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8585" windowHeight="6405" activeTab="7"/>
  </bookViews>
  <sheets>
    <sheet name="celkový souhrn" sheetId="1" r:id="rId1"/>
    <sheet name="4A" sheetId="2" r:id="rId2"/>
    <sheet name="4B" sheetId="3" r:id="rId3"/>
    <sheet name="4C" sheetId="4" r:id="rId4"/>
    <sheet name="4D" sheetId="5" r:id="rId5"/>
    <sheet name="4E" sheetId="6" r:id="rId6"/>
    <sheet name="4F" sheetId="7" r:id="rId7"/>
    <sheet name="4G" sheetId="8" r:id="rId8"/>
  </sheets>
  <definedNames>
    <definedName name="_xlnm.Print_Area" localSheetId="5">'4E'!$A$1:$L$28</definedName>
  </definedNames>
  <calcPr fullCalcOnLoad="1"/>
</workbook>
</file>

<file path=xl/sharedStrings.xml><?xml version="1.0" encoding="utf-8"?>
<sst xmlns="http://schemas.openxmlformats.org/spreadsheetml/2006/main" count="398" uniqueCount="142">
  <si>
    <t>Aktivita</t>
  </si>
  <si>
    <t>Dílčí aktivita</t>
  </si>
  <si>
    <t>Obsah aktivity</t>
  </si>
  <si>
    <t>Celkem</t>
  </si>
  <si>
    <t>Náklady na aktivitu dle dílčích činností</t>
  </si>
  <si>
    <t xml:space="preserve">Dílčí činnost </t>
  </si>
  <si>
    <t>Jednotka</t>
  </si>
  <si>
    <t>Jednotková cena</t>
  </si>
  <si>
    <t>Jednotková cena s DPH</t>
  </si>
  <si>
    <t>Počet jednotek za projekt</t>
  </si>
  <si>
    <t>lokalita</t>
  </si>
  <si>
    <t>vzorek</t>
  </si>
  <si>
    <t>zpráva</t>
  </si>
  <si>
    <t xml:space="preserve">4. Zajištění populace perlorodek před rizikem úhynu vlivem znečištění a eroze </t>
  </si>
  <si>
    <t>4A Detekce havárií monitorováním zdrojů znečištění</t>
  </si>
  <si>
    <t xml:space="preserve">Nákup a instalace kontinuálních sond pro měření vybraných parametrů znečištění vody, výběr profilů měření, provoz a kalibrace sond, stahování a analýza dat.   </t>
  </si>
  <si>
    <t>Nákup sond</t>
  </si>
  <si>
    <t>Sonda a příslušenství</t>
  </si>
  <si>
    <t>Výběr lokalit měření včetně analýzy zdrojů znečištění a technického řešení umístění sond</t>
  </si>
  <si>
    <t>Měrný profil</t>
  </si>
  <si>
    <t>Instalace sondy</t>
  </si>
  <si>
    <t>Instalovaná sonda</t>
  </si>
  <si>
    <t>Kalibrace sondy</t>
  </si>
  <si>
    <t>Kalibrační protokol</t>
  </si>
  <si>
    <t>Provoz sond - Dohled, výměna baterií, stahování dat, odstraňování poruch</t>
  </si>
  <si>
    <t>sonda/měsíc</t>
  </si>
  <si>
    <t xml:space="preserve">Analýza dat - validace dat, grafické vyhodnocení hladin koncentrace sledovaných parametrů včetně jejich trendů </t>
  </si>
  <si>
    <t>Roční průběžná zpráva - textová část</t>
  </si>
  <si>
    <t>Interpretace dat</t>
  </si>
  <si>
    <t>4C Opatření proti erozi ohrožující biotop perlorodky</t>
  </si>
  <si>
    <t>Instalace a provoz lapačů sedimentu na vybraných tocích, vyhodnocení jejich činnosti, návrhy opatření k redukci transportu splavenin</t>
  </si>
  <si>
    <t xml:space="preserve">Iniciované přírodní rozlivy na přirozených tocích </t>
  </si>
  <si>
    <t>Rozliv</t>
  </si>
  <si>
    <t xml:space="preserve">Výběr lokalit měření sedimentů </t>
  </si>
  <si>
    <t>profil měření</t>
  </si>
  <si>
    <t>Výroba a instalace lapače sedimentů</t>
  </si>
  <si>
    <t>lapač</t>
  </si>
  <si>
    <t>Provoz lapačů sedimentu</t>
  </si>
  <si>
    <t>lapač/měsíc</t>
  </si>
  <si>
    <t xml:space="preserve">Zpracování typů návrhů opatření k redukci splavenin  </t>
  </si>
  <si>
    <t xml:space="preserve">Souhrnná zpráva </t>
  </si>
  <si>
    <t xml:space="preserve">Komplexní návrh opatření k redukci splavenin pro konkrétní tok  </t>
  </si>
  <si>
    <t>Soubor návrhů pro jeden tok</t>
  </si>
  <si>
    <t>4B Saprobiologická detekce chronické a epizodické eutrofizace</t>
  </si>
  <si>
    <t>Výběr profilů pro měření saprobity, odběry vzorků semikvantitativní metodou, determinace a vyhodocení</t>
  </si>
  <si>
    <t xml:space="preserve">Odběr vzorků a předtřídění </t>
  </si>
  <si>
    <t>odebraný vzorek separovaný na skupiny biot</t>
  </si>
  <si>
    <t>Determinace druhů specialisty na jednotlivé skupiny</t>
  </si>
  <si>
    <t>analyzovaný vzorek</t>
  </si>
  <si>
    <t xml:space="preserve">Stanovení biologické aktivity biofilmu </t>
  </si>
  <si>
    <t>Protokol experimentu včetně hodnocení</t>
  </si>
  <si>
    <t>Analýza dat získaných aktivitou - hodnoty sabrobity a jejich interpretace z hlediska eutrofizace</t>
  </si>
  <si>
    <t xml:space="preserve">Zpráva  </t>
  </si>
  <si>
    <t>4D Screening kovů a pesticidů</t>
  </si>
  <si>
    <t>Výběr profilů měření,  screening,  výběr profilů pro finální vzorkovací síť, odběr vzorků, chemická analýza v certifikované laboratoři</t>
  </si>
  <si>
    <t>Vyhodnocení předchozích dat, výběr profilů a mikrohabitatů profilů pro sledování a projednání se zadavatelem</t>
  </si>
  <si>
    <t>Soubor vybraných profilů</t>
  </si>
  <si>
    <t>Monitorig kovů a pesticidů v jemné frakci organického sedimentu včetně vzorkování odsáváním ze dna (kompozitní  reprezentativní vzorek na 25 habitatech)</t>
  </si>
  <si>
    <t>Monitorig kovů a pesticidů v rozpuštené frakci včetně vzorkování vody (sledování sezónních změn v levnější  matrici 5x 4 lokality)</t>
  </si>
  <si>
    <t xml:space="preserve">Roční souhrnná správa s vyhodnocením dat ve srovnání s publikovanými daty z jiných lokalit </t>
  </si>
  <si>
    <t xml:space="preserve">Návrhy opatření k prevenci a redukci znečištění toků a jejich projednání se znečišťovateli </t>
  </si>
  <si>
    <t>Inventarizace zdrojů, typů a produkce znečištění</t>
  </si>
  <si>
    <t>Databáze zdrojů znečištění</t>
  </si>
  <si>
    <t>Akvizice dat o znečištění včetně zpracování a interpretace</t>
  </si>
  <si>
    <t>Soubor dat pro dílčí povodí</t>
  </si>
  <si>
    <t>Návrhy opatření proti znečištění toku na úrovni předprojektových studií</t>
  </si>
  <si>
    <t>Soubor návrhů pro dílčí povodí</t>
  </si>
  <si>
    <t>Projednání výsledků studií se znečišťovateli</t>
  </si>
  <si>
    <t>Protokol ze souboru jednání v rámci dílčího povodí</t>
  </si>
  <si>
    <t>Zapracování připomínek znečišťovatelů</t>
  </si>
  <si>
    <t>4F Chemický monitoring zaměřený na vyhodnocení opatření proti znečištění a erozi</t>
  </si>
  <si>
    <t>Výběr profilů, odběr vzorků včetně zimního období, chemická ananlýza v certifikované laboratoři</t>
  </si>
  <si>
    <t>Monitorig fyzikálně-chemických parametrů 14x ročně,   vzorkování včetně obtížně přístupných profilů ( 11 profilů, první rok 45 vzorků screening+ jen 10x ročně )</t>
  </si>
  <si>
    <t xml:space="preserve">Monitorig plavenin včetně vzorkování odsáváním ze dna </t>
  </si>
  <si>
    <t>Zpracování dat z obou monitorovacích programů</t>
  </si>
  <si>
    <t xml:space="preserve">Datové soubory </t>
  </si>
  <si>
    <t xml:space="preserve">Roční souhrnná zpráva s vyhodnocením trendů v návaznosti na starší data </t>
  </si>
  <si>
    <t>Výroba  bioindikačních destiček (včetně  kotevního systému a ocelových trnů) s úchytem pro kontinuální měřením teploty a porozitou 300 um  (27 ks + 3 rezervní)</t>
  </si>
  <si>
    <t>bioindikační systém</t>
  </si>
  <si>
    <t>Výběr mikrostanoviště v toku s rychlostí proudu dle metodiky ZP, kontrola v terénu po dobu instalace (po 14 dnech nebo po bouřkovém průtoku), odinstalování systému</t>
  </si>
  <si>
    <t>v terénu exponovaný bioindikační systém/sezóna</t>
  </si>
  <si>
    <t>fotodokumentace před expozicí (pod trinokulárním mikroskopem s přesností na 1um, 2 snímky na KS), navykání na iontovou sílu vody v toku,  fotodokumentace po expozici,(individuální fotodokumentace všech juvenilů, juvenily dodá zhotovitel části 1B ve  stáří po první periodě života )</t>
  </si>
  <si>
    <t>Laboratorní práce spojené s provozem bioindikačního systému</t>
  </si>
  <si>
    <t>exponovaný bioindikační systém/sezóna</t>
  </si>
  <si>
    <t xml:space="preserve">Zpráva </t>
  </si>
  <si>
    <t>Celkem Kč</t>
  </si>
  <si>
    <t>po ukončení projektu zůstanou majetkem Správy NPŠ</t>
  </si>
  <si>
    <t>na základě výsledků předchozího projektu a vyhodnocen dostupných zpráv o znečištění budou navrženy měrné profily, umístění každého bude projednáno s dotčenými subjekty</t>
  </si>
  <si>
    <t>2x ročně překalibrování</t>
  </si>
  <si>
    <t>průběžná zpráva pro využití v jiných aktivitách projektu - časová náročnost cca 75 hodin</t>
  </si>
  <si>
    <t>průběžná zpráva pro využití v jiných aktivitách projektu - časová náročnost cca 100 hodin</t>
  </si>
  <si>
    <t>odběr v terénu, předtřídění do skupin pro specialisty, časová náročnost cca 10 hodin</t>
  </si>
  <si>
    <t>časová náročnost cca 21 hodin</t>
  </si>
  <si>
    <t>časová náročnost cca 335 hodin</t>
  </si>
  <si>
    <t>časová náročnost cca 50 hodin</t>
  </si>
  <si>
    <t>materiál na výrobu ,  časová náročnost výroby cca 8 hodin</t>
  </si>
  <si>
    <t>lokality budou vytipovány mezi všemi přítoky úseku řeky s výskytem perlorodky, časová náročnost cca 50 hodin</t>
  </si>
  <si>
    <t>z dostupných zdrojů vytvoření databáze , časová náročnost cca 300 hodin</t>
  </si>
  <si>
    <t>cca 50 hodin</t>
  </si>
  <si>
    <t>Výběr profilů, založení bioindikačních destiček s kontinuálním měřením teploty, měření před expozicí, kontrola v terénu po dobu instalace, měření po expozici, ruční zpracování fotografií juvenilů</t>
  </si>
  <si>
    <t>časová náročnost cca 35 hodin</t>
  </si>
  <si>
    <t>materiál (destičky, ocelové trny, materiál pro uchycení ), výroba - cca 1,5 hodiny</t>
  </si>
  <si>
    <t>časová náročnost cca 10 hodin</t>
  </si>
  <si>
    <t>časová náročnost cca 22 hodin</t>
  </si>
  <si>
    <t>roční přehledná zpráva o bioindikaci, tabelární přehled, grafické vyjádření  (primární data v podobě mikrofotografií a scanů protokolů na CD)</t>
  </si>
  <si>
    <t>Analýza obrazu z fotodokumentace juvenilů a získání  rozdílu ve velikosti vstupní a výstupní fotografie (program ImageJ nebo analogický vědecký nástroj) - kalkulace průměru a SD na bioindikační systém (24 snímků na systém)</t>
  </si>
  <si>
    <t>časová náročnost cca 90 hodin</t>
  </si>
  <si>
    <t>časová náročnost cca 190 hodin</t>
  </si>
  <si>
    <t>Souhrnné vyhodnocení bioindikace za dobu trvání projektu, statistická analýza data, grafické zpracování dat, porovnání s jinými dostupnými daty</t>
  </si>
  <si>
    <t xml:space="preserve">přeprava sond cca 60km, odborná práce cca 9 hodin </t>
  </si>
  <si>
    <t>práce cca 3 hodiny (každý měsíc po dobu 4 let)</t>
  </si>
  <si>
    <t>zpracování dat, výpočty, zhodnocení (Analýza  hodnot sabrobity včetně  interpretace z hlediska eutrofizace) - čas.náročnost cca 160 hodin</t>
  </si>
  <si>
    <t>vytipování vhodné lokality, provedení opatření ručním  přemístěním místního materiálu tvořícího dno způsobující vybřežení toku  a ukládání sedimentů v nivě - časová náročnost cca 25 hodin</t>
  </si>
  <si>
    <t>časová náročnost cca 400 hodin</t>
  </si>
  <si>
    <t>časová náročnost  cca 100 hodin</t>
  </si>
  <si>
    <t>kontrola, vybírání splavenin,  měření objemu odebraného materiálu, vyhodnocení jejich provozu - čas. náročnost cca 8 hodin ( pravidelné kontroly desetidenní + po zvýšeném průtoku)</t>
  </si>
  <si>
    <t>Cena za odběr, dopravu vzorku do laboratoře (čas. náročnost cca 5 hod na vzorek), předúpravu a chemický rozbor v laboratoři</t>
  </si>
  <si>
    <t>Cena za odběr, dopravu vzorku do laboratoře (čas. náročnost cca 5 hod na vzorek) a chemický rozbor v laboratoři</t>
  </si>
  <si>
    <t>časová náročnost cca 80 hodin</t>
  </si>
  <si>
    <t>časová náročnost - cca 320 hodin</t>
  </si>
  <si>
    <t>příprava podkladů pro jednání a jednání se znečišťovateli - cca 200 hodin</t>
  </si>
  <si>
    <t>shromáždění dat a jejich zpracování - časová náročnost cca 150 hodin</t>
  </si>
  <si>
    <t>zpracování získaných dat včetně dat z předchozích let sledování - cca  70 hodin</t>
  </si>
  <si>
    <t>11 profilů x14 odběrůx 4 roky = 616 vzorků a první rok 45 screningových vzorků + 10 vzorků x 11 lokalit = 155 vzorků; dohromady 771 vzorků (v zimním období odběr pod ledem, přesun v terénu pomocí lyží nebo sněžnic - nepřístupno automobilem)</t>
  </si>
  <si>
    <t xml:space="preserve">každoročně na 8 vybraných profilech prvková analýza detritu (z toho na minimáně dvou profilech pomocí kontinuálních samplerů - týdenní reprezentativní vzorek) - cena analogicky k předchozímu projektu </t>
  </si>
  <si>
    <t>časová náročnost cca 2,5 hodiny (pogram na analýzu obrazu je k dispozici zdarma)</t>
  </si>
  <si>
    <t>Vyhodnocení předchozích dat, výběr profilů pro dlouhodobé sledování (standartní a fakultativní -celkem 9)</t>
  </si>
  <si>
    <t>Nabídková jednotková cena bez DPH</t>
  </si>
  <si>
    <t>Nabídková jednotková cena s DPH</t>
  </si>
  <si>
    <t>Předpokládané maximální náklady na dílčí činnost bez DPH</t>
  </si>
  <si>
    <t>Předpokládané maximální náklady na dílčí činnost s DPH</t>
  </si>
  <si>
    <t>Nabídkové náklady na dílčí činnost bez DPH</t>
  </si>
  <si>
    <t>Nabídkové náklady na dílčí činnost vč. DPH</t>
  </si>
  <si>
    <t>Předpokládané maximální náklady</t>
  </si>
  <si>
    <t>Nabídkové celkové náklady na aktivitu během řešení projektu s DPH</t>
  </si>
  <si>
    <t>počet jednotek/rok</t>
  </si>
  <si>
    <t>Nabídkové náklady vč. DPH</t>
  </si>
  <si>
    <t>Celkový nabídkový rozpočet aktivity č. 4 projektu s DPH</t>
  </si>
  <si>
    <t>Celkový nabídkový rozpočet s DPH</t>
  </si>
  <si>
    <t>4 Zajištění populace perlorodek před rizikem úhynu vlivem znečištění a eroze</t>
  </si>
  <si>
    <t>4E Opatření proti znečištění nad místy výskytu perlorodek</t>
  </si>
  <si>
    <t xml:space="preserve">4G Bioindikace čistoty vody v síti povodí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</si>
</sst>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\ _K_č_-;\-* #,##0\ _K_č_-;_-* &quot;-&quot;??\ _K_č_-;_-@_-"/>
    <numFmt numFmtId="166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2"/>
      <name val="Calibri"/>
      <family val="2"/>
    </font>
    <font>
      <sz val="10"/>
      <color indexed="22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538DD5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5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left" wrapText="1"/>
      <protection/>
    </xf>
    <xf numFmtId="0" fontId="57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Border="1" applyAlignment="1" applyProtection="1">
      <alignment horizontal="left" wrapText="1"/>
      <protection/>
    </xf>
    <xf numFmtId="0" fontId="58" fillId="0" borderId="0" xfId="0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4" fillId="16" borderId="10" xfId="0" applyFont="1" applyFill="1" applyBorder="1" applyAlignment="1" applyProtection="1">
      <alignment horizontal="left" wrapText="1"/>
      <protection/>
    </xf>
    <xf numFmtId="0" fontId="4" fillId="16" borderId="11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/>
    </xf>
    <xf numFmtId="3" fontId="1" fillId="16" borderId="11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55" fillId="33" borderId="11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1" fontId="4" fillId="16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1" fontId="9" fillId="0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0" fontId="2" fillId="35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55" fillId="0" borderId="0" xfId="0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57" fillId="0" borderId="11" xfId="0" applyFont="1" applyFill="1" applyBorder="1" applyAlignment="1" applyProtection="1">
      <alignment horizontal="left" wrapText="1"/>
      <protection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0" fontId="57" fillId="0" borderId="20" xfId="0" applyFont="1" applyFill="1" applyBorder="1" applyAlignment="1" applyProtection="1">
      <alignment horizontal="left" wrapText="1"/>
      <protection/>
    </xf>
    <xf numFmtId="3" fontId="3" fillId="0" borderId="20" xfId="0" applyNumberFormat="1" applyFont="1" applyFill="1" applyBorder="1" applyAlignment="1" applyProtection="1">
      <alignment horizontal="left" wrapText="1"/>
      <protection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3" fontId="1" fillId="0" borderId="20" xfId="0" applyNumberFormat="1" applyFont="1" applyFill="1" applyBorder="1" applyAlignment="1" applyProtection="1">
      <alignment horizontal="left" wrapText="1"/>
      <protection/>
    </xf>
    <xf numFmtId="3" fontId="4" fillId="0" borderId="20" xfId="0" applyNumberFormat="1" applyFont="1" applyFill="1" applyBorder="1" applyAlignment="1" applyProtection="1">
      <alignment horizontal="left" wrapText="1"/>
      <protection/>
    </xf>
    <xf numFmtId="3" fontId="4" fillId="36" borderId="20" xfId="0" applyNumberFormat="1" applyFont="1" applyFill="1" applyBorder="1" applyAlignment="1" applyProtection="1">
      <alignment horizontal="left" wrapText="1"/>
      <protection/>
    </xf>
    <xf numFmtId="3" fontId="4" fillId="36" borderId="24" xfId="0" applyNumberFormat="1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3" fontId="55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5" fillId="0" borderId="19" xfId="0" applyFont="1" applyFill="1" applyBorder="1" applyAlignment="1" applyProtection="1">
      <alignment horizontal="left" wrapText="1"/>
      <protection/>
    </xf>
    <xf numFmtId="0" fontId="55" fillId="0" borderId="20" xfId="0" applyFont="1" applyFill="1" applyBorder="1" applyAlignment="1" applyProtection="1">
      <alignment horizontal="left" wrapText="1"/>
      <protection/>
    </xf>
    <xf numFmtId="3" fontId="55" fillId="0" borderId="20" xfId="0" applyNumberFormat="1" applyFont="1" applyFill="1" applyBorder="1" applyAlignment="1" applyProtection="1">
      <alignment horizontal="left" wrapText="1"/>
      <protection/>
    </xf>
    <xf numFmtId="3" fontId="3" fillId="0" borderId="20" xfId="0" applyNumberFormat="1" applyFont="1" applyFill="1" applyBorder="1" applyAlignment="1" applyProtection="1">
      <alignment horizontal="left" wrapText="1"/>
      <protection/>
    </xf>
    <xf numFmtId="3" fontId="4" fillId="0" borderId="20" xfId="0" applyNumberFormat="1" applyFont="1" applyFill="1" applyBorder="1" applyAlignment="1" applyProtection="1">
      <alignment horizontal="left" wrapText="1"/>
      <protection/>
    </xf>
    <xf numFmtId="3" fontId="4" fillId="37" borderId="20" xfId="0" applyNumberFormat="1" applyFont="1" applyFill="1" applyBorder="1" applyAlignment="1" applyProtection="1">
      <alignment horizontal="left" wrapText="1"/>
      <protection/>
    </xf>
    <xf numFmtId="3" fontId="4" fillId="37" borderId="24" xfId="0" applyNumberFormat="1" applyFont="1" applyFill="1" applyBorder="1" applyAlignment="1" applyProtection="1">
      <alignment horizontal="left" wrapText="1"/>
      <protection/>
    </xf>
    <xf numFmtId="3" fontId="3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6" borderId="14" xfId="0" applyFont="1" applyFill="1" applyBorder="1" applyAlignment="1">
      <alignment wrapText="1"/>
    </xf>
    <xf numFmtId="1" fontId="4" fillId="0" borderId="11" xfId="0" applyNumberFormat="1" applyFont="1" applyFill="1" applyBorder="1" applyAlignment="1" applyProtection="1">
      <alignment horizontal="left" wrapText="1"/>
      <protection/>
    </xf>
    <xf numFmtId="1" fontId="4" fillId="16" borderId="11" xfId="0" applyNumberFormat="1" applyFont="1" applyFill="1" applyBorder="1" applyAlignment="1" applyProtection="1">
      <alignment horizontal="left" wrapText="1"/>
      <protection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3" fontId="4" fillId="36" borderId="20" xfId="0" applyNumberFormat="1" applyFont="1" applyFill="1" applyBorder="1" applyAlignment="1" applyProtection="1">
      <alignment horizontal="left" wrapText="1"/>
      <protection/>
    </xf>
    <xf numFmtId="3" fontId="4" fillId="36" borderId="24" xfId="0" applyNumberFormat="1" applyFont="1" applyFill="1" applyBorder="1" applyAlignment="1" applyProtection="1">
      <alignment horizontal="left" wrapText="1"/>
      <protection/>
    </xf>
    <xf numFmtId="3" fontId="3" fillId="0" borderId="2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57" fillId="0" borderId="11" xfId="0" applyNumberFormat="1" applyFont="1" applyFill="1" applyBorder="1" applyAlignment="1" applyProtection="1">
      <alignment horizontal="left" wrapText="1"/>
      <protection/>
    </xf>
    <xf numFmtId="3" fontId="4" fillId="16" borderId="11" xfId="0" applyNumberFormat="1" applyFont="1" applyFill="1" applyBorder="1" applyAlignment="1" applyProtection="1">
      <alignment horizontal="left" wrapText="1"/>
      <protection/>
    </xf>
    <xf numFmtId="3" fontId="4" fillId="16" borderId="10" xfId="0" applyNumberFormat="1" applyFont="1" applyFill="1" applyBorder="1" applyAlignment="1" applyProtection="1">
      <alignment horizontal="left" wrapText="1"/>
      <protection/>
    </xf>
    <xf numFmtId="3" fontId="57" fillId="0" borderId="20" xfId="0" applyNumberFormat="1" applyFont="1" applyFill="1" applyBorder="1" applyAlignment="1" applyProtection="1">
      <alignment horizontal="left" wrapText="1"/>
      <protection/>
    </xf>
    <xf numFmtId="0" fontId="4" fillId="36" borderId="14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3" fontId="3" fillId="0" borderId="20" xfId="34" applyNumberFormat="1" applyFont="1" applyFill="1" applyBorder="1" applyAlignment="1">
      <alignment/>
    </xf>
    <xf numFmtId="3" fontId="4" fillId="0" borderId="24" xfId="34" applyNumberFormat="1" applyFont="1" applyFill="1" applyBorder="1" applyAlignment="1">
      <alignment horizontal="right"/>
    </xf>
    <xf numFmtId="0" fontId="3" fillId="36" borderId="14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 wrapText="1"/>
    </xf>
    <xf numFmtId="3" fontId="56" fillId="0" borderId="11" xfId="0" applyNumberFormat="1" applyFont="1" applyFill="1" applyBorder="1" applyAlignment="1" applyProtection="1">
      <alignment horizontal="left" wrapText="1"/>
      <protection/>
    </xf>
    <xf numFmtId="3" fontId="4" fillId="33" borderId="11" xfId="0" applyNumberFormat="1" applyFont="1" applyFill="1" applyBorder="1" applyAlignment="1" applyProtection="1">
      <alignment horizontal="left" wrapText="1"/>
      <protection/>
    </xf>
    <xf numFmtId="3" fontId="4" fillId="33" borderId="10" xfId="0" applyNumberFormat="1" applyFont="1" applyFill="1" applyBorder="1" applyAlignment="1" applyProtection="1">
      <alignment horizontal="left" wrapText="1"/>
      <protection/>
    </xf>
    <xf numFmtId="3" fontId="3" fillId="0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left"/>
    </xf>
    <xf numFmtId="3" fontId="56" fillId="0" borderId="20" xfId="0" applyNumberFormat="1" applyFont="1" applyFill="1" applyBorder="1" applyAlignment="1" applyProtection="1">
      <alignment horizontal="left" wrapText="1"/>
      <protection/>
    </xf>
    <xf numFmtId="3" fontId="3" fillId="0" borderId="11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3" fillId="0" borderId="20" xfId="34" applyNumberFormat="1" applyFont="1" applyFill="1" applyBorder="1" applyAlignment="1">
      <alignment/>
    </xf>
    <xf numFmtId="3" fontId="4" fillId="0" borderId="24" xfId="34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9" fillId="35" borderId="2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3" fontId="4" fillId="36" borderId="11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/>
    </xf>
    <xf numFmtId="3" fontId="3" fillId="0" borderId="20" xfId="34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 applyProtection="1">
      <alignment horizontal="right" wrapText="1"/>
      <protection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4" fillId="36" borderId="14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35" borderId="12" xfId="0" applyFont="1" applyFill="1" applyBorder="1" applyAlignment="1">
      <alignment wrapText="1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59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60" zoomScalePageLayoutView="0" workbookViewId="0" topLeftCell="A1">
      <selection activeCell="A16" sqref="A16"/>
    </sheetView>
  </sheetViews>
  <sheetFormatPr defaultColWidth="8.8515625" defaultRowHeight="15"/>
  <cols>
    <col min="1" max="1" width="49.57421875" style="14" customWidth="1"/>
    <col min="2" max="7" width="12.28125" style="18" customWidth="1"/>
    <col min="8" max="8" width="8.8515625" style="18" customWidth="1"/>
    <col min="9" max="250" width="9.140625" style="18" customWidth="1"/>
    <col min="251" max="251" width="16.28125" style="18" customWidth="1"/>
    <col min="252" max="252" width="48.140625" style="18" customWidth="1"/>
    <col min="253" max="253" width="8.421875" style="18" customWidth="1"/>
    <col min="254" max="254" width="13.00390625" style="18" customWidth="1"/>
    <col min="255" max="255" width="10.00390625" style="18" customWidth="1"/>
    <col min="256" max="16384" width="8.8515625" style="18" customWidth="1"/>
  </cols>
  <sheetData>
    <row r="1" ht="21.75" thickBot="1">
      <c r="A1" s="191" t="s">
        <v>137</v>
      </c>
    </row>
    <row r="2" spans="1:8" ht="19.5" thickBot="1">
      <c r="A2" s="60" t="s">
        <v>0</v>
      </c>
      <c r="B2" s="61">
        <v>2017</v>
      </c>
      <c r="C2" s="61">
        <v>2018</v>
      </c>
      <c r="D2" s="61">
        <v>2019</v>
      </c>
      <c r="E2" s="61">
        <v>2020</v>
      </c>
      <c r="F2" s="61">
        <v>2021</v>
      </c>
      <c r="G2" s="62" t="s">
        <v>85</v>
      </c>
      <c r="H2" s="63"/>
    </row>
    <row r="3" spans="1:15" ht="31.5">
      <c r="A3" s="70" t="s">
        <v>139</v>
      </c>
      <c r="B3" s="71"/>
      <c r="C3" s="71"/>
      <c r="D3" s="71"/>
      <c r="E3" s="71"/>
      <c r="F3" s="71"/>
      <c r="G3" s="71"/>
      <c r="H3" s="66"/>
      <c r="I3" s="67"/>
      <c r="J3" s="59"/>
      <c r="K3" s="59"/>
      <c r="L3" s="59"/>
      <c r="M3" s="59"/>
      <c r="N3" s="59"/>
      <c r="O3" s="59"/>
    </row>
    <row r="4" spans="1:15" ht="31.5">
      <c r="A4" s="64" t="s">
        <v>14</v>
      </c>
      <c r="B4" s="65">
        <f>4A!C31</f>
        <v>0</v>
      </c>
      <c r="C4" s="65">
        <f>4A!E31</f>
        <v>0</v>
      </c>
      <c r="D4" s="65">
        <f>4A!G31</f>
        <v>0</v>
      </c>
      <c r="E4" s="65">
        <f>4A!I31</f>
        <v>0</v>
      </c>
      <c r="F4" s="65">
        <f>4A!K31</f>
        <v>0</v>
      </c>
      <c r="G4" s="175">
        <f>SUM(B4:F4)</f>
        <v>0</v>
      </c>
      <c r="H4" s="66"/>
      <c r="I4" s="67"/>
      <c r="J4" s="59"/>
      <c r="K4" s="59"/>
      <c r="L4" s="59"/>
      <c r="M4" s="59"/>
      <c r="N4" s="59"/>
      <c r="O4" s="59"/>
    </row>
    <row r="5" spans="1:15" ht="31.5">
      <c r="A5" s="64" t="s">
        <v>43</v>
      </c>
      <c r="B5" s="65">
        <f>4B!C25</f>
        <v>0</v>
      </c>
      <c r="C5" s="65">
        <f>4B!E25</f>
        <v>0</v>
      </c>
      <c r="D5" s="65">
        <f>4B!G25</f>
        <v>0</v>
      </c>
      <c r="E5" s="65">
        <f>4B!I25</f>
        <v>0</v>
      </c>
      <c r="F5" s="65">
        <f>4B!K25</f>
        <v>0</v>
      </c>
      <c r="G5" s="175">
        <f aca="true" t="shared" si="0" ref="G5:G10">SUM(B5:F5)</f>
        <v>0</v>
      </c>
      <c r="H5" s="66"/>
      <c r="I5" s="67"/>
      <c r="J5" s="59"/>
      <c r="K5" s="59"/>
      <c r="L5" s="59"/>
      <c r="M5" s="59"/>
      <c r="N5" s="59"/>
      <c r="O5" s="59"/>
    </row>
    <row r="6" spans="1:15" ht="15.75">
      <c r="A6" s="64" t="s">
        <v>29</v>
      </c>
      <c r="B6" s="65">
        <f>4C!C29</f>
        <v>0</v>
      </c>
      <c r="C6" s="65">
        <f>4C!E29</f>
        <v>0</v>
      </c>
      <c r="D6" s="65">
        <f>4C!G29</f>
        <v>0</v>
      </c>
      <c r="E6" s="65">
        <f>4C!I29</f>
        <v>0</v>
      </c>
      <c r="F6" s="65">
        <f>4C!K29</f>
        <v>0</v>
      </c>
      <c r="G6" s="175">
        <f t="shared" si="0"/>
        <v>0</v>
      </c>
      <c r="H6" s="66"/>
      <c r="I6" s="67"/>
      <c r="J6" s="59"/>
      <c r="K6" s="59"/>
      <c r="L6" s="59"/>
      <c r="M6" s="59"/>
      <c r="N6" s="59"/>
      <c r="O6" s="59"/>
    </row>
    <row r="7" spans="1:15" ht="15.75">
      <c r="A7" s="64" t="s">
        <v>53</v>
      </c>
      <c r="B7" s="65">
        <f>4D!C25</f>
        <v>0</v>
      </c>
      <c r="C7" s="65">
        <f>4D!E25</f>
        <v>0</v>
      </c>
      <c r="D7" s="65">
        <f>4D!G25</f>
        <v>0</v>
      </c>
      <c r="E7" s="65">
        <f>4D!I25</f>
        <v>0</v>
      </c>
      <c r="F7" s="65">
        <f>4D!K25</f>
        <v>0</v>
      </c>
      <c r="G7" s="175">
        <f t="shared" si="0"/>
        <v>0</v>
      </c>
      <c r="H7" s="66"/>
      <c r="I7" s="67"/>
      <c r="J7" s="59"/>
      <c r="K7" s="59"/>
      <c r="L7" s="59"/>
      <c r="M7" s="59"/>
      <c r="N7" s="59"/>
      <c r="O7" s="59"/>
    </row>
    <row r="8" spans="1:15" ht="31.5">
      <c r="A8" s="64" t="s">
        <v>140</v>
      </c>
      <c r="B8" s="65">
        <f>4E!C27</f>
        <v>0</v>
      </c>
      <c r="C8" s="65">
        <f>4E!E27</f>
        <v>0</v>
      </c>
      <c r="D8" s="65">
        <f>4E!G27</f>
        <v>0</v>
      </c>
      <c r="E8" s="65">
        <f>4E!I27</f>
        <v>0</v>
      </c>
      <c r="F8" s="65">
        <f>4E!K27</f>
        <v>0</v>
      </c>
      <c r="G8" s="175">
        <f t="shared" si="0"/>
        <v>0</v>
      </c>
      <c r="H8" s="66"/>
      <c r="I8" s="67"/>
      <c r="J8" s="59"/>
      <c r="K8" s="59"/>
      <c r="L8" s="59"/>
      <c r="M8" s="59"/>
      <c r="N8" s="59"/>
      <c r="O8" s="59"/>
    </row>
    <row r="9" spans="1:15" ht="36" customHeight="1">
      <c r="A9" s="64" t="s">
        <v>70</v>
      </c>
      <c r="B9" s="65">
        <f>4F!C25</f>
        <v>0</v>
      </c>
      <c r="C9" s="65">
        <f>4F!E25</f>
        <v>0</v>
      </c>
      <c r="D9" s="65">
        <f>4F!G25</f>
        <v>0</v>
      </c>
      <c r="E9" s="65">
        <f>4F!I25</f>
        <v>0</v>
      </c>
      <c r="F9" s="65">
        <f>4F!K25</f>
        <v>0</v>
      </c>
      <c r="G9" s="175">
        <f t="shared" si="0"/>
        <v>0</v>
      </c>
      <c r="H9" s="66"/>
      <c r="I9" s="67"/>
      <c r="J9" s="59"/>
      <c r="K9" s="59"/>
      <c r="L9" s="59"/>
      <c r="M9" s="59"/>
      <c r="N9" s="59"/>
      <c r="O9" s="59"/>
    </row>
    <row r="10" spans="1:15" ht="16.5" thickBot="1">
      <c r="A10" s="64" t="s">
        <v>141</v>
      </c>
      <c r="B10" s="65">
        <f>4G!C31</f>
        <v>0</v>
      </c>
      <c r="C10" s="65">
        <f>4G!E31</f>
        <v>0</v>
      </c>
      <c r="D10" s="65">
        <f>4G!G31</f>
        <v>0</v>
      </c>
      <c r="E10" s="65">
        <f>4G!I31</f>
        <v>0</v>
      </c>
      <c r="F10" s="65">
        <f>4G!K25</f>
        <v>0</v>
      </c>
      <c r="G10" s="175">
        <f t="shared" si="0"/>
        <v>0</v>
      </c>
      <c r="H10" s="66"/>
      <c r="I10" s="67"/>
      <c r="J10" s="59"/>
      <c r="K10" s="59"/>
      <c r="L10" s="59"/>
      <c r="M10" s="59"/>
      <c r="N10" s="59"/>
      <c r="O10" s="59"/>
    </row>
    <row r="11" spans="1:15" ht="16.5" thickBot="1">
      <c r="A11" s="192" t="s">
        <v>138</v>
      </c>
      <c r="B11" s="176">
        <f aca="true" t="shared" si="1" ref="B11:G11">SUM(B4:B10)</f>
        <v>0</v>
      </c>
      <c r="C11" s="176">
        <f t="shared" si="1"/>
        <v>0</v>
      </c>
      <c r="D11" s="176">
        <f t="shared" si="1"/>
        <v>0</v>
      </c>
      <c r="E11" s="176">
        <f t="shared" si="1"/>
        <v>0</v>
      </c>
      <c r="F11" s="176">
        <f t="shared" si="1"/>
        <v>0</v>
      </c>
      <c r="G11" s="176">
        <f t="shared" si="1"/>
        <v>0</v>
      </c>
      <c r="H11" s="66"/>
      <c r="I11" s="68"/>
      <c r="J11" s="69"/>
      <c r="K11" s="69"/>
      <c r="L11" s="69"/>
      <c r="M11" s="69"/>
      <c r="N11" s="69"/>
      <c r="O11" s="69"/>
    </row>
    <row r="12" spans="1:15" ht="15.75">
      <c r="A12" s="18"/>
      <c r="B12" s="73"/>
      <c r="C12" s="73"/>
      <c r="D12" s="73"/>
      <c r="E12" s="73"/>
      <c r="F12" s="73"/>
      <c r="G12" s="63"/>
      <c r="I12" s="67"/>
      <c r="J12" s="59"/>
      <c r="K12" s="59"/>
      <c r="L12" s="59"/>
      <c r="M12" s="59"/>
      <c r="N12" s="59"/>
      <c r="O12" s="59"/>
    </row>
    <row r="13" spans="9:15" ht="12.75">
      <c r="I13" s="67"/>
      <c r="J13" s="59"/>
      <c r="K13" s="59"/>
      <c r="L13" s="59"/>
      <c r="M13" s="59"/>
      <c r="N13" s="59"/>
      <c r="O13" s="59"/>
    </row>
    <row r="14" spans="9:15" ht="15.75">
      <c r="I14" s="74"/>
      <c r="J14" s="75"/>
      <c r="K14" s="75"/>
      <c r="L14" s="75"/>
      <c r="M14" s="75"/>
      <c r="N14" s="75"/>
      <c r="O14" s="59"/>
    </row>
    <row r="15" spans="2:15" ht="12.75">
      <c r="B15" s="59"/>
      <c r="C15" s="59"/>
      <c r="D15" s="59"/>
      <c r="E15" s="59"/>
      <c r="F15" s="59"/>
      <c r="I15" s="67"/>
      <c r="J15" s="59"/>
      <c r="K15" s="59"/>
      <c r="L15" s="59"/>
      <c r="M15" s="59"/>
      <c r="N15" s="59"/>
      <c r="O15" s="59"/>
    </row>
    <row r="16" spans="2:15" ht="12.75">
      <c r="B16" s="68"/>
      <c r="C16" s="68"/>
      <c r="D16" s="68"/>
      <c r="E16" s="68"/>
      <c r="F16" s="68"/>
      <c r="I16" s="67"/>
      <c r="J16" s="59"/>
      <c r="K16" s="59"/>
      <c r="L16" s="59"/>
      <c r="M16" s="59"/>
      <c r="N16" s="59"/>
      <c r="O16" s="59"/>
    </row>
    <row r="17" spans="2:15" ht="12.75">
      <c r="B17" s="69"/>
      <c r="C17" s="69"/>
      <c r="D17" s="69"/>
      <c r="E17" s="69"/>
      <c r="F17" s="69"/>
      <c r="I17" s="67"/>
      <c r="J17" s="59"/>
      <c r="K17" s="59"/>
      <c r="L17" s="59"/>
      <c r="M17" s="59"/>
      <c r="N17" s="59"/>
      <c r="O17" s="59"/>
    </row>
    <row r="18" spans="2:15" ht="12.75">
      <c r="B18" s="68"/>
      <c r="C18" s="68"/>
      <c r="D18" s="68"/>
      <c r="E18" s="68"/>
      <c r="F18" s="68"/>
      <c r="I18" s="67"/>
      <c r="J18" s="59"/>
      <c r="K18" s="59"/>
      <c r="L18" s="59"/>
      <c r="M18" s="59"/>
      <c r="N18" s="59"/>
      <c r="O18" s="59"/>
    </row>
    <row r="19" spans="2:15" ht="12.75">
      <c r="B19" s="69"/>
      <c r="C19" s="69"/>
      <c r="D19" s="69"/>
      <c r="E19" s="69"/>
      <c r="F19" s="69"/>
      <c r="I19" s="67"/>
      <c r="J19" s="59"/>
      <c r="K19" s="59"/>
      <c r="L19" s="59"/>
      <c r="M19" s="59"/>
      <c r="N19" s="59"/>
      <c r="O19" s="59"/>
    </row>
    <row r="20" spans="2:15" ht="12.75">
      <c r="B20" s="68"/>
      <c r="C20" s="68"/>
      <c r="D20" s="68"/>
      <c r="E20" s="68"/>
      <c r="F20" s="68"/>
      <c r="I20" s="67"/>
      <c r="J20" s="59"/>
      <c r="K20" s="59"/>
      <c r="L20" s="59"/>
      <c r="M20" s="59"/>
      <c r="N20" s="59"/>
      <c r="O20" s="59"/>
    </row>
    <row r="21" spans="2:15" ht="12.75">
      <c r="B21" s="59"/>
      <c r="C21" s="59"/>
      <c r="D21" s="59"/>
      <c r="E21" s="59"/>
      <c r="F21" s="59"/>
      <c r="J21" s="59"/>
      <c r="K21" s="59"/>
      <c r="L21" s="59"/>
      <c r="M21" s="59"/>
      <c r="N21" s="59"/>
      <c r="O21" s="59"/>
    </row>
    <row r="22" spans="2:15" ht="12.75">
      <c r="B22" s="59"/>
      <c r="C22" s="59"/>
      <c r="D22" s="59"/>
      <c r="E22" s="59"/>
      <c r="F22" s="59"/>
      <c r="J22" s="59"/>
      <c r="K22" s="59"/>
      <c r="L22" s="59"/>
      <c r="M22" s="59"/>
      <c r="N22" s="59"/>
      <c r="O22" s="59"/>
    </row>
    <row r="23" spans="1:15" ht="12.75">
      <c r="A23" s="18"/>
      <c r="B23" s="59"/>
      <c r="C23" s="59"/>
      <c r="D23" s="59"/>
      <c r="E23" s="59"/>
      <c r="F23" s="59"/>
      <c r="J23" s="59"/>
      <c r="K23" s="59"/>
      <c r="L23" s="59"/>
      <c r="M23" s="59"/>
      <c r="N23" s="59"/>
      <c r="O23" s="59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="60" workbookViewId="0" topLeftCell="A4">
      <selection activeCell="A14" sqref="A14"/>
    </sheetView>
  </sheetViews>
  <sheetFormatPr defaultColWidth="11.28125" defaultRowHeight="15"/>
  <cols>
    <col min="1" max="1" width="49.28125" style="25" customWidth="1"/>
    <col min="2" max="3" width="15.140625" style="25" customWidth="1"/>
    <col min="4" max="6" width="15.140625" style="42" customWidth="1"/>
    <col min="7" max="12" width="15.140625" style="25" customWidth="1"/>
    <col min="13" max="16384" width="11.28125" style="25" customWidth="1"/>
  </cols>
  <sheetData>
    <row r="1" spans="1:13" ht="18.75">
      <c r="A1" s="20" t="s">
        <v>0</v>
      </c>
      <c r="B1" s="21"/>
      <c r="C1" s="22"/>
      <c r="D1" s="22"/>
      <c r="E1" s="22"/>
      <c r="F1" s="22"/>
      <c r="G1" s="22"/>
      <c r="H1" s="23"/>
      <c r="I1" s="23"/>
      <c r="J1" s="23"/>
      <c r="K1" s="23"/>
      <c r="L1" s="21"/>
      <c r="M1" s="23"/>
    </row>
    <row r="2" spans="1:13" ht="18.75">
      <c r="A2" s="20" t="s">
        <v>13</v>
      </c>
      <c r="B2" s="21"/>
      <c r="C2" s="26"/>
      <c r="D2" s="22"/>
      <c r="E2" s="22"/>
      <c r="F2" s="22"/>
      <c r="G2" s="26"/>
      <c r="H2" s="21"/>
      <c r="I2" s="21"/>
      <c r="J2" s="21"/>
      <c r="K2" s="21"/>
      <c r="L2" s="21"/>
      <c r="M2" s="21"/>
    </row>
    <row r="3" spans="1:13" ht="18.75">
      <c r="A3" s="27"/>
      <c r="B3" s="21"/>
      <c r="C3" s="26"/>
      <c r="D3" s="22"/>
      <c r="E3" s="22"/>
      <c r="F3" s="22"/>
      <c r="G3" s="26"/>
      <c r="H3" s="21"/>
      <c r="I3" s="21"/>
      <c r="J3" s="21"/>
      <c r="K3" s="21"/>
      <c r="L3" s="21"/>
      <c r="M3" s="21"/>
    </row>
    <row r="4" spans="1:13" ht="18.75">
      <c r="A4" s="20" t="s">
        <v>1</v>
      </c>
      <c r="B4" s="21"/>
      <c r="C4" s="26"/>
      <c r="D4" s="22"/>
      <c r="E4" s="22"/>
      <c r="F4" s="22"/>
      <c r="G4" s="26"/>
      <c r="H4" s="21"/>
      <c r="I4" s="21"/>
      <c r="J4" s="21"/>
      <c r="K4" s="21"/>
      <c r="L4" s="21"/>
      <c r="M4" s="21"/>
    </row>
    <row r="5" spans="1:13" ht="18.75">
      <c r="A5" s="20" t="s">
        <v>14</v>
      </c>
      <c r="B5" s="21"/>
      <c r="C5" s="26"/>
      <c r="D5" s="22"/>
      <c r="E5" s="22"/>
      <c r="F5" s="22"/>
      <c r="G5" s="26"/>
      <c r="H5" s="21"/>
      <c r="I5" s="21"/>
      <c r="J5" s="21"/>
      <c r="K5" s="21"/>
      <c r="L5" s="21"/>
      <c r="M5" s="21"/>
    </row>
    <row r="6" spans="1:13" ht="18.75">
      <c r="A6" s="20"/>
      <c r="B6" s="21"/>
      <c r="C6" s="26"/>
      <c r="D6" s="22"/>
      <c r="E6" s="22"/>
      <c r="F6" s="22"/>
      <c r="G6" s="26"/>
      <c r="H6" s="21"/>
      <c r="I6" s="21"/>
      <c r="J6" s="21"/>
      <c r="K6" s="21"/>
      <c r="L6" s="21"/>
      <c r="M6" s="21"/>
    </row>
    <row r="7" spans="1:13" ht="18.75">
      <c r="A7" s="20" t="s">
        <v>2</v>
      </c>
      <c r="B7" s="21"/>
      <c r="C7" s="26"/>
      <c r="D7" s="22"/>
      <c r="E7" s="22"/>
      <c r="F7" s="22"/>
      <c r="G7" s="26"/>
      <c r="H7" s="21"/>
      <c r="I7" s="21"/>
      <c r="J7" s="21"/>
      <c r="K7" s="21"/>
      <c r="L7" s="21"/>
      <c r="M7" s="21"/>
    </row>
    <row r="8" spans="1:13" ht="60">
      <c r="A8" s="28" t="s">
        <v>15</v>
      </c>
      <c r="B8" s="21"/>
      <c r="C8" s="26"/>
      <c r="D8" s="22"/>
      <c r="E8" s="22"/>
      <c r="F8" s="22"/>
      <c r="G8" s="26"/>
      <c r="H8" s="21"/>
      <c r="I8" s="21"/>
      <c r="J8" s="21"/>
      <c r="K8" s="21"/>
      <c r="L8" s="21"/>
      <c r="M8" s="21"/>
    </row>
    <row r="9" spans="1:13" ht="15.7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2" ht="19.5" thickBot="1">
      <c r="A10" s="80" t="s">
        <v>4</v>
      </c>
      <c r="B10" s="81"/>
      <c r="C10" s="81"/>
      <c r="D10" s="82"/>
      <c r="E10" s="92"/>
      <c r="F10" s="92"/>
      <c r="G10" s="93"/>
      <c r="H10" s="93"/>
      <c r="I10" s="93"/>
      <c r="J10" s="93"/>
      <c r="K10" s="94"/>
      <c r="L10" s="21"/>
    </row>
    <row r="11" spans="1:23" ht="75">
      <c r="A11" s="193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9"/>
      <c r="Q11" s="28"/>
      <c r="R11" s="21"/>
      <c r="S11" s="30"/>
      <c r="T11" s="31"/>
      <c r="U11" s="32"/>
      <c r="V11" s="33"/>
      <c r="W11" s="21"/>
    </row>
    <row r="12" spans="1:23" ht="75">
      <c r="A12" s="196" t="s">
        <v>16</v>
      </c>
      <c r="B12" s="84" t="s">
        <v>17</v>
      </c>
      <c r="C12" s="85">
        <v>22000</v>
      </c>
      <c r="D12" s="101">
        <f>C12+(C12/100)*21</f>
        <v>26620</v>
      </c>
      <c r="E12" s="46"/>
      <c r="F12" s="46">
        <f>E12*1.21</f>
        <v>0</v>
      </c>
      <c r="G12" s="154">
        <v>28</v>
      </c>
      <c r="H12" s="89">
        <f aca="true" t="shared" si="0" ref="H12:H18">C12*G12</f>
        <v>616000</v>
      </c>
      <c r="I12" s="85">
        <f>D12*G12</f>
        <v>745360</v>
      </c>
      <c r="J12" s="155">
        <f>E12*G12</f>
        <v>0</v>
      </c>
      <c r="K12" s="156">
        <f>J12*1.21</f>
        <v>0</v>
      </c>
      <c r="L12" s="58" t="s">
        <v>86</v>
      </c>
      <c r="Q12" s="21"/>
      <c r="R12" s="28"/>
      <c r="S12" s="30"/>
      <c r="T12" s="31"/>
      <c r="U12" s="32"/>
      <c r="V12" s="33"/>
      <c r="W12" s="21"/>
    </row>
    <row r="13" spans="1:23" ht="240">
      <c r="A13" s="197" t="s">
        <v>18</v>
      </c>
      <c r="B13" s="84" t="s">
        <v>19</v>
      </c>
      <c r="C13" s="85">
        <v>6000</v>
      </c>
      <c r="D13" s="101">
        <f aca="true" t="shared" si="1" ref="D13:D18">C13+(C13/100)*21</f>
        <v>7260</v>
      </c>
      <c r="E13" s="46"/>
      <c r="F13" s="46">
        <f aca="true" t="shared" si="2" ref="F13:F18">E13*1.21</f>
        <v>0</v>
      </c>
      <c r="G13" s="154">
        <v>28</v>
      </c>
      <c r="H13" s="89">
        <f t="shared" si="0"/>
        <v>168000</v>
      </c>
      <c r="I13" s="85">
        <f aca="true" t="shared" si="3" ref="I13:I18">D13*G13</f>
        <v>203280</v>
      </c>
      <c r="J13" s="155">
        <f aca="true" t="shared" si="4" ref="J13:J18">E13*G13</f>
        <v>0</v>
      </c>
      <c r="K13" s="156">
        <f aca="true" t="shared" si="5" ref="K13:K18">J13*1.21</f>
        <v>0</v>
      </c>
      <c r="L13" s="58" t="s">
        <v>87</v>
      </c>
      <c r="Q13" s="28"/>
      <c r="R13" s="28"/>
      <c r="S13" s="34"/>
      <c r="T13" s="31"/>
      <c r="U13" s="32"/>
      <c r="V13" s="33"/>
      <c r="W13" s="21"/>
    </row>
    <row r="14" spans="1:23" ht="60">
      <c r="A14" s="197" t="s">
        <v>20</v>
      </c>
      <c r="B14" s="84" t="s">
        <v>21</v>
      </c>
      <c r="C14" s="85">
        <v>4000</v>
      </c>
      <c r="D14" s="101">
        <f t="shared" si="1"/>
        <v>4840</v>
      </c>
      <c r="E14" s="46"/>
      <c r="F14" s="46">
        <f t="shared" si="2"/>
        <v>0</v>
      </c>
      <c r="G14" s="154">
        <v>28</v>
      </c>
      <c r="H14" s="89">
        <f t="shared" si="0"/>
        <v>112000</v>
      </c>
      <c r="I14" s="85">
        <f t="shared" si="3"/>
        <v>135520</v>
      </c>
      <c r="J14" s="155">
        <f t="shared" si="4"/>
        <v>0</v>
      </c>
      <c r="K14" s="156">
        <f t="shared" si="5"/>
        <v>0</v>
      </c>
      <c r="L14" s="58" t="s">
        <v>109</v>
      </c>
      <c r="Q14" s="28"/>
      <c r="R14" s="28"/>
      <c r="S14" s="34"/>
      <c r="T14" s="31"/>
      <c r="U14" s="32"/>
      <c r="V14" s="33"/>
      <c r="W14" s="21"/>
    </row>
    <row r="15" spans="1:23" ht="30">
      <c r="A15" s="197" t="s">
        <v>22</v>
      </c>
      <c r="B15" s="84" t="s">
        <v>23</v>
      </c>
      <c r="C15" s="85">
        <v>700</v>
      </c>
      <c r="D15" s="101">
        <f t="shared" si="1"/>
        <v>847</v>
      </c>
      <c r="E15" s="46"/>
      <c r="F15" s="46">
        <f t="shared" si="2"/>
        <v>0</v>
      </c>
      <c r="G15" s="154">
        <v>224</v>
      </c>
      <c r="H15" s="89">
        <f t="shared" si="0"/>
        <v>156800</v>
      </c>
      <c r="I15" s="85">
        <f t="shared" si="3"/>
        <v>189728</v>
      </c>
      <c r="J15" s="155">
        <f t="shared" si="4"/>
        <v>0</v>
      </c>
      <c r="K15" s="156">
        <f t="shared" si="5"/>
        <v>0</v>
      </c>
      <c r="L15" s="58" t="s">
        <v>88</v>
      </c>
      <c r="Q15" s="28"/>
      <c r="R15" s="28"/>
      <c r="S15" s="31"/>
      <c r="T15" s="31"/>
      <c r="U15" s="32"/>
      <c r="V15" s="33"/>
      <c r="W15" s="21"/>
    </row>
    <row r="16" spans="1:23" ht="60">
      <c r="A16" s="197" t="s">
        <v>24</v>
      </c>
      <c r="B16" s="84" t="s">
        <v>25</v>
      </c>
      <c r="C16" s="85">
        <v>850</v>
      </c>
      <c r="D16" s="101">
        <f t="shared" si="1"/>
        <v>1028.5</v>
      </c>
      <c r="E16" s="46"/>
      <c r="F16" s="46">
        <f t="shared" si="2"/>
        <v>0</v>
      </c>
      <c r="G16" s="154">
        <v>1344</v>
      </c>
      <c r="H16" s="89">
        <f t="shared" si="0"/>
        <v>1142400</v>
      </c>
      <c r="I16" s="85">
        <f t="shared" si="3"/>
        <v>1382304</v>
      </c>
      <c r="J16" s="155">
        <f t="shared" si="4"/>
        <v>0</v>
      </c>
      <c r="K16" s="156">
        <f t="shared" si="5"/>
        <v>0</v>
      </c>
      <c r="L16" s="58" t="s">
        <v>110</v>
      </c>
      <c r="Q16" s="21"/>
      <c r="R16" s="21"/>
      <c r="S16" s="21"/>
      <c r="T16" s="21"/>
      <c r="U16" s="21"/>
      <c r="V16" s="21"/>
      <c r="W16" s="21"/>
    </row>
    <row r="17" spans="1:23" ht="120">
      <c r="A17" s="197" t="s">
        <v>26</v>
      </c>
      <c r="B17" s="84" t="s">
        <v>27</v>
      </c>
      <c r="C17" s="85">
        <v>20000</v>
      </c>
      <c r="D17" s="101">
        <f t="shared" si="1"/>
        <v>24200</v>
      </c>
      <c r="E17" s="46"/>
      <c r="F17" s="46">
        <f t="shared" si="2"/>
        <v>0</v>
      </c>
      <c r="G17" s="154">
        <v>4</v>
      </c>
      <c r="H17" s="89">
        <f t="shared" si="0"/>
        <v>80000</v>
      </c>
      <c r="I17" s="85">
        <f t="shared" si="3"/>
        <v>96800</v>
      </c>
      <c r="J17" s="155">
        <f t="shared" si="4"/>
        <v>0</v>
      </c>
      <c r="K17" s="156">
        <f t="shared" si="5"/>
        <v>0</v>
      </c>
      <c r="L17" s="58" t="s">
        <v>90</v>
      </c>
      <c r="Q17" s="21"/>
      <c r="R17" s="21"/>
      <c r="S17" s="21"/>
      <c r="T17" s="21"/>
      <c r="U17" s="21"/>
      <c r="V17" s="21"/>
      <c r="W17" s="21"/>
    </row>
    <row r="18" spans="1:12" ht="120">
      <c r="A18" s="196" t="s">
        <v>28</v>
      </c>
      <c r="B18" s="84" t="s">
        <v>27</v>
      </c>
      <c r="C18" s="85">
        <v>15000</v>
      </c>
      <c r="D18" s="101">
        <f t="shared" si="1"/>
        <v>18150</v>
      </c>
      <c r="E18" s="46"/>
      <c r="F18" s="46">
        <f t="shared" si="2"/>
        <v>0</v>
      </c>
      <c r="G18" s="154">
        <v>4</v>
      </c>
      <c r="H18" s="89">
        <f t="shared" si="0"/>
        <v>60000</v>
      </c>
      <c r="I18" s="85">
        <f t="shared" si="3"/>
        <v>72600</v>
      </c>
      <c r="J18" s="155">
        <f t="shared" si="4"/>
        <v>0</v>
      </c>
      <c r="K18" s="156">
        <f t="shared" si="5"/>
        <v>0</v>
      </c>
      <c r="L18" s="58" t="s">
        <v>89</v>
      </c>
    </row>
    <row r="19" spans="1:12" ht="15.75" thickBot="1">
      <c r="A19" s="198" t="s">
        <v>3</v>
      </c>
      <c r="B19" s="102"/>
      <c r="C19" s="105"/>
      <c r="D19" s="104"/>
      <c r="E19" s="104"/>
      <c r="F19" s="104"/>
      <c r="G19" s="157"/>
      <c r="H19" s="91"/>
      <c r="I19" s="105">
        <f>SUM(I12:I18)</f>
        <v>2825592</v>
      </c>
      <c r="J19" s="106">
        <f>SUM(J12:J18)</f>
        <v>0</v>
      </c>
      <c r="K19" s="107">
        <f>SUM(K12:K18)</f>
        <v>0</v>
      </c>
      <c r="L19" s="31"/>
    </row>
    <row r="21" spans="1:13" ht="19.5" thickBot="1">
      <c r="A21" s="1" t="s">
        <v>134</v>
      </c>
      <c r="B21" s="21"/>
      <c r="C21" s="26"/>
      <c r="D21" s="22"/>
      <c r="E21" s="22"/>
      <c r="F21" s="22"/>
      <c r="G21" s="26"/>
      <c r="H21" s="21"/>
      <c r="I21" s="21"/>
      <c r="J21" s="21"/>
      <c r="K21" s="21"/>
      <c r="L21" s="21"/>
      <c r="M21" s="21"/>
    </row>
    <row r="22" spans="1:13" ht="15">
      <c r="A22" s="144"/>
      <c r="B22" s="203">
        <v>2017</v>
      </c>
      <c r="C22" s="203"/>
      <c r="D22" s="203">
        <v>2018</v>
      </c>
      <c r="E22" s="203"/>
      <c r="F22" s="203">
        <v>2019</v>
      </c>
      <c r="G22" s="203"/>
      <c r="H22" s="203">
        <v>2020</v>
      </c>
      <c r="I22" s="203"/>
      <c r="J22" s="203">
        <v>2021</v>
      </c>
      <c r="K22" s="203"/>
      <c r="L22" s="145" t="s">
        <v>3</v>
      </c>
      <c r="M22" s="21"/>
    </row>
    <row r="23" spans="1:13" ht="30">
      <c r="A23" s="126"/>
      <c r="B23" s="146" t="s">
        <v>135</v>
      </c>
      <c r="C23" s="146" t="s">
        <v>136</v>
      </c>
      <c r="D23" s="146" t="s">
        <v>135</v>
      </c>
      <c r="E23" s="146" t="s">
        <v>136</v>
      </c>
      <c r="F23" s="146" t="s">
        <v>135</v>
      </c>
      <c r="G23" s="146" t="s">
        <v>136</v>
      </c>
      <c r="H23" s="146" t="s">
        <v>135</v>
      </c>
      <c r="I23" s="146" t="s">
        <v>136</v>
      </c>
      <c r="J23" s="146" t="s">
        <v>135</v>
      </c>
      <c r="K23" s="146" t="s">
        <v>136</v>
      </c>
      <c r="L23" s="147" t="s">
        <v>136</v>
      </c>
      <c r="M23" s="21"/>
    </row>
    <row r="24" spans="1:13" ht="15">
      <c r="A24" s="100" t="s">
        <v>16</v>
      </c>
      <c r="B24" s="186">
        <v>28</v>
      </c>
      <c r="C24" s="148">
        <f aca="true" t="shared" si="6" ref="C24:C30">B24*F12</f>
        <v>0</v>
      </c>
      <c r="D24" s="186">
        <v>0</v>
      </c>
      <c r="E24" s="149">
        <f aca="true" t="shared" si="7" ref="E24:E30">D24*F12</f>
        <v>0</v>
      </c>
      <c r="F24" s="186">
        <v>0</v>
      </c>
      <c r="G24" s="148">
        <f aca="true" t="shared" si="8" ref="G24:G30">F24*F12</f>
        <v>0</v>
      </c>
      <c r="H24" s="186">
        <v>0</v>
      </c>
      <c r="I24" s="148">
        <f aca="true" t="shared" si="9" ref="I24:I30">H24*F12</f>
        <v>0</v>
      </c>
      <c r="J24" s="186">
        <v>0</v>
      </c>
      <c r="K24" s="148">
        <f aca="true" t="shared" si="10" ref="K24:K30">J24*F12</f>
        <v>0</v>
      </c>
      <c r="L24" s="187">
        <f>C24+E24+G24+I24+K24</f>
        <v>0</v>
      </c>
      <c r="M24" s="21"/>
    </row>
    <row r="25" spans="1:13" ht="30">
      <c r="A25" s="83" t="s">
        <v>18</v>
      </c>
      <c r="B25" s="186">
        <v>6</v>
      </c>
      <c r="C25" s="148">
        <f t="shared" si="6"/>
        <v>0</v>
      </c>
      <c r="D25" s="186">
        <v>22</v>
      </c>
      <c r="E25" s="149">
        <f t="shared" si="7"/>
        <v>0</v>
      </c>
      <c r="F25" s="186">
        <v>0</v>
      </c>
      <c r="G25" s="148">
        <f t="shared" si="8"/>
        <v>0</v>
      </c>
      <c r="H25" s="186">
        <v>0</v>
      </c>
      <c r="I25" s="148">
        <f t="shared" si="9"/>
        <v>0</v>
      </c>
      <c r="J25" s="186">
        <v>0</v>
      </c>
      <c r="K25" s="148">
        <f t="shared" si="10"/>
        <v>0</v>
      </c>
      <c r="L25" s="187">
        <f aca="true" t="shared" si="11" ref="L25:L30">C25+E25+G25+I25+K25</f>
        <v>0</v>
      </c>
      <c r="M25" s="21"/>
    </row>
    <row r="26" spans="1:13" ht="15">
      <c r="A26" s="83" t="s">
        <v>20</v>
      </c>
      <c r="B26" s="186">
        <v>6</v>
      </c>
      <c r="C26" s="148">
        <f t="shared" si="6"/>
        <v>0</v>
      </c>
      <c r="D26" s="186">
        <v>22</v>
      </c>
      <c r="E26" s="149">
        <f t="shared" si="7"/>
        <v>0</v>
      </c>
      <c r="F26" s="186">
        <v>0</v>
      </c>
      <c r="G26" s="148">
        <f t="shared" si="8"/>
        <v>0</v>
      </c>
      <c r="H26" s="186">
        <v>0</v>
      </c>
      <c r="I26" s="148">
        <f t="shared" si="9"/>
        <v>0</v>
      </c>
      <c r="J26" s="186">
        <v>0</v>
      </c>
      <c r="K26" s="148">
        <f t="shared" si="10"/>
        <v>0</v>
      </c>
      <c r="L26" s="187">
        <f t="shared" si="11"/>
        <v>0</v>
      </c>
      <c r="M26" s="21"/>
    </row>
    <row r="27" spans="1:13" ht="15">
      <c r="A27" s="83" t="s">
        <v>22</v>
      </c>
      <c r="B27" s="186">
        <v>0</v>
      </c>
      <c r="C27" s="148">
        <f t="shared" si="6"/>
        <v>0</v>
      </c>
      <c r="D27" s="186">
        <v>56</v>
      </c>
      <c r="E27" s="149">
        <f t="shared" si="7"/>
        <v>0</v>
      </c>
      <c r="F27" s="186">
        <v>56</v>
      </c>
      <c r="G27" s="148">
        <f t="shared" si="8"/>
        <v>0</v>
      </c>
      <c r="H27" s="186">
        <v>56</v>
      </c>
      <c r="I27" s="148">
        <f t="shared" si="9"/>
        <v>0</v>
      </c>
      <c r="J27" s="186">
        <v>56</v>
      </c>
      <c r="K27" s="148">
        <f t="shared" si="10"/>
        <v>0</v>
      </c>
      <c r="L27" s="187">
        <f t="shared" si="11"/>
        <v>0</v>
      </c>
      <c r="M27" s="21"/>
    </row>
    <row r="28" spans="1:13" ht="30">
      <c r="A28" s="83" t="s">
        <v>24</v>
      </c>
      <c r="B28" s="186">
        <v>12</v>
      </c>
      <c r="C28" s="148">
        <f t="shared" si="6"/>
        <v>0</v>
      </c>
      <c r="D28" s="186">
        <v>324</v>
      </c>
      <c r="E28" s="149">
        <f t="shared" si="7"/>
        <v>0</v>
      </c>
      <c r="F28" s="186">
        <v>336</v>
      </c>
      <c r="G28" s="148">
        <f t="shared" si="8"/>
        <v>0</v>
      </c>
      <c r="H28" s="186">
        <v>336</v>
      </c>
      <c r="I28" s="148">
        <f t="shared" si="9"/>
        <v>0</v>
      </c>
      <c r="J28" s="186">
        <v>336</v>
      </c>
      <c r="K28" s="148">
        <f t="shared" si="10"/>
        <v>0</v>
      </c>
      <c r="L28" s="187">
        <f t="shared" si="11"/>
        <v>0</v>
      </c>
      <c r="M28" s="21"/>
    </row>
    <row r="29" spans="1:13" ht="45">
      <c r="A29" s="83" t="s">
        <v>26</v>
      </c>
      <c r="B29" s="186">
        <v>0</v>
      </c>
      <c r="C29" s="148">
        <f t="shared" si="6"/>
        <v>0</v>
      </c>
      <c r="D29" s="186">
        <v>1</v>
      </c>
      <c r="E29" s="149">
        <f t="shared" si="7"/>
        <v>0</v>
      </c>
      <c r="F29" s="186">
        <v>1</v>
      </c>
      <c r="G29" s="148">
        <f t="shared" si="8"/>
        <v>0</v>
      </c>
      <c r="H29" s="186">
        <v>1</v>
      </c>
      <c r="I29" s="148">
        <f t="shared" si="9"/>
        <v>0</v>
      </c>
      <c r="J29" s="186">
        <v>1</v>
      </c>
      <c r="K29" s="148">
        <f t="shared" si="10"/>
        <v>0</v>
      </c>
      <c r="L29" s="187">
        <f t="shared" si="11"/>
        <v>0</v>
      </c>
      <c r="M29" s="21"/>
    </row>
    <row r="30" spans="1:13" ht="15">
      <c r="A30" s="100" t="s">
        <v>28</v>
      </c>
      <c r="B30" s="186">
        <v>0</v>
      </c>
      <c r="C30" s="148">
        <f t="shared" si="6"/>
        <v>0</v>
      </c>
      <c r="D30" s="186">
        <v>1</v>
      </c>
      <c r="E30" s="149">
        <f t="shared" si="7"/>
        <v>0</v>
      </c>
      <c r="F30" s="186">
        <v>1</v>
      </c>
      <c r="G30" s="148">
        <f t="shared" si="8"/>
        <v>0</v>
      </c>
      <c r="H30" s="186">
        <v>1</v>
      </c>
      <c r="I30" s="148">
        <f t="shared" si="9"/>
        <v>0</v>
      </c>
      <c r="J30" s="186">
        <v>1</v>
      </c>
      <c r="K30" s="148">
        <f t="shared" si="10"/>
        <v>0</v>
      </c>
      <c r="L30" s="187">
        <f t="shared" si="11"/>
        <v>0</v>
      </c>
      <c r="M30" s="21"/>
    </row>
    <row r="31" spans="1:13" s="136" customFormat="1" ht="15">
      <c r="A31" s="158" t="s">
        <v>3</v>
      </c>
      <c r="B31" s="151"/>
      <c r="C31" s="151">
        <f>SUM(C24:C30)</f>
        <v>0</v>
      </c>
      <c r="D31" s="151"/>
      <c r="E31" s="151">
        <f>SUM(E24:E30)</f>
        <v>0</v>
      </c>
      <c r="F31" s="151"/>
      <c r="G31" s="151">
        <f>SUM(G24:G30)</f>
        <v>0</v>
      </c>
      <c r="H31" s="151"/>
      <c r="I31" s="151">
        <f>SUM(I24:I30)</f>
        <v>0</v>
      </c>
      <c r="J31" s="151"/>
      <c r="K31" s="151">
        <f>SUM(K24:K30)</f>
        <v>0</v>
      </c>
      <c r="L31" s="152">
        <f>SUM(B31:K31)</f>
        <v>0</v>
      </c>
      <c r="M31" s="23"/>
    </row>
    <row r="32" spans="1:13" ht="15.75" thickBot="1">
      <c r="A32" s="108" t="s">
        <v>133</v>
      </c>
      <c r="B32" s="153"/>
      <c r="C32" s="109">
        <v>830302</v>
      </c>
      <c r="D32" s="153"/>
      <c r="E32" s="109">
        <v>689216</v>
      </c>
      <c r="F32" s="153"/>
      <c r="G32" s="109">
        <v>435358</v>
      </c>
      <c r="H32" s="153"/>
      <c r="I32" s="109">
        <v>435358</v>
      </c>
      <c r="J32" s="153"/>
      <c r="K32" s="109">
        <v>435358</v>
      </c>
      <c r="L32" s="110">
        <f>SUM(B32:K32)</f>
        <v>2825592</v>
      </c>
      <c r="M32" s="21"/>
    </row>
  </sheetData>
  <sheetProtection/>
  <mergeCells count="5">
    <mergeCell ref="B22:C22"/>
    <mergeCell ref="D22:E22"/>
    <mergeCell ref="F22:G22"/>
    <mergeCell ref="H22:I22"/>
    <mergeCell ref="J22:K22"/>
  </mergeCells>
  <printOptions/>
  <pageMargins left="0.7" right="0.7" top="0.787401575" bottom="0.7874015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60" zoomScalePageLayoutView="0" workbookViewId="0" topLeftCell="A3">
      <selection activeCell="A11" sqref="A11"/>
    </sheetView>
  </sheetViews>
  <sheetFormatPr defaultColWidth="11.28125" defaultRowHeight="15"/>
  <cols>
    <col min="1" max="1" width="49.28125" style="25" customWidth="1"/>
    <col min="2" max="3" width="15.140625" style="25" customWidth="1"/>
    <col min="4" max="6" width="15.140625" style="42" customWidth="1"/>
    <col min="7" max="12" width="15.140625" style="25" customWidth="1"/>
    <col min="13" max="16384" width="11.28125" style="25" customWidth="1"/>
  </cols>
  <sheetData>
    <row r="1" spans="1:13" ht="18.75">
      <c r="A1" s="20" t="s">
        <v>0</v>
      </c>
      <c r="B1" s="21"/>
      <c r="C1" s="22"/>
      <c r="D1" s="22"/>
      <c r="E1" s="22"/>
      <c r="F1" s="22"/>
      <c r="G1" s="22"/>
      <c r="H1" s="23"/>
      <c r="I1" s="23"/>
      <c r="J1" s="23"/>
      <c r="K1" s="23"/>
      <c r="L1" s="21"/>
      <c r="M1" s="23"/>
    </row>
    <row r="2" spans="1:13" ht="18.75">
      <c r="A2" s="20" t="s">
        <v>13</v>
      </c>
      <c r="B2" s="21"/>
      <c r="C2" s="26"/>
      <c r="D2" s="22"/>
      <c r="E2" s="22"/>
      <c r="F2" s="22"/>
      <c r="G2" s="26"/>
      <c r="H2" s="21"/>
      <c r="I2" s="21"/>
      <c r="J2" s="21"/>
      <c r="K2" s="21"/>
      <c r="L2" s="21"/>
      <c r="M2" s="21"/>
    </row>
    <row r="3" spans="1:13" ht="18.75">
      <c r="A3" s="27"/>
      <c r="B3" s="21"/>
      <c r="C3" s="26"/>
      <c r="D3" s="22"/>
      <c r="E3" s="22"/>
      <c r="F3" s="22"/>
      <c r="G3" s="26"/>
      <c r="H3" s="21"/>
      <c r="I3" s="21"/>
      <c r="J3" s="21"/>
      <c r="K3" s="21"/>
      <c r="L3" s="21"/>
      <c r="M3" s="21"/>
    </row>
    <row r="4" spans="1:13" ht="18.75">
      <c r="A4" s="20" t="s">
        <v>1</v>
      </c>
      <c r="B4" s="21"/>
      <c r="C4" s="26"/>
      <c r="D4" s="22"/>
      <c r="E4" s="22"/>
      <c r="F4" s="22"/>
      <c r="G4" s="26"/>
      <c r="H4" s="21"/>
      <c r="I4" s="21"/>
      <c r="J4" s="21"/>
      <c r="K4" s="21"/>
      <c r="L4" s="21"/>
      <c r="M4" s="21"/>
    </row>
    <row r="5" spans="1:13" ht="18.75">
      <c r="A5" s="20" t="s">
        <v>43</v>
      </c>
      <c r="B5" s="21"/>
      <c r="C5" s="26"/>
      <c r="D5" s="22"/>
      <c r="E5" s="22"/>
      <c r="F5" s="22"/>
      <c r="G5" s="26"/>
      <c r="H5" s="21"/>
      <c r="I5" s="21"/>
      <c r="J5" s="21"/>
      <c r="K5" s="21"/>
      <c r="L5" s="21"/>
      <c r="M5" s="21"/>
    </row>
    <row r="6" spans="1:13" ht="18.75">
      <c r="A6" s="20"/>
      <c r="B6" s="21"/>
      <c r="C6" s="26"/>
      <c r="D6" s="22"/>
      <c r="E6" s="22"/>
      <c r="F6" s="22"/>
      <c r="G6" s="26"/>
      <c r="H6" s="21"/>
      <c r="I6" s="21"/>
      <c r="J6" s="21"/>
      <c r="K6" s="21"/>
      <c r="L6" s="21"/>
      <c r="M6" s="21"/>
    </row>
    <row r="7" spans="1:13" ht="18.75">
      <c r="A7" s="20" t="s">
        <v>2</v>
      </c>
      <c r="B7" s="21"/>
      <c r="C7" s="26"/>
      <c r="D7" s="22"/>
      <c r="E7" s="22"/>
      <c r="F7" s="22"/>
      <c r="G7" s="26"/>
      <c r="H7" s="21"/>
      <c r="I7" s="21"/>
      <c r="J7" s="21"/>
      <c r="K7" s="21"/>
      <c r="L7" s="21"/>
      <c r="M7" s="21"/>
    </row>
    <row r="8" spans="1:13" ht="45">
      <c r="A8" s="28" t="s">
        <v>44</v>
      </c>
      <c r="B8" s="21"/>
      <c r="C8" s="26"/>
      <c r="D8" s="22"/>
      <c r="E8" s="22"/>
      <c r="F8" s="22"/>
      <c r="G8" s="26"/>
      <c r="H8" s="21"/>
      <c r="I8" s="21"/>
      <c r="J8" s="21"/>
      <c r="K8" s="21"/>
      <c r="L8" s="21"/>
      <c r="M8" s="21"/>
    </row>
    <row r="9" spans="4:13" ht="15.75" thickBot="1">
      <c r="D9" s="25"/>
      <c r="E9" s="25"/>
      <c r="F9" s="25"/>
      <c r="L9" s="24"/>
      <c r="M9" s="24"/>
    </row>
    <row r="10" spans="1:12" ht="19.5" thickBot="1">
      <c r="A10" s="80" t="s">
        <v>4</v>
      </c>
      <c r="B10" s="81"/>
      <c r="C10" s="81"/>
      <c r="D10" s="82"/>
      <c r="E10" s="92"/>
      <c r="F10" s="92"/>
      <c r="G10" s="93"/>
      <c r="H10" s="93"/>
      <c r="I10" s="93"/>
      <c r="J10" s="93"/>
      <c r="K10" s="94"/>
      <c r="L10" s="21"/>
    </row>
    <row r="11" spans="1:23" ht="75">
      <c r="A11" s="193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9"/>
      <c r="Q11" s="28"/>
      <c r="R11" s="21"/>
      <c r="S11" s="30"/>
      <c r="T11" s="31"/>
      <c r="U11" s="32"/>
      <c r="V11" s="33"/>
      <c r="W11" s="21"/>
    </row>
    <row r="12" spans="1:23" ht="105">
      <c r="A12" s="196" t="s">
        <v>45</v>
      </c>
      <c r="B12" s="84" t="s">
        <v>46</v>
      </c>
      <c r="C12" s="85">
        <v>1900</v>
      </c>
      <c r="D12" s="101">
        <f>C12+(C12/100)*21</f>
        <v>2299</v>
      </c>
      <c r="E12" s="46"/>
      <c r="F12" s="46">
        <f>E12*1.21</f>
        <v>0</v>
      </c>
      <c r="G12" s="154">
        <v>140</v>
      </c>
      <c r="H12" s="89">
        <f>C12*G12</f>
        <v>266000</v>
      </c>
      <c r="I12" s="85">
        <f>D12*G12</f>
        <v>321860</v>
      </c>
      <c r="J12" s="155">
        <f>E12*G12</f>
        <v>0</v>
      </c>
      <c r="K12" s="156">
        <f>J12*1.21</f>
        <v>0</v>
      </c>
      <c r="L12" s="58" t="s">
        <v>91</v>
      </c>
      <c r="Q12" s="21"/>
      <c r="R12" s="28"/>
      <c r="S12" s="30"/>
      <c r="T12" s="31"/>
      <c r="U12" s="32"/>
      <c r="V12" s="33"/>
      <c r="W12" s="21"/>
    </row>
    <row r="13" spans="1:23" ht="45">
      <c r="A13" s="197" t="s">
        <v>47</v>
      </c>
      <c r="B13" s="84" t="s">
        <v>48</v>
      </c>
      <c r="C13" s="85">
        <v>4300</v>
      </c>
      <c r="D13" s="101">
        <f>C13+(C13/100)*21</f>
        <v>5203</v>
      </c>
      <c r="E13" s="46"/>
      <c r="F13" s="46">
        <f>E13*1.21</f>
        <v>0</v>
      </c>
      <c r="G13" s="154">
        <v>140</v>
      </c>
      <c r="H13" s="89">
        <f>C13*G13</f>
        <v>602000</v>
      </c>
      <c r="I13" s="85">
        <f>D13*G13</f>
        <v>728420</v>
      </c>
      <c r="J13" s="155">
        <f>E13*G13</f>
        <v>0</v>
      </c>
      <c r="K13" s="156">
        <f>J13*1.21</f>
        <v>0</v>
      </c>
      <c r="L13" s="58" t="s">
        <v>92</v>
      </c>
      <c r="Q13" s="28"/>
      <c r="R13" s="28"/>
      <c r="S13" s="34"/>
      <c r="T13" s="31"/>
      <c r="U13" s="32"/>
      <c r="V13" s="33"/>
      <c r="W13" s="21"/>
    </row>
    <row r="14" spans="1:23" ht="60">
      <c r="A14" s="197" t="s">
        <v>49</v>
      </c>
      <c r="B14" s="84" t="s">
        <v>50</v>
      </c>
      <c r="C14" s="85">
        <v>67000</v>
      </c>
      <c r="D14" s="101">
        <f>C14+(C14/100)*21</f>
        <v>81070</v>
      </c>
      <c r="E14" s="46"/>
      <c r="F14" s="46">
        <f>E14*1.21</f>
        <v>0</v>
      </c>
      <c r="G14" s="154">
        <v>3</v>
      </c>
      <c r="H14" s="89">
        <f>C14*G14</f>
        <v>201000</v>
      </c>
      <c r="I14" s="85">
        <f>D14*G14</f>
        <v>243210</v>
      </c>
      <c r="J14" s="155">
        <f>E14*G14</f>
        <v>0</v>
      </c>
      <c r="K14" s="156">
        <f>J14*1.21</f>
        <v>0</v>
      </c>
      <c r="L14" s="58" t="s">
        <v>93</v>
      </c>
      <c r="Q14" s="28"/>
      <c r="R14" s="28"/>
      <c r="S14" s="31"/>
      <c r="T14" s="31"/>
      <c r="U14" s="32"/>
      <c r="V14" s="33"/>
      <c r="W14" s="21"/>
    </row>
    <row r="15" spans="1:23" ht="180">
      <c r="A15" s="197" t="s">
        <v>51</v>
      </c>
      <c r="B15" s="84" t="s">
        <v>52</v>
      </c>
      <c r="C15" s="85">
        <v>32000</v>
      </c>
      <c r="D15" s="101">
        <f>C15+(C15/100)*21</f>
        <v>38720</v>
      </c>
      <c r="E15" s="46"/>
      <c r="F15" s="46">
        <f>E15*1.21</f>
        <v>0</v>
      </c>
      <c r="G15" s="154">
        <v>3</v>
      </c>
      <c r="H15" s="89">
        <f>C15*G15</f>
        <v>96000</v>
      </c>
      <c r="I15" s="85">
        <f>D15*G15</f>
        <v>116160</v>
      </c>
      <c r="J15" s="155">
        <f>E15*G15</f>
        <v>0</v>
      </c>
      <c r="K15" s="156">
        <f>J15*1.21</f>
        <v>0</v>
      </c>
      <c r="L15" s="58" t="s">
        <v>111</v>
      </c>
      <c r="Q15" s="21"/>
      <c r="R15" s="21"/>
      <c r="S15" s="21"/>
      <c r="T15" s="21"/>
      <c r="U15" s="21"/>
      <c r="V15" s="21"/>
      <c r="W15" s="21"/>
    </row>
    <row r="16" spans="1:12" ht="15.75" thickBot="1">
      <c r="A16" s="198" t="s">
        <v>3</v>
      </c>
      <c r="B16" s="102"/>
      <c r="C16" s="105"/>
      <c r="D16" s="104"/>
      <c r="E16" s="104"/>
      <c r="F16" s="104"/>
      <c r="G16" s="157"/>
      <c r="H16" s="91"/>
      <c r="I16" s="105">
        <f>SUM(I12:I15)</f>
        <v>1409650</v>
      </c>
      <c r="J16" s="106">
        <f>SUM(J12:J15)</f>
        <v>0</v>
      </c>
      <c r="K16" s="107">
        <f>SUM(K12:K15)</f>
        <v>0</v>
      </c>
      <c r="L16" s="31"/>
    </row>
    <row r="18" spans="1:13" ht="19.5" thickBot="1">
      <c r="A18" s="1" t="s">
        <v>134</v>
      </c>
      <c r="B18" s="21"/>
      <c r="C18" s="26"/>
      <c r="D18" s="22"/>
      <c r="E18" s="22"/>
      <c r="F18" s="22"/>
      <c r="G18" s="26"/>
      <c r="H18" s="21"/>
      <c r="I18" s="21"/>
      <c r="J18" s="21"/>
      <c r="K18" s="21"/>
      <c r="L18" s="21"/>
      <c r="M18" s="21"/>
    </row>
    <row r="19" spans="1:13" ht="15">
      <c r="A19" s="144"/>
      <c r="B19" s="203">
        <v>2017</v>
      </c>
      <c r="C19" s="203"/>
      <c r="D19" s="203">
        <v>2018</v>
      </c>
      <c r="E19" s="203"/>
      <c r="F19" s="203">
        <v>2019</v>
      </c>
      <c r="G19" s="203"/>
      <c r="H19" s="203">
        <v>2020</v>
      </c>
      <c r="I19" s="203"/>
      <c r="J19" s="203">
        <v>2021</v>
      </c>
      <c r="K19" s="203"/>
      <c r="L19" s="145" t="s">
        <v>3</v>
      </c>
      <c r="M19" s="21"/>
    </row>
    <row r="20" spans="1:13" ht="30">
      <c r="A20" s="126"/>
      <c r="B20" s="146" t="s">
        <v>135</v>
      </c>
      <c r="C20" s="146" t="s">
        <v>136</v>
      </c>
      <c r="D20" s="146" t="s">
        <v>135</v>
      </c>
      <c r="E20" s="146" t="s">
        <v>136</v>
      </c>
      <c r="F20" s="146" t="s">
        <v>135</v>
      </c>
      <c r="G20" s="146" t="s">
        <v>136</v>
      </c>
      <c r="H20" s="146" t="s">
        <v>135</v>
      </c>
      <c r="I20" s="146" t="s">
        <v>136</v>
      </c>
      <c r="J20" s="146" t="s">
        <v>135</v>
      </c>
      <c r="K20" s="146" t="s">
        <v>136</v>
      </c>
      <c r="L20" s="147" t="s">
        <v>136</v>
      </c>
      <c r="M20" s="21"/>
    </row>
    <row r="21" spans="1:13" ht="15">
      <c r="A21" s="100" t="s">
        <v>45</v>
      </c>
      <c r="B21" s="186">
        <v>0</v>
      </c>
      <c r="C21" s="148">
        <f>B21*F12</f>
        <v>0</v>
      </c>
      <c r="D21" s="186">
        <v>56</v>
      </c>
      <c r="E21" s="149">
        <f>D21*F12</f>
        <v>0</v>
      </c>
      <c r="F21" s="186">
        <v>0</v>
      </c>
      <c r="G21" s="148">
        <f>F21*F12</f>
        <v>0</v>
      </c>
      <c r="H21" s="186">
        <v>40</v>
      </c>
      <c r="I21" s="148">
        <f>H21*F12</f>
        <v>0</v>
      </c>
      <c r="J21" s="186">
        <v>44</v>
      </c>
      <c r="K21" s="148">
        <f>J21*F12</f>
        <v>0</v>
      </c>
      <c r="L21" s="187">
        <f>C21+E21+G21+I21+K21</f>
        <v>0</v>
      </c>
      <c r="M21" s="21"/>
    </row>
    <row r="22" spans="1:13" ht="15">
      <c r="A22" s="83" t="s">
        <v>47</v>
      </c>
      <c r="B22" s="186">
        <v>0</v>
      </c>
      <c r="C22" s="148">
        <f>B22*F13</f>
        <v>0</v>
      </c>
      <c r="D22" s="186">
        <v>56</v>
      </c>
      <c r="E22" s="149">
        <f>D22*F13</f>
        <v>0</v>
      </c>
      <c r="F22" s="186">
        <v>0</v>
      </c>
      <c r="G22" s="148">
        <f>F22*F13</f>
        <v>0</v>
      </c>
      <c r="H22" s="186">
        <v>40</v>
      </c>
      <c r="I22" s="148">
        <f>H22*F13</f>
        <v>0</v>
      </c>
      <c r="J22" s="186">
        <v>44</v>
      </c>
      <c r="K22" s="148">
        <f>J22*F13</f>
        <v>0</v>
      </c>
      <c r="L22" s="187">
        <f>C22+E22+G22+I22+K22</f>
        <v>0</v>
      </c>
      <c r="M22" s="21"/>
    </row>
    <row r="23" spans="1:13" ht="15">
      <c r="A23" s="83" t="s">
        <v>49</v>
      </c>
      <c r="B23" s="186">
        <v>0</v>
      </c>
      <c r="C23" s="148">
        <f>B23*F14</f>
        <v>0</v>
      </c>
      <c r="D23" s="186">
        <v>1</v>
      </c>
      <c r="E23" s="149">
        <f>D23*F14</f>
        <v>0</v>
      </c>
      <c r="F23" s="186">
        <v>0</v>
      </c>
      <c r="G23" s="148">
        <f>F23*F14</f>
        <v>0</v>
      </c>
      <c r="H23" s="186">
        <v>1</v>
      </c>
      <c r="I23" s="148">
        <f>H23*F14</f>
        <v>0</v>
      </c>
      <c r="J23" s="186">
        <v>1</v>
      </c>
      <c r="K23" s="148">
        <f>J23*F14</f>
        <v>0</v>
      </c>
      <c r="L23" s="187">
        <f>C23+E23+G23+I23+K23</f>
        <v>0</v>
      </c>
      <c r="M23" s="21"/>
    </row>
    <row r="24" spans="1:13" ht="30">
      <c r="A24" s="83" t="s">
        <v>51</v>
      </c>
      <c r="B24" s="186">
        <v>0</v>
      </c>
      <c r="C24" s="148">
        <f>B24*F15</f>
        <v>0</v>
      </c>
      <c r="D24" s="186">
        <v>1</v>
      </c>
      <c r="E24" s="149">
        <f>D24*F15</f>
        <v>0</v>
      </c>
      <c r="F24" s="186">
        <v>0</v>
      </c>
      <c r="G24" s="148">
        <f>F24*F15</f>
        <v>0</v>
      </c>
      <c r="H24" s="186">
        <v>1</v>
      </c>
      <c r="I24" s="148">
        <f>H24*F15</f>
        <v>0</v>
      </c>
      <c r="J24" s="186">
        <v>1</v>
      </c>
      <c r="K24" s="148">
        <f>J24*F15</f>
        <v>0</v>
      </c>
      <c r="L24" s="187">
        <f>C24+E24+G24+I24+K24</f>
        <v>0</v>
      </c>
      <c r="M24" s="21"/>
    </row>
    <row r="25" spans="1:13" ht="15">
      <c r="A25" s="159" t="s">
        <v>3</v>
      </c>
      <c r="B25" s="151"/>
      <c r="C25" s="151">
        <f>SUM(C21:C24)</f>
        <v>0</v>
      </c>
      <c r="D25" s="151"/>
      <c r="E25" s="151">
        <f>SUM(E21:E24)</f>
        <v>0</v>
      </c>
      <c r="F25" s="151"/>
      <c r="G25" s="151">
        <f>SUM(G21:G24)</f>
        <v>0</v>
      </c>
      <c r="H25" s="151"/>
      <c r="I25" s="151">
        <f>SUM(I21:I24)</f>
        <v>0</v>
      </c>
      <c r="J25" s="151"/>
      <c r="K25" s="151">
        <f>SUM(K21:K24)</f>
        <v>0</v>
      </c>
      <c r="L25" s="152">
        <f>SUM(B25:K25)</f>
        <v>0</v>
      </c>
      <c r="M25" s="21"/>
    </row>
    <row r="26" spans="1:13" ht="15.75" thickBot="1">
      <c r="A26" s="108" t="s">
        <v>133</v>
      </c>
      <c r="B26" s="153"/>
      <c r="C26" s="160">
        <v>0</v>
      </c>
      <c r="D26" s="153"/>
      <c r="E26" s="160">
        <v>539902</v>
      </c>
      <c r="F26" s="153"/>
      <c r="G26" s="160">
        <v>0</v>
      </c>
      <c r="H26" s="153"/>
      <c r="I26" s="160">
        <v>419870</v>
      </c>
      <c r="J26" s="153"/>
      <c r="K26" s="160">
        <v>449878</v>
      </c>
      <c r="L26" s="161">
        <f>SUM(B26:K26)</f>
        <v>1409650</v>
      </c>
      <c r="M26" s="21"/>
    </row>
    <row r="27" spans="1:16" ht="15.75">
      <c r="A27" s="48"/>
      <c r="B27" s="37"/>
      <c r="C27" s="50"/>
      <c r="D27" s="15"/>
      <c r="E27" s="15"/>
      <c r="F27" s="15"/>
      <c r="G27" s="39"/>
      <c r="H27" s="51"/>
      <c r="I27" s="16"/>
      <c r="J27" s="16"/>
      <c r="K27" s="16"/>
      <c r="L27" s="78"/>
      <c r="M27" s="36"/>
      <c r="N27" s="13"/>
      <c r="O27" s="13"/>
      <c r="P27" s="35"/>
    </row>
    <row r="28" spans="1:16" ht="15.75">
      <c r="A28" s="48"/>
      <c r="B28" s="37"/>
      <c r="C28" s="50"/>
      <c r="D28" s="15"/>
      <c r="E28" s="15"/>
      <c r="F28" s="15"/>
      <c r="G28" s="39"/>
      <c r="H28" s="51"/>
      <c r="I28" s="16"/>
      <c r="J28" s="16"/>
      <c r="K28" s="16"/>
      <c r="L28" s="78"/>
      <c r="M28" s="36"/>
      <c r="N28" s="47"/>
      <c r="O28" s="47"/>
      <c r="P28" s="35"/>
    </row>
    <row r="29" spans="1:16" ht="15.75">
      <c r="A29" s="36"/>
      <c r="B29" s="36"/>
      <c r="C29" s="38"/>
      <c r="D29" s="17"/>
      <c r="E29" s="17"/>
      <c r="F29" s="17"/>
      <c r="G29" s="39"/>
      <c r="H29" s="51"/>
      <c r="I29" s="16"/>
      <c r="J29" s="16"/>
      <c r="K29" s="16"/>
      <c r="L29" s="16"/>
      <c r="M29" s="41"/>
      <c r="N29" s="52"/>
      <c r="O29" s="52"/>
      <c r="P29" s="35"/>
    </row>
    <row r="30" spans="1:16" ht="15">
      <c r="A30" s="21"/>
      <c r="B30" s="21"/>
      <c r="C30" s="21"/>
      <c r="D30" s="45"/>
      <c r="E30" s="45"/>
      <c r="F30" s="45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">
      <c r="A31" s="21"/>
      <c r="B31" s="21"/>
      <c r="C31" s="21"/>
      <c r="D31" s="45"/>
      <c r="E31" s="45"/>
      <c r="F31" s="45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21"/>
      <c r="B32" s="21"/>
      <c r="C32" s="21"/>
      <c r="D32" s="45"/>
      <c r="E32" s="45"/>
      <c r="F32" s="45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>
      <c r="A33" s="21"/>
      <c r="B33" s="21"/>
      <c r="C33" s="21"/>
      <c r="D33" s="45"/>
      <c r="E33" s="45"/>
      <c r="F33" s="45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>
      <c r="A34" s="21"/>
      <c r="B34" s="21"/>
      <c r="C34" s="21"/>
      <c r="D34" s="45"/>
      <c r="E34" s="45"/>
      <c r="F34" s="45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>
      <c r="A35" s="21"/>
      <c r="B35" s="21"/>
      <c r="C35" s="21"/>
      <c r="D35" s="45"/>
      <c r="E35" s="45"/>
      <c r="F35" s="45"/>
      <c r="G35" s="21"/>
      <c r="H35" s="21"/>
      <c r="I35" s="21"/>
      <c r="J35" s="21"/>
      <c r="K35" s="21"/>
      <c r="L35" s="21"/>
      <c r="M35" s="21"/>
      <c r="N35" s="21"/>
      <c r="O35" s="21"/>
      <c r="P35" s="21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60" zoomScalePageLayoutView="0" workbookViewId="0" topLeftCell="A1">
      <selection activeCell="A12" sqref="A12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19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13</v>
      </c>
      <c r="C2" s="5"/>
      <c r="D2" s="3"/>
      <c r="E2" s="3"/>
      <c r="F2" s="3"/>
      <c r="G2" s="5"/>
    </row>
    <row r="3" spans="1:7" ht="18.75">
      <c r="A3" s="6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29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45">
      <c r="A8" s="7" t="s">
        <v>30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21" t="s">
        <v>4</v>
      </c>
      <c r="B10" s="122"/>
      <c r="C10" s="122"/>
      <c r="D10" s="123"/>
      <c r="E10" s="123"/>
      <c r="F10" s="123"/>
      <c r="G10" s="122"/>
      <c r="H10" s="122"/>
      <c r="I10" s="122"/>
      <c r="J10" s="122"/>
      <c r="K10" s="124"/>
    </row>
    <row r="11" spans="1:22" ht="75">
      <c r="A11" s="199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7"/>
      <c r="Q11" s="7"/>
      <c r="S11" s="8"/>
      <c r="T11" s="9"/>
      <c r="U11" s="10"/>
      <c r="V11" s="11"/>
    </row>
    <row r="12" spans="1:22" ht="240">
      <c r="A12" s="200" t="s">
        <v>31</v>
      </c>
      <c r="B12" s="114" t="s">
        <v>32</v>
      </c>
      <c r="C12" s="163">
        <v>5000</v>
      </c>
      <c r="D12" s="116">
        <f aca="true" t="shared" si="0" ref="D12:D17">C12+(C12/100)*21</f>
        <v>6050</v>
      </c>
      <c r="E12" s="49"/>
      <c r="F12" s="49">
        <f aca="true" t="shared" si="1" ref="F12:F17">E12*1.21</f>
        <v>0</v>
      </c>
      <c r="G12" s="164">
        <v>4</v>
      </c>
      <c r="H12" s="119">
        <f aca="true" t="shared" si="2" ref="H12:H17">C12*G12</f>
        <v>20000</v>
      </c>
      <c r="I12" s="140">
        <f aca="true" t="shared" si="3" ref="I12:I17">D12*G12</f>
        <v>24200</v>
      </c>
      <c r="J12" s="165">
        <f aca="true" t="shared" si="4" ref="J12:J17">E12*G12</f>
        <v>0</v>
      </c>
      <c r="K12" s="166">
        <f aca="true" t="shared" si="5" ref="K12:K17">J12*1.21</f>
        <v>0</v>
      </c>
      <c r="L12" s="77" t="s">
        <v>112</v>
      </c>
      <c r="Q12" s="7"/>
      <c r="S12" s="8"/>
      <c r="T12" s="9"/>
      <c r="U12" s="10"/>
      <c r="V12" s="11"/>
    </row>
    <row r="13" spans="1:22" ht="135">
      <c r="A13" s="201" t="s">
        <v>33</v>
      </c>
      <c r="B13" s="118" t="s">
        <v>34</v>
      </c>
      <c r="C13" s="119">
        <v>10000</v>
      </c>
      <c r="D13" s="116">
        <f t="shared" si="0"/>
        <v>12100</v>
      </c>
      <c r="E13" s="49"/>
      <c r="F13" s="49">
        <f t="shared" si="1"/>
        <v>0</v>
      </c>
      <c r="G13" s="164">
        <v>12</v>
      </c>
      <c r="H13" s="119">
        <f t="shared" si="2"/>
        <v>120000</v>
      </c>
      <c r="I13" s="140">
        <f t="shared" si="3"/>
        <v>145200</v>
      </c>
      <c r="J13" s="165">
        <f t="shared" si="4"/>
        <v>0</v>
      </c>
      <c r="K13" s="166">
        <f t="shared" si="5"/>
        <v>0</v>
      </c>
      <c r="L13" s="76" t="s">
        <v>96</v>
      </c>
      <c r="R13" s="7"/>
      <c r="S13" s="8"/>
      <c r="T13" s="9"/>
      <c r="U13" s="10"/>
      <c r="V13" s="11"/>
    </row>
    <row r="14" spans="1:22" ht="75">
      <c r="A14" s="201" t="s">
        <v>35</v>
      </c>
      <c r="B14" s="117" t="s">
        <v>36</v>
      </c>
      <c r="C14" s="119">
        <v>3000</v>
      </c>
      <c r="D14" s="116">
        <f t="shared" si="0"/>
        <v>3630</v>
      </c>
      <c r="E14" s="49"/>
      <c r="F14" s="49">
        <f t="shared" si="1"/>
        <v>0</v>
      </c>
      <c r="G14" s="164">
        <v>12</v>
      </c>
      <c r="H14" s="119">
        <f t="shared" si="2"/>
        <v>36000</v>
      </c>
      <c r="I14" s="140">
        <f t="shared" si="3"/>
        <v>43560</v>
      </c>
      <c r="J14" s="165">
        <f t="shared" si="4"/>
        <v>0</v>
      </c>
      <c r="K14" s="166">
        <f t="shared" si="5"/>
        <v>0</v>
      </c>
      <c r="L14" s="76" t="s">
        <v>95</v>
      </c>
      <c r="Q14" s="7"/>
      <c r="R14" s="7"/>
      <c r="S14" s="12"/>
      <c r="T14" s="9"/>
      <c r="U14" s="10"/>
      <c r="V14" s="11"/>
    </row>
    <row r="15" spans="1:22" ht="225">
      <c r="A15" s="200" t="s">
        <v>37</v>
      </c>
      <c r="B15" s="117" t="s">
        <v>38</v>
      </c>
      <c r="C15" s="119">
        <v>1700</v>
      </c>
      <c r="D15" s="116">
        <f t="shared" si="0"/>
        <v>2057</v>
      </c>
      <c r="E15" s="49"/>
      <c r="F15" s="49">
        <f t="shared" si="1"/>
        <v>0</v>
      </c>
      <c r="G15" s="164">
        <v>576</v>
      </c>
      <c r="H15" s="119">
        <f t="shared" si="2"/>
        <v>979200</v>
      </c>
      <c r="I15" s="140">
        <f t="shared" si="3"/>
        <v>1184832</v>
      </c>
      <c r="J15" s="165">
        <f t="shared" si="4"/>
        <v>0</v>
      </c>
      <c r="K15" s="166">
        <f t="shared" si="5"/>
        <v>0</v>
      </c>
      <c r="L15" s="76" t="s">
        <v>115</v>
      </c>
      <c r="Q15" s="7"/>
      <c r="R15" s="7"/>
      <c r="S15" s="9"/>
      <c r="T15" s="9"/>
      <c r="U15" s="10"/>
      <c r="V15" s="11"/>
    </row>
    <row r="16" spans="1:22" ht="45">
      <c r="A16" s="202" t="s">
        <v>39</v>
      </c>
      <c r="B16" s="120" t="s">
        <v>40</v>
      </c>
      <c r="C16" s="119">
        <v>120000</v>
      </c>
      <c r="D16" s="116">
        <f t="shared" si="0"/>
        <v>145200</v>
      </c>
      <c r="E16" s="49"/>
      <c r="F16" s="49">
        <f t="shared" si="1"/>
        <v>0</v>
      </c>
      <c r="G16" s="164">
        <v>1</v>
      </c>
      <c r="H16" s="119">
        <f t="shared" si="2"/>
        <v>120000</v>
      </c>
      <c r="I16" s="140">
        <f t="shared" si="3"/>
        <v>145200</v>
      </c>
      <c r="J16" s="165">
        <f t="shared" si="4"/>
        <v>0</v>
      </c>
      <c r="K16" s="166">
        <f t="shared" si="5"/>
        <v>0</v>
      </c>
      <c r="L16" s="76" t="s">
        <v>113</v>
      </c>
      <c r="Q16" s="7"/>
      <c r="R16" s="7"/>
      <c r="S16" s="9"/>
      <c r="T16" s="9"/>
      <c r="U16" s="10"/>
      <c r="V16" s="11"/>
    </row>
    <row r="17" spans="1:12" ht="45">
      <c r="A17" s="202" t="s">
        <v>41</v>
      </c>
      <c r="B17" s="115" t="s">
        <v>42</v>
      </c>
      <c r="C17" s="167">
        <v>30000</v>
      </c>
      <c r="D17" s="167">
        <f t="shared" si="0"/>
        <v>36300</v>
      </c>
      <c r="E17" s="168"/>
      <c r="F17" s="49">
        <f t="shared" si="1"/>
        <v>0</v>
      </c>
      <c r="G17" s="164">
        <v>4</v>
      </c>
      <c r="H17" s="119">
        <f t="shared" si="2"/>
        <v>120000</v>
      </c>
      <c r="I17" s="140">
        <f t="shared" si="3"/>
        <v>145200</v>
      </c>
      <c r="J17" s="165">
        <f t="shared" si="4"/>
        <v>0</v>
      </c>
      <c r="K17" s="166">
        <f t="shared" si="5"/>
        <v>0</v>
      </c>
      <c r="L17" s="76" t="s">
        <v>114</v>
      </c>
    </row>
    <row r="18" spans="1:12" ht="15.75" thickBot="1">
      <c r="A18" s="128" t="s">
        <v>3</v>
      </c>
      <c r="B18" s="129"/>
      <c r="C18" s="132"/>
      <c r="D18" s="130"/>
      <c r="E18" s="130"/>
      <c r="F18" s="130"/>
      <c r="G18" s="169"/>
      <c r="H18" s="131"/>
      <c r="I18" s="132">
        <f>SUM(I12:I17)</f>
        <v>1688192</v>
      </c>
      <c r="J18" s="133">
        <f>SUM(J12:J17)</f>
        <v>0</v>
      </c>
      <c r="K18" s="134">
        <f>SUM(K12:K17)</f>
        <v>0</v>
      </c>
      <c r="L18" s="76"/>
    </row>
    <row r="19" ht="15">
      <c r="L19" s="9"/>
    </row>
    <row r="20" spans="1:7" ht="19.5" thickBot="1">
      <c r="A20" s="1" t="s">
        <v>134</v>
      </c>
      <c r="C20" s="5"/>
      <c r="D20" s="3"/>
      <c r="E20" s="3"/>
      <c r="F20" s="3"/>
      <c r="G20" s="5"/>
    </row>
    <row r="21" spans="1:12" ht="15">
      <c r="A21" s="144"/>
      <c r="B21" s="203">
        <v>2017</v>
      </c>
      <c r="C21" s="203"/>
      <c r="D21" s="203">
        <v>2018</v>
      </c>
      <c r="E21" s="203"/>
      <c r="F21" s="203">
        <v>2019</v>
      </c>
      <c r="G21" s="203"/>
      <c r="H21" s="203">
        <v>2020</v>
      </c>
      <c r="I21" s="203"/>
      <c r="J21" s="203">
        <v>2021</v>
      </c>
      <c r="K21" s="203"/>
      <c r="L21" s="145" t="s">
        <v>3</v>
      </c>
    </row>
    <row r="22" spans="1:12" ht="30">
      <c r="A22" s="126"/>
      <c r="B22" s="146" t="s">
        <v>135</v>
      </c>
      <c r="C22" s="146" t="s">
        <v>136</v>
      </c>
      <c r="D22" s="146" t="s">
        <v>135</v>
      </c>
      <c r="E22" s="146" t="s">
        <v>136</v>
      </c>
      <c r="F22" s="146" t="s">
        <v>135</v>
      </c>
      <c r="G22" s="146" t="s">
        <v>136</v>
      </c>
      <c r="H22" s="146" t="s">
        <v>135</v>
      </c>
      <c r="I22" s="146" t="s">
        <v>136</v>
      </c>
      <c r="J22" s="146" t="s">
        <v>135</v>
      </c>
      <c r="K22" s="146" t="s">
        <v>136</v>
      </c>
      <c r="L22" s="147" t="s">
        <v>136</v>
      </c>
    </row>
    <row r="23" spans="1:12" ht="15">
      <c r="A23" s="126" t="s">
        <v>31</v>
      </c>
      <c r="B23" s="72">
        <v>0</v>
      </c>
      <c r="C23" s="72">
        <f aca="true" t="shared" si="6" ref="C23:C28">B23*F12</f>
        <v>0</v>
      </c>
      <c r="D23" s="72">
        <v>0</v>
      </c>
      <c r="E23" s="170">
        <f aca="true" t="shared" si="7" ref="E23:E28">D23*F12</f>
        <v>0</v>
      </c>
      <c r="F23" s="72">
        <v>2</v>
      </c>
      <c r="G23" s="72">
        <f aca="true" t="shared" si="8" ref="G23:G28">F23*F12</f>
        <v>0</v>
      </c>
      <c r="H23" s="72">
        <v>2</v>
      </c>
      <c r="I23" s="72">
        <f aca="true" t="shared" si="9" ref="I23:I28">H23*F12</f>
        <v>0</v>
      </c>
      <c r="J23" s="72">
        <v>0</v>
      </c>
      <c r="K23" s="72">
        <f aca="true" t="shared" si="10" ref="K23:K28">J23*F12</f>
        <v>0</v>
      </c>
      <c r="L23" s="188">
        <f aca="true" t="shared" si="11" ref="L23:L28">C23+E23+G23+I23+K23</f>
        <v>0</v>
      </c>
    </row>
    <row r="24" spans="1:12" ht="15">
      <c r="A24" s="125" t="s">
        <v>33</v>
      </c>
      <c r="B24" s="72">
        <v>6</v>
      </c>
      <c r="C24" s="72">
        <f t="shared" si="6"/>
        <v>0</v>
      </c>
      <c r="D24" s="72">
        <v>6</v>
      </c>
      <c r="E24" s="170">
        <f t="shared" si="7"/>
        <v>0</v>
      </c>
      <c r="F24" s="72">
        <v>0</v>
      </c>
      <c r="G24" s="72">
        <f t="shared" si="8"/>
        <v>0</v>
      </c>
      <c r="H24" s="72">
        <v>0</v>
      </c>
      <c r="I24" s="72">
        <f t="shared" si="9"/>
        <v>0</v>
      </c>
      <c r="J24" s="72">
        <v>0</v>
      </c>
      <c r="K24" s="72">
        <f t="shared" si="10"/>
        <v>0</v>
      </c>
      <c r="L24" s="188">
        <f t="shared" si="11"/>
        <v>0</v>
      </c>
    </row>
    <row r="25" spans="1:12" ht="15">
      <c r="A25" s="125" t="s">
        <v>35</v>
      </c>
      <c r="B25" s="72">
        <v>0</v>
      </c>
      <c r="C25" s="72">
        <f t="shared" si="6"/>
        <v>0</v>
      </c>
      <c r="D25" s="72">
        <v>12</v>
      </c>
      <c r="E25" s="170">
        <f t="shared" si="7"/>
        <v>0</v>
      </c>
      <c r="F25" s="72">
        <v>0</v>
      </c>
      <c r="G25" s="72">
        <f t="shared" si="8"/>
        <v>0</v>
      </c>
      <c r="H25" s="72">
        <v>0</v>
      </c>
      <c r="I25" s="72">
        <f t="shared" si="9"/>
        <v>0</v>
      </c>
      <c r="J25" s="72">
        <v>0</v>
      </c>
      <c r="K25" s="72">
        <f t="shared" si="10"/>
        <v>0</v>
      </c>
      <c r="L25" s="188">
        <f t="shared" si="11"/>
        <v>0</v>
      </c>
    </row>
    <row r="26" spans="1:12" ht="15">
      <c r="A26" s="126" t="s">
        <v>37</v>
      </c>
      <c r="B26" s="72">
        <v>0</v>
      </c>
      <c r="C26" s="72">
        <f t="shared" si="6"/>
        <v>0</v>
      </c>
      <c r="D26" s="72">
        <v>144</v>
      </c>
      <c r="E26" s="170">
        <f t="shared" si="7"/>
        <v>0</v>
      </c>
      <c r="F26" s="72">
        <v>144</v>
      </c>
      <c r="G26" s="72">
        <f t="shared" si="8"/>
        <v>0</v>
      </c>
      <c r="H26" s="72">
        <v>144</v>
      </c>
      <c r="I26" s="72">
        <f t="shared" si="9"/>
        <v>0</v>
      </c>
      <c r="J26" s="72">
        <v>144</v>
      </c>
      <c r="K26" s="72">
        <f t="shared" si="10"/>
        <v>0</v>
      </c>
      <c r="L26" s="188">
        <f t="shared" si="11"/>
        <v>0</v>
      </c>
    </row>
    <row r="27" spans="1:12" ht="15">
      <c r="A27" s="127" t="s">
        <v>39</v>
      </c>
      <c r="B27" s="72">
        <v>0</v>
      </c>
      <c r="C27" s="72">
        <f t="shared" si="6"/>
        <v>0</v>
      </c>
      <c r="D27" s="72">
        <v>0</v>
      </c>
      <c r="E27" s="170">
        <f t="shared" si="7"/>
        <v>0</v>
      </c>
      <c r="F27" s="72">
        <v>1</v>
      </c>
      <c r="G27" s="72">
        <f t="shared" si="8"/>
        <v>0</v>
      </c>
      <c r="H27" s="72">
        <v>0</v>
      </c>
      <c r="I27" s="72">
        <f t="shared" si="9"/>
        <v>0</v>
      </c>
      <c r="J27" s="72">
        <v>0</v>
      </c>
      <c r="K27" s="72">
        <f t="shared" si="10"/>
        <v>0</v>
      </c>
      <c r="L27" s="188">
        <f t="shared" si="11"/>
        <v>0</v>
      </c>
    </row>
    <row r="28" spans="1:12" ht="30">
      <c r="A28" s="127" t="s">
        <v>41</v>
      </c>
      <c r="B28" s="72">
        <v>0</v>
      </c>
      <c r="C28" s="72">
        <f t="shared" si="6"/>
        <v>0</v>
      </c>
      <c r="D28" s="72">
        <v>0</v>
      </c>
      <c r="E28" s="170">
        <f t="shared" si="7"/>
        <v>0</v>
      </c>
      <c r="F28" s="72">
        <v>0</v>
      </c>
      <c r="G28" s="72">
        <f t="shared" si="8"/>
        <v>0</v>
      </c>
      <c r="H28" s="72">
        <v>2</v>
      </c>
      <c r="I28" s="72">
        <f t="shared" si="9"/>
        <v>0</v>
      </c>
      <c r="J28" s="72">
        <v>2</v>
      </c>
      <c r="K28" s="72">
        <f t="shared" si="10"/>
        <v>0</v>
      </c>
      <c r="L28" s="188">
        <f t="shared" si="11"/>
        <v>0</v>
      </c>
    </row>
    <row r="29" spans="1:12" ht="15">
      <c r="A29" s="162" t="s">
        <v>3</v>
      </c>
      <c r="B29" s="171"/>
      <c r="C29" s="171">
        <f>SUM(C23:C28)</f>
        <v>0</v>
      </c>
      <c r="D29" s="171"/>
      <c r="E29" s="171">
        <f>SUM(E23:E28)</f>
        <v>0</v>
      </c>
      <c r="F29" s="171"/>
      <c r="G29" s="171">
        <f>SUM(G23:G28)</f>
        <v>0</v>
      </c>
      <c r="H29" s="171"/>
      <c r="I29" s="171">
        <f>SUM(I23:I28)</f>
        <v>0</v>
      </c>
      <c r="J29" s="171"/>
      <c r="K29" s="171">
        <f>SUM(K23:K28)</f>
        <v>0</v>
      </c>
      <c r="L29" s="172">
        <f>SUM(B29:K29)</f>
        <v>0</v>
      </c>
    </row>
    <row r="30" spans="1:12" ht="15.75" thickBot="1">
      <c r="A30" s="108" t="s">
        <v>133</v>
      </c>
      <c r="B30" s="135"/>
      <c r="C30" s="135">
        <v>72600</v>
      </c>
      <c r="D30" s="135"/>
      <c r="E30" s="173">
        <v>412368</v>
      </c>
      <c r="F30" s="135"/>
      <c r="G30" s="173">
        <v>453508</v>
      </c>
      <c r="H30" s="135"/>
      <c r="I30" s="173">
        <v>380908</v>
      </c>
      <c r="J30" s="135"/>
      <c r="K30" s="173">
        <v>368808</v>
      </c>
      <c r="L30" s="174">
        <f>SUM(B30:K30)</f>
        <v>1688192</v>
      </c>
    </row>
  </sheetData>
  <sheetProtection/>
  <mergeCells count="5">
    <mergeCell ref="B21:C21"/>
    <mergeCell ref="D21:E21"/>
    <mergeCell ref="F21:G21"/>
    <mergeCell ref="H21:I21"/>
    <mergeCell ref="J21:K21"/>
  </mergeCells>
  <printOptions/>
  <pageMargins left="0.7" right="0.7" top="0.787401575" bottom="0.787401575" header="0.3" footer="0.3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PageLayoutView="0" workbookViewId="0" topLeftCell="A1">
      <selection activeCell="A13" sqref="A13"/>
    </sheetView>
  </sheetViews>
  <sheetFormatPr defaultColWidth="11.28125" defaultRowHeight="15"/>
  <cols>
    <col min="1" max="1" width="49.28125" style="25" customWidth="1"/>
    <col min="2" max="3" width="15.140625" style="25" customWidth="1"/>
    <col min="4" max="6" width="15.140625" style="42" customWidth="1"/>
    <col min="7" max="12" width="15.140625" style="25" customWidth="1"/>
    <col min="13" max="16384" width="11.28125" style="25" customWidth="1"/>
  </cols>
  <sheetData>
    <row r="1" spans="1:13" ht="18.75">
      <c r="A1" s="20" t="s">
        <v>0</v>
      </c>
      <c r="B1" s="21"/>
      <c r="C1" s="22"/>
      <c r="D1" s="22"/>
      <c r="E1" s="22"/>
      <c r="F1" s="22"/>
      <c r="G1" s="22"/>
      <c r="H1" s="23"/>
      <c r="I1" s="23"/>
      <c r="J1" s="23"/>
      <c r="K1" s="23"/>
      <c r="L1" s="21"/>
      <c r="M1" s="23"/>
    </row>
    <row r="2" spans="1:13" ht="18.75">
      <c r="A2" s="20" t="s">
        <v>13</v>
      </c>
      <c r="B2" s="21"/>
      <c r="C2" s="26"/>
      <c r="D2" s="22"/>
      <c r="E2" s="22"/>
      <c r="F2" s="22"/>
      <c r="G2" s="26"/>
      <c r="H2" s="21"/>
      <c r="I2" s="21"/>
      <c r="J2" s="21"/>
      <c r="K2" s="21"/>
      <c r="L2" s="21"/>
      <c r="M2" s="21"/>
    </row>
    <row r="3" spans="1:13" ht="18.75">
      <c r="A3" s="27"/>
      <c r="B3" s="21"/>
      <c r="C3" s="26"/>
      <c r="D3" s="22"/>
      <c r="E3" s="22"/>
      <c r="F3" s="22"/>
      <c r="G3" s="26"/>
      <c r="H3" s="21"/>
      <c r="I3" s="21"/>
      <c r="J3" s="21"/>
      <c r="K3" s="21"/>
      <c r="L3" s="21"/>
      <c r="M3" s="21"/>
    </row>
    <row r="4" spans="1:13" ht="18.75">
      <c r="A4" s="20" t="s">
        <v>1</v>
      </c>
      <c r="B4" s="21"/>
      <c r="C4" s="26"/>
      <c r="D4" s="22"/>
      <c r="E4" s="22"/>
      <c r="F4" s="22"/>
      <c r="G4" s="26"/>
      <c r="H4" s="21"/>
      <c r="I4" s="21"/>
      <c r="J4" s="21"/>
      <c r="K4" s="21"/>
      <c r="L4" s="21"/>
      <c r="M4" s="21"/>
    </row>
    <row r="5" spans="1:13" ht="18.75">
      <c r="A5" s="20" t="s">
        <v>53</v>
      </c>
      <c r="B5" s="21"/>
      <c r="C5" s="26"/>
      <c r="D5" s="22"/>
      <c r="E5" s="22"/>
      <c r="F5" s="22"/>
      <c r="G5" s="26"/>
      <c r="H5" s="21"/>
      <c r="I5" s="21"/>
      <c r="J5" s="21"/>
      <c r="K5" s="21"/>
      <c r="L5" s="21"/>
      <c r="M5" s="21"/>
    </row>
    <row r="6" spans="1:13" ht="18.75">
      <c r="A6" s="20"/>
      <c r="B6" s="21"/>
      <c r="C6" s="26"/>
      <c r="D6" s="22"/>
      <c r="E6" s="22"/>
      <c r="F6" s="22"/>
      <c r="G6" s="26"/>
      <c r="H6" s="21"/>
      <c r="I6" s="21"/>
      <c r="J6" s="21"/>
      <c r="K6" s="21"/>
      <c r="L6" s="21"/>
      <c r="M6" s="21"/>
    </row>
    <row r="7" spans="1:13" ht="18.75">
      <c r="A7" s="20" t="s">
        <v>2</v>
      </c>
      <c r="B7" s="21"/>
      <c r="C7" s="26"/>
      <c r="D7" s="22"/>
      <c r="E7" s="22"/>
      <c r="F7" s="22"/>
      <c r="G7" s="26"/>
      <c r="H7" s="21"/>
      <c r="I7" s="21"/>
      <c r="J7" s="21"/>
      <c r="K7" s="21"/>
      <c r="L7" s="21"/>
      <c r="M7" s="21"/>
    </row>
    <row r="8" spans="1:13" ht="45">
      <c r="A8" s="28" t="s">
        <v>54</v>
      </c>
      <c r="B8" s="21"/>
      <c r="C8" s="26"/>
      <c r="D8" s="22"/>
      <c r="E8" s="22"/>
      <c r="F8" s="22"/>
      <c r="G8" s="26"/>
      <c r="H8" s="21"/>
      <c r="I8" s="21"/>
      <c r="J8" s="21"/>
      <c r="K8" s="21"/>
      <c r="L8" s="21"/>
      <c r="M8" s="21"/>
    </row>
    <row r="9" spans="4:13" ht="15.75" thickBot="1">
      <c r="D9" s="25"/>
      <c r="E9" s="25"/>
      <c r="F9" s="25"/>
      <c r="L9" s="24"/>
      <c r="M9" s="24"/>
    </row>
    <row r="10" spans="1:12" ht="19.5" thickBot="1">
      <c r="A10" s="80" t="s">
        <v>4</v>
      </c>
      <c r="B10" s="81"/>
      <c r="C10" s="81"/>
      <c r="D10" s="82"/>
      <c r="E10" s="92"/>
      <c r="F10" s="92"/>
      <c r="G10" s="93"/>
      <c r="H10" s="93"/>
      <c r="I10" s="93"/>
      <c r="J10" s="93"/>
      <c r="K10" s="94"/>
      <c r="L10" s="21"/>
    </row>
    <row r="11" spans="1:23" ht="44.25" customHeight="1">
      <c r="A11" s="193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9"/>
      <c r="Q11" s="28"/>
      <c r="R11" s="21"/>
      <c r="S11" s="30"/>
      <c r="T11" s="31"/>
      <c r="U11" s="32"/>
      <c r="V11" s="33"/>
      <c r="W11" s="21"/>
    </row>
    <row r="12" spans="1:23" ht="45">
      <c r="A12" s="197" t="s">
        <v>55</v>
      </c>
      <c r="B12" s="84" t="s">
        <v>56</v>
      </c>
      <c r="C12" s="85">
        <v>10000</v>
      </c>
      <c r="D12" s="101">
        <f>C12+(C12/100)*21</f>
        <v>12100</v>
      </c>
      <c r="E12" s="46"/>
      <c r="F12" s="46">
        <f>E12*1.21</f>
        <v>0</v>
      </c>
      <c r="G12" s="154">
        <v>1</v>
      </c>
      <c r="H12" s="89">
        <f>C12*G12</f>
        <v>10000</v>
      </c>
      <c r="I12" s="85">
        <f>D12*G12</f>
        <v>12100</v>
      </c>
      <c r="J12" s="155">
        <f>E12*G12</f>
        <v>0</v>
      </c>
      <c r="K12" s="156">
        <f>J12*1.21</f>
        <v>0</v>
      </c>
      <c r="L12" s="58" t="s">
        <v>94</v>
      </c>
      <c r="Q12" s="21"/>
      <c r="R12" s="28"/>
      <c r="S12" s="30"/>
      <c r="T12" s="31"/>
      <c r="U12" s="32"/>
      <c r="V12" s="33"/>
      <c r="W12" s="21"/>
    </row>
    <row r="13" spans="1:23" ht="150">
      <c r="A13" s="197" t="s">
        <v>57</v>
      </c>
      <c r="B13" s="84" t="s">
        <v>10</v>
      </c>
      <c r="C13" s="85">
        <v>20000</v>
      </c>
      <c r="D13" s="101">
        <f>C13+(C13/100)*21</f>
        <v>24200</v>
      </c>
      <c r="E13" s="46"/>
      <c r="F13" s="46">
        <f>E13*1.21</f>
        <v>0</v>
      </c>
      <c r="G13" s="154">
        <v>25</v>
      </c>
      <c r="H13" s="89">
        <f>C13*G13</f>
        <v>500000</v>
      </c>
      <c r="I13" s="85">
        <f>D13*G13</f>
        <v>605000</v>
      </c>
      <c r="J13" s="155">
        <f>E13*G13</f>
        <v>0</v>
      </c>
      <c r="K13" s="156">
        <f>J13*1.21</f>
        <v>0</v>
      </c>
      <c r="L13" s="58" t="s">
        <v>116</v>
      </c>
      <c r="Q13" s="28"/>
      <c r="R13" s="28"/>
      <c r="S13" s="34"/>
      <c r="T13" s="31"/>
      <c r="U13" s="32"/>
      <c r="V13" s="33"/>
      <c r="W13" s="21"/>
    </row>
    <row r="14" spans="1:23" ht="135">
      <c r="A14" s="197" t="s">
        <v>58</v>
      </c>
      <c r="B14" s="84" t="s">
        <v>11</v>
      </c>
      <c r="C14" s="85">
        <v>4620</v>
      </c>
      <c r="D14" s="101">
        <f>C14+(C14/100)*21</f>
        <v>5590.2</v>
      </c>
      <c r="E14" s="46"/>
      <c r="F14" s="46">
        <f>E14*1.21</f>
        <v>0</v>
      </c>
      <c r="G14" s="154">
        <v>20</v>
      </c>
      <c r="H14" s="89">
        <f>C14*G14</f>
        <v>92400</v>
      </c>
      <c r="I14" s="85">
        <f>D14*G14</f>
        <v>111804</v>
      </c>
      <c r="J14" s="155">
        <f>E14*G14</f>
        <v>0</v>
      </c>
      <c r="K14" s="156">
        <f>J14*1.21</f>
        <v>0</v>
      </c>
      <c r="L14" s="58" t="s">
        <v>117</v>
      </c>
      <c r="Q14" s="28"/>
      <c r="R14" s="28"/>
      <c r="S14" s="31"/>
      <c r="T14" s="31"/>
      <c r="U14" s="32"/>
      <c r="V14" s="33"/>
      <c r="W14" s="21"/>
    </row>
    <row r="15" spans="1:12" ht="45">
      <c r="A15" s="197" t="s">
        <v>59</v>
      </c>
      <c r="B15" s="84" t="s">
        <v>12</v>
      </c>
      <c r="C15" s="85">
        <v>24000</v>
      </c>
      <c r="D15" s="101">
        <f>C15+(C15/100)*21</f>
        <v>29040</v>
      </c>
      <c r="E15" s="46"/>
      <c r="F15" s="46">
        <f>E15*1.21</f>
        <v>0</v>
      </c>
      <c r="G15" s="154">
        <v>2</v>
      </c>
      <c r="H15" s="89">
        <f>C15*G15</f>
        <v>48000</v>
      </c>
      <c r="I15" s="85">
        <f>D15*G15</f>
        <v>58080</v>
      </c>
      <c r="J15" s="155">
        <f>E15*G15</f>
        <v>0</v>
      </c>
      <c r="K15" s="156">
        <f>J15*1.21</f>
        <v>0</v>
      </c>
      <c r="L15" s="31" t="s">
        <v>118</v>
      </c>
    </row>
    <row r="16" spans="1:11" ht="15.75" thickBot="1">
      <c r="A16" s="87" t="s">
        <v>3</v>
      </c>
      <c r="B16" s="102"/>
      <c r="C16" s="105"/>
      <c r="D16" s="104"/>
      <c r="E16" s="104"/>
      <c r="F16" s="104"/>
      <c r="G16" s="157"/>
      <c r="H16" s="91"/>
      <c r="I16" s="105">
        <f>SUM(I12:I15)</f>
        <v>786984</v>
      </c>
      <c r="J16" s="106">
        <f>SUM(J12:J15)</f>
        <v>0</v>
      </c>
      <c r="K16" s="107">
        <f>SUM(K12:K15)</f>
        <v>0</v>
      </c>
    </row>
    <row r="18" spans="1:13" ht="19.5" thickBot="1">
      <c r="A18" s="1" t="s">
        <v>134</v>
      </c>
      <c r="B18" s="21"/>
      <c r="C18" s="26"/>
      <c r="D18" s="22"/>
      <c r="E18" s="22"/>
      <c r="F18" s="22"/>
      <c r="G18" s="26"/>
      <c r="H18" s="21"/>
      <c r="I18" s="21"/>
      <c r="J18" s="21"/>
      <c r="K18" s="21"/>
      <c r="L18" s="21"/>
      <c r="M18" s="21"/>
    </row>
    <row r="19" spans="1:13" ht="15">
      <c r="A19" s="144"/>
      <c r="B19" s="203">
        <v>2017</v>
      </c>
      <c r="C19" s="203"/>
      <c r="D19" s="203">
        <v>2018</v>
      </c>
      <c r="E19" s="203"/>
      <c r="F19" s="203">
        <v>2019</v>
      </c>
      <c r="G19" s="203"/>
      <c r="H19" s="203">
        <v>2020</v>
      </c>
      <c r="I19" s="203"/>
      <c r="J19" s="203">
        <v>2021</v>
      </c>
      <c r="K19" s="203"/>
      <c r="L19" s="145" t="s">
        <v>3</v>
      </c>
      <c r="M19" s="21"/>
    </row>
    <row r="20" spans="1:13" ht="30">
      <c r="A20" s="126"/>
      <c r="B20" s="146" t="s">
        <v>135</v>
      </c>
      <c r="C20" s="146" t="s">
        <v>136</v>
      </c>
      <c r="D20" s="146" t="s">
        <v>135</v>
      </c>
      <c r="E20" s="146" t="s">
        <v>136</v>
      </c>
      <c r="F20" s="146" t="s">
        <v>135</v>
      </c>
      <c r="G20" s="146" t="s">
        <v>136</v>
      </c>
      <c r="H20" s="146" t="s">
        <v>135</v>
      </c>
      <c r="I20" s="146" t="s">
        <v>136</v>
      </c>
      <c r="J20" s="146" t="s">
        <v>135</v>
      </c>
      <c r="K20" s="146" t="s">
        <v>136</v>
      </c>
      <c r="L20" s="147" t="s">
        <v>136</v>
      </c>
      <c r="M20" s="21"/>
    </row>
    <row r="21" spans="1:13" ht="45">
      <c r="A21" s="83" t="s">
        <v>55</v>
      </c>
      <c r="B21" s="186">
        <v>1</v>
      </c>
      <c r="C21" s="148">
        <f>B21*F12</f>
        <v>0</v>
      </c>
      <c r="D21" s="186">
        <v>0</v>
      </c>
      <c r="E21" s="149">
        <f>D21*F12</f>
        <v>0</v>
      </c>
      <c r="F21" s="186">
        <v>0</v>
      </c>
      <c r="G21" s="148">
        <f>F21*F12</f>
        <v>0</v>
      </c>
      <c r="H21" s="186">
        <v>0</v>
      </c>
      <c r="I21" s="148">
        <f>H21*F12</f>
        <v>0</v>
      </c>
      <c r="J21" s="186">
        <v>0</v>
      </c>
      <c r="K21" s="148">
        <f>J21*F12</f>
        <v>0</v>
      </c>
      <c r="L21" s="187">
        <f>C21+E21+G21+I21+K21</f>
        <v>0</v>
      </c>
      <c r="M21" s="21"/>
    </row>
    <row r="22" spans="1:13" ht="60">
      <c r="A22" s="83" t="s">
        <v>57</v>
      </c>
      <c r="B22" s="186">
        <v>15</v>
      </c>
      <c r="C22" s="148">
        <f>B22*F13</f>
        <v>0</v>
      </c>
      <c r="D22" s="186">
        <v>10</v>
      </c>
      <c r="E22" s="149">
        <f>D22*F13</f>
        <v>0</v>
      </c>
      <c r="F22" s="186">
        <v>0</v>
      </c>
      <c r="G22" s="148">
        <f>F22*F13</f>
        <v>0</v>
      </c>
      <c r="H22" s="186">
        <v>0</v>
      </c>
      <c r="I22" s="148">
        <f>H22*F13</f>
        <v>0</v>
      </c>
      <c r="J22" s="186">
        <v>0</v>
      </c>
      <c r="K22" s="148">
        <f>J22*F13</f>
        <v>0</v>
      </c>
      <c r="L22" s="187">
        <f>C22+E22+G22+I22+K22</f>
        <v>0</v>
      </c>
      <c r="M22" s="21"/>
    </row>
    <row r="23" spans="1:13" ht="45">
      <c r="A23" s="83" t="s">
        <v>58</v>
      </c>
      <c r="B23" s="186">
        <v>0</v>
      </c>
      <c r="C23" s="148">
        <f>B23*F14</f>
        <v>0</v>
      </c>
      <c r="D23" s="186">
        <v>20</v>
      </c>
      <c r="E23" s="149">
        <f>D23*F14</f>
        <v>0</v>
      </c>
      <c r="F23" s="186">
        <v>0</v>
      </c>
      <c r="G23" s="148">
        <f>F23*F14</f>
        <v>0</v>
      </c>
      <c r="H23" s="186">
        <v>0</v>
      </c>
      <c r="I23" s="148">
        <f>H23*F14</f>
        <v>0</v>
      </c>
      <c r="J23" s="186">
        <v>0</v>
      </c>
      <c r="K23" s="148">
        <f>J23*F14</f>
        <v>0</v>
      </c>
      <c r="L23" s="187">
        <f>C23+E23+G23+I23+K23</f>
        <v>0</v>
      </c>
      <c r="M23" s="21"/>
    </row>
    <row r="24" spans="1:13" ht="30">
      <c r="A24" s="83" t="s">
        <v>59</v>
      </c>
      <c r="B24" s="186">
        <v>1</v>
      </c>
      <c r="C24" s="148">
        <f>B24*F15</f>
        <v>0</v>
      </c>
      <c r="D24" s="186">
        <v>1</v>
      </c>
      <c r="E24" s="149">
        <f>D24*F15</f>
        <v>0</v>
      </c>
      <c r="F24" s="186">
        <v>0</v>
      </c>
      <c r="G24" s="148">
        <f>F24*F15</f>
        <v>0</v>
      </c>
      <c r="H24" s="186">
        <v>0</v>
      </c>
      <c r="I24" s="148">
        <f>H24*F15</f>
        <v>0</v>
      </c>
      <c r="J24" s="186">
        <v>0</v>
      </c>
      <c r="K24" s="148">
        <f>J24*F15</f>
        <v>0</v>
      </c>
      <c r="L24" s="187">
        <f>C24+E24+G24+I24+K24</f>
        <v>0</v>
      </c>
      <c r="M24" s="21"/>
    </row>
    <row r="25" spans="1:13" s="136" customFormat="1" ht="15">
      <c r="A25" s="158" t="s">
        <v>3</v>
      </c>
      <c r="B25" s="151"/>
      <c r="C25" s="151">
        <f>SUM(C21:C24)</f>
        <v>0</v>
      </c>
      <c r="D25" s="151"/>
      <c r="E25" s="151">
        <f>SUM(E21:E24)</f>
        <v>0</v>
      </c>
      <c r="F25" s="151"/>
      <c r="G25" s="151">
        <f>SUM(G21:G24)</f>
        <v>0</v>
      </c>
      <c r="H25" s="151"/>
      <c r="I25" s="151">
        <f>SUM(I21:I24)</f>
        <v>0</v>
      </c>
      <c r="J25" s="151"/>
      <c r="K25" s="151">
        <f>SUM(K21:K24)</f>
        <v>0</v>
      </c>
      <c r="L25" s="152">
        <f>SUM(B25:K25)</f>
        <v>0</v>
      </c>
      <c r="M25" s="23"/>
    </row>
    <row r="26" spans="1:13" ht="15.75" thickBot="1">
      <c r="A26" s="108" t="s">
        <v>133</v>
      </c>
      <c r="B26" s="153"/>
      <c r="C26" s="109">
        <v>404140</v>
      </c>
      <c r="D26" s="153"/>
      <c r="E26" s="109">
        <v>382844</v>
      </c>
      <c r="F26" s="153"/>
      <c r="G26" s="109">
        <v>0</v>
      </c>
      <c r="H26" s="153"/>
      <c r="I26" s="109">
        <v>0</v>
      </c>
      <c r="J26" s="153"/>
      <c r="K26" s="109">
        <v>0</v>
      </c>
      <c r="L26" s="110">
        <f>SUM(B26:K26)</f>
        <v>786984</v>
      </c>
      <c r="M26" s="21"/>
    </row>
    <row r="27" spans="1:13" ht="15">
      <c r="A27" s="24"/>
      <c r="B27" s="24"/>
      <c r="D27" s="24"/>
      <c r="E27" s="24"/>
      <c r="F27" s="24"/>
      <c r="G27" s="24"/>
      <c r="H27" s="24"/>
      <c r="I27" s="24"/>
      <c r="J27" s="24"/>
      <c r="K27" s="24"/>
      <c r="L27" s="29"/>
      <c r="M27" s="21"/>
    </row>
    <row r="28" spans="1:17" ht="15.75">
      <c r="A28" s="36"/>
      <c r="B28" s="36"/>
      <c r="C28" s="38"/>
      <c r="D28" s="15"/>
      <c r="E28" s="15"/>
      <c r="F28" s="15"/>
      <c r="G28" s="39"/>
      <c r="H28" s="40"/>
      <c r="I28" s="16"/>
      <c r="J28" s="16"/>
      <c r="K28" s="16"/>
      <c r="L28" s="47"/>
      <c r="M28" s="35"/>
      <c r="N28" s="35"/>
      <c r="O28" s="35"/>
      <c r="P28"/>
      <c r="Q28"/>
    </row>
    <row r="29" spans="1:17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7"/>
      <c r="M29" s="35"/>
      <c r="N29" s="35"/>
      <c r="O29" s="35"/>
      <c r="P29"/>
      <c r="Q29"/>
    </row>
    <row r="30" spans="1:17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7"/>
      <c r="M30" s="35"/>
      <c r="N30" s="35"/>
      <c r="O30" s="35"/>
      <c r="P30"/>
      <c r="Q30"/>
    </row>
    <row r="31" spans="1:17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7"/>
      <c r="M31" s="35"/>
      <c r="N31" s="35"/>
      <c r="O31" s="35"/>
      <c r="P31"/>
      <c r="Q31"/>
    </row>
    <row r="32" spans="1:17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7"/>
      <c r="M32" s="35"/>
      <c r="N32" s="35"/>
      <c r="O32" s="35"/>
      <c r="P32"/>
      <c r="Q32"/>
    </row>
    <row r="33" spans="1:17" ht="15">
      <c r="A33" s="35"/>
      <c r="B33" s="53"/>
      <c r="C33" s="35"/>
      <c r="D33" s="35"/>
      <c r="E33" s="35"/>
      <c r="F33" s="35"/>
      <c r="G33" s="35"/>
      <c r="H33" s="35"/>
      <c r="I33" s="35"/>
      <c r="J33" s="35"/>
      <c r="K33" s="35"/>
      <c r="L33" s="47"/>
      <c r="M33" s="35"/>
      <c r="N33" s="35"/>
      <c r="O33" s="35"/>
      <c r="P33"/>
      <c r="Q33"/>
    </row>
    <row r="34" spans="1:17" ht="15">
      <c r="A34" s="35"/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47"/>
      <c r="M34" s="35"/>
      <c r="N34" s="35"/>
      <c r="O34" s="35"/>
      <c r="P34"/>
      <c r="Q34"/>
    </row>
    <row r="35" spans="1:15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1"/>
      <c r="M35" s="21"/>
      <c r="N35" s="21"/>
      <c r="O35" s="21"/>
    </row>
    <row r="36" spans="1:11" ht="15">
      <c r="A36" s="21"/>
      <c r="B36" s="21"/>
      <c r="C36" s="21"/>
      <c r="D36" s="45"/>
      <c r="E36" s="45"/>
      <c r="F36" s="45"/>
      <c r="G36" s="21"/>
      <c r="H36" s="21"/>
      <c r="I36" s="21"/>
      <c r="J36" s="21"/>
      <c r="K36" s="21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60" zoomScalePageLayoutView="0" workbookViewId="0" topLeftCell="A1">
      <selection activeCell="A14" sqref="A14"/>
    </sheetView>
  </sheetViews>
  <sheetFormatPr defaultColWidth="11.28125" defaultRowHeight="15"/>
  <cols>
    <col min="1" max="1" width="49.28125" style="25" customWidth="1"/>
    <col min="2" max="3" width="15.140625" style="25" customWidth="1"/>
    <col min="4" max="6" width="15.140625" style="42" customWidth="1"/>
    <col min="7" max="12" width="15.140625" style="25" customWidth="1"/>
    <col min="13" max="16384" width="11.28125" style="25" customWidth="1"/>
  </cols>
  <sheetData>
    <row r="1" spans="1:12" ht="18.75">
      <c r="A1" s="20" t="s">
        <v>0</v>
      </c>
      <c r="B1" s="21"/>
      <c r="C1" s="22"/>
      <c r="D1" s="22"/>
      <c r="E1" s="22"/>
      <c r="F1" s="22"/>
      <c r="G1" s="22"/>
      <c r="H1" s="23"/>
      <c r="I1" s="23"/>
      <c r="J1" s="23"/>
      <c r="K1" s="23"/>
      <c r="L1" s="21"/>
    </row>
    <row r="2" spans="1:12" ht="18.75">
      <c r="A2" s="20" t="s">
        <v>13</v>
      </c>
      <c r="B2" s="21"/>
      <c r="C2" s="26"/>
      <c r="D2" s="22"/>
      <c r="E2" s="22"/>
      <c r="F2" s="22"/>
      <c r="G2" s="26"/>
      <c r="H2" s="21"/>
      <c r="I2" s="21"/>
      <c r="J2" s="21"/>
      <c r="K2" s="21"/>
      <c r="L2" s="21"/>
    </row>
    <row r="3" spans="1:12" ht="18.75">
      <c r="A3" s="27"/>
      <c r="B3" s="21"/>
      <c r="C3" s="26"/>
      <c r="D3" s="22"/>
      <c r="E3" s="22"/>
      <c r="F3" s="22"/>
      <c r="G3" s="26"/>
      <c r="H3" s="21"/>
      <c r="I3" s="21"/>
      <c r="J3" s="21"/>
      <c r="K3" s="21"/>
      <c r="L3" s="21"/>
    </row>
    <row r="4" spans="1:12" ht="18.75">
      <c r="A4" s="20" t="s">
        <v>1</v>
      </c>
      <c r="B4" s="21"/>
      <c r="C4" s="26"/>
      <c r="D4" s="22"/>
      <c r="E4" s="22"/>
      <c r="F4" s="22"/>
      <c r="G4" s="26"/>
      <c r="H4" s="21"/>
      <c r="I4" s="21"/>
      <c r="J4" s="21"/>
      <c r="K4" s="21"/>
      <c r="L4" s="21"/>
    </row>
    <row r="5" spans="1:12" ht="18.75">
      <c r="A5" s="20" t="s">
        <v>140</v>
      </c>
      <c r="B5" s="21"/>
      <c r="C5" s="26"/>
      <c r="D5" s="22"/>
      <c r="E5" s="22"/>
      <c r="F5" s="22"/>
      <c r="G5" s="26"/>
      <c r="H5" s="21"/>
      <c r="I5" s="21"/>
      <c r="J5" s="21"/>
      <c r="K5" s="21"/>
      <c r="L5" s="21"/>
    </row>
    <row r="6" spans="1:12" ht="18.75">
      <c r="A6" s="20"/>
      <c r="B6" s="21"/>
      <c r="C6" s="26"/>
      <c r="D6" s="22"/>
      <c r="E6" s="22"/>
      <c r="F6" s="22"/>
      <c r="G6" s="26"/>
      <c r="H6" s="21"/>
      <c r="I6" s="21"/>
      <c r="J6" s="21"/>
      <c r="K6" s="21"/>
      <c r="L6" s="21"/>
    </row>
    <row r="7" spans="1:12" ht="18.75">
      <c r="A7" s="20" t="s">
        <v>2</v>
      </c>
      <c r="B7" s="21"/>
      <c r="C7" s="26"/>
      <c r="D7" s="22"/>
      <c r="E7" s="22"/>
      <c r="F7" s="22"/>
      <c r="G7" s="26"/>
      <c r="H7" s="21"/>
      <c r="I7" s="21"/>
      <c r="J7" s="21"/>
      <c r="K7" s="21"/>
      <c r="L7" s="21"/>
    </row>
    <row r="8" spans="1:12" ht="30">
      <c r="A8" s="28" t="s">
        <v>60</v>
      </c>
      <c r="B8" s="21"/>
      <c r="C8" s="26"/>
      <c r="D8" s="22"/>
      <c r="E8" s="22"/>
      <c r="F8" s="22"/>
      <c r="G8" s="26"/>
      <c r="H8" s="21"/>
      <c r="I8" s="21"/>
      <c r="J8" s="21"/>
      <c r="K8" s="21"/>
      <c r="L8" s="21"/>
    </row>
    <row r="9" spans="4:12" ht="15.75" thickBot="1">
      <c r="D9" s="25"/>
      <c r="E9" s="25"/>
      <c r="F9" s="25"/>
      <c r="L9" s="24"/>
    </row>
    <row r="10" spans="1:12" ht="19.5" thickBot="1">
      <c r="A10" s="80" t="s">
        <v>4</v>
      </c>
      <c r="B10" s="81"/>
      <c r="C10" s="81"/>
      <c r="D10" s="82"/>
      <c r="E10" s="92"/>
      <c r="F10" s="92"/>
      <c r="G10" s="93"/>
      <c r="H10" s="93"/>
      <c r="I10" s="93"/>
      <c r="J10" s="93"/>
      <c r="K10" s="94"/>
      <c r="L10" s="21"/>
    </row>
    <row r="11" spans="1:24" ht="75">
      <c r="A11" s="193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9"/>
      <c r="M11" s="55"/>
      <c r="Q11" s="28"/>
      <c r="R11" s="21"/>
      <c r="S11" s="30"/>
      <c r="T11" s="31"/>
      <c r="U11" s="32"/>
      <c r="V11" s="33"/>
      <c r="W11" s="21"/>
      <c r="X11" s="21"/>
    </row>
    <row r="12" spans="1:24" ht="105">
      <c r="A12" s="197" t="s">
        <v>61</v>
      </c>
      <c r="B12" s="84" t="s">
        <v>62</v>
      </c>
      <c r="C12" s="86">
        <v>60000</v>
      </c>
      <c r="D12" s="101">
        <f>C12+(C12/100)*21</f>
        <v>72600</v>
      </c>
      <c r="E12" s="46"/>
      <c r="F12" s="46">
        <f>E12*1.21</f>
        <v>0</v>
      </c>
      <c r="G12" s="88">
        <v>1</v>
      </c>
      <c r="H12" s="89">
        <f>C12*G12</f>
        <v>60000</v>
      </c>
      <c r="I12" s="86">
        <f>D12*G12</f>
        <v>72600</v>
      </c>
      <c r="J12" s="44">
        <f>E12*G12</f>
        <v>0</v>
      </c>
      <c r="K12" s="43">
        <f>J12*1.21</f>
        <v>0</v>
      </c>
      <c r="L12" s="58" t="s">
        <v>97</v>
      </c>
      <c r="M12" s="55"/>
      <c r="Q12" s="21"/>
      <c r="R12" s="28"/>
      <c r="S12" s="30"/>
      <c r="T12" s="31"/>
      <c r="U12" s="32"/>
      <c r="V12" s="33"/>
      <c r="W12" s="21"/>
      <c r="X12" s="21"/>
    </row>
    <row r="13" spans="1:24" ht="90">
      <c r="A13" s="197" t="s">
        <v>63</v>
      </c>
      <c r="B13" s="84" t="s">
        <v>64</v>
      </c>
      <c r="C13" s="86">
        <v>45000</v>
      </c>
      <c r="D13" s="101">
        <f>C13+(C13/100)*21</f>
        <v>54450</v>
      </c>
      <c r="E13" s="46"/>
      <c r="F13" s="46">
        <f>E13*1.21</f>
        <v>0</v>
      </c>
      <c r="G13" s="88">
        <v>4</v>
      </c>
      <c r="H13" s="89">
        <f>C13*G13</f>
        <v>180000</v>
      </c>
      <c r="I13" s="86">
        <f>D13*G13</f>
        <v>217800</v>
      </c>
      <c r="J13" s="44">
        <f>E13*G13</f>
        <v>0</v>
      </c>
      <c r="K13" s="43">
        <f>J13*1.21</f>
        <v>0</v>
      </c>
      <c r="L13" s="58" t="s">
        <v>121</v>
      </c>
      <c r="M13" s="55"/>
      <c r="Q13" s="21"/>
      <c r="R13" s="28"/>
      <c r="S13" s="30"/>
      <c r="T13" s="31"/>
      <c r="U13" s="32"/>
      <c r="V13" s="33"/>
      <c r="W13" s="21"/>
      <c r="X13" s="21"/>
    </row>
    <row r="14" spans="1:24" ht="45">
      <c r="A14" s="197" t="s">
        <v>65</v>
      </c>
      <c r="B14" s="84" t="s">
        <v>66</v>
      </c>
      <c r="C14" s="85">
        <v>95000</v>
      </c>
      <c r="D14" s="101">
        <f>C14+(C14/100)*21</f>
        <v>114950</v>
      </c>
      <c r="E14" s="46"/>
      <c r="F14" s="46">
        <f>E14*1.21</f>
        <v>0</v>
      </c>
      <c r="G14" s="88">
        <v>4</v>
      </c>
      <c r="H14" s="89">
        <f>C14*G14</f>
        <v>380000</v>
      </c>
      <c r="I14" s="86">
        <f>D14*G14</f>
        <v>459800</v>
      </c>
      <c r="J14" s="44">
        <f>E14*G14</f>
        <v>0</v>
      </c>
      <c r="K14" s="43">
        <f>J14*1.21</f>
        <v>0</v>
      </c>
      <c r="L14" s="58" t="s">
        <v>119</v>
      </c>
      <c r="M14" s="55"/>
      <c r="Q14" s="28"/>
      <c r="R14" s="28"/>
      <c r="S14" s="34"/>
      <c r="T14" s="31"/>
      <c r="U14" s="32"/>
      <c r="V14" s="33"/>
      <c r="W14" s="21"/>
      <c r="X14" s="21"/>
    </row>
    <row r="15" spans="1:24" ht="90">
      <c r="A15" s="197" t="s">
        <v>67</v>
      </c>
      <c r="B15" s="84" t="s">
        <v>68</v>
      </c>
      <c r="C15" s="85">
        <v>60000</v>
      </c>
      <c r="D15" s="101">
        <f>C15+(C15/100)*21</f>
        <v>72600</v>
      </c>
      <c r="E15" s="46"/>
      <c r="F15" s="46">
        <f>E15*1.21</f>
        <v>0</v>
      </c>
      <c r="G15" s="88">
        <v>4</v>
      </c>
      <c r="H15" s="89">
        <f>C15*G15</f>
        <v>240000</v>
      </c>
      <c r="I15" s="86">
        <f>D15*G15</f>
        <v>290400</v>
      </c>
      <c r="J15" s="44">
        <f>E15*G15</f>
        <v>0</v>
      </c>
      <c r="K15" s="43">
        <f>J15*1.21</f>
        <v>0</v>
      </c>
      <c r="L15" s="58" t="s">
        <v>120</v>
      </c>
      <c r="M15" s="55"/>
      <c r="Q15" s="28"/>
      <c r="R15" s="28"/>
      <c r="S15" s="31"/>
      <c r="T15" s="31"/>
      <c r="U15" s="32"/>
      <c r="V15" s="33"/>
      <c r="W15" s="21"/>
      <c r="X15" s="21"/>
    </row>
    <row r="16" spans="1:24" ht="30">
      <c r="A16" s="197" t="s">
        <v>69</v>
      </c>
      <c r="B16" s="84" t="s">
        <v>66</v>
      </c>
      <c r="C16" s="85">
        <v>15000</v>
      </c>
      <c r="D16" s="101">
        <f>C16+(C16/100)*21</f>
        <v>18150</v>
      </c>
      <c r="E16" s="46"/>
      <c r="F16" s="46">
        <f>E16*1.21</f>
        <v>0</v>
      </c>
      <c r="G16" s="88">
        <v>4</v>
      </c>
      <c r="H16" s="89">
        <f>C16*G16</f>
        <v>60000</v>
      </c>
      <c r="I16" s="86">
        <f>D16*G16</f>
        <v>72600</v>
      </c>
      <c r="J16" s="44">
        <f>E16*G16</f>
        <v>0</v>
      </c>
      <c r="K16" s="43">
        <f>J16*1.21</f>
        <v>0</v>
      </c>
      <c r="L16" s="58" t="s">
        <v>98</v>
      </c>
      <c r="M16" s="55"/>
      <c r="Q16" s="28"/>
      <c r="R16" s="28"/>
      <c r="S16" s="31"/>
      <c r="T16" s="31"/>
      <c r="U16" s="32"/>
      <c r="V16" s="33"/>
      <c r="W16" s="21"/>
      <c r="X16" s="21"/>
    </row>
    <row r="17" spans="1:13" ht="15.75" thickBot="1">
      <c r="A17" s="87" t="s">
        <v>3</v>
      </c>
      <c r="B17" s="102"/>
      <c r="C17" s="103"/>
      <c r="D17" s="104"/>
      <c r="E17" s="104"/>
      <c r="F17" s="104"/>
      <c r="G17" s="90"/>
      <c r="H17" s="91"/>
      <c r="I17" s="105">
        <f>SUM(I11:I16)</f>
        <v>1113200</v>
      </c>
      <c r="J17" s="106">
        <f>SUM(J12:J16)</f>
        <v>0</v>
      </c>
      <c r="K17" s="107">
        <f>SUM(K12:K16)</f>
        <v>0</v>
      </c>
      <c r="L17" s="58"/>
      <c r="M17" s="56"/>
    </row>
    <row r="18" spans="1:13" ht="15">
      <c r="A18" s="28"/>
      <c r="B18" s="28"/>
      <c r="C18" s="34"/>
      <c r="D18" s="31"/>
      <c r="E18" s="31"/>
      <c r="F18" s="31"/>
      <c r="G18" s="32"/>
      <c r="H18" s="33"/>
      <c r="I18" s="34"/>
      <c r="J18" s="34"/>
      <c r="K18" s="34"/>
      <c r="L18" s="58"/>
      <c r="M18" s="21"/>
    </row>
    <row r="19" spans="1:12" ht="19.5" thickBot="1">
      <c r="A19" s="1" t="s">
        <v>134</v>
      </c>
      <c r="B19" s="21"/>
      <c r="C19" s="26"/>
      <c r="D19" s="22"/>
      <c r="E19" s="22"/>
      <c r="F19" s="22"/>
      <c r="G19" s="26"/>
      <c r="H19" s="21"/>
      <c r="I19" s="21"/>
      <c r="J19" s="21"/>
      <c r="K19" s="21"/>
      <c r="L19" s="21"/>
    </row>
    <row r="20" spans="1:12" ht="15">
      <c r="A20" s="144"/>
      <c r="B20" s="203">
        <v>2017</v>
      </c>
      <c r="C20" s="203"/>
      <c r="D20" s="203">
        <v>2018</v>
      </c>
      <c r="E20" s="203"/>
      <c r="F20" s="203">
        <v>2019</v>
      </c>
      <c r="G20" s="203"/>
      <c r="H20" s="203">
        <v>2020</v>
      </c>
      <c r="I20" s="203"/>
      <c r="J20" s="203">
        <v>2021</v>
      </c>
      <c r="K20" s="203"/>
      <c r="L20" s="145" t="s">
        <v>3</v>
      </c>
    </row>
    <row r="21" spans="1:12" ht="30">
      <c r="A21" s="126"/>
      <c r="B21" s="146" t="s">
        <v>135</v>
      </c>
      <c r="C21" s="146" t="s">
        <v>136</v>
      </c>
      <c r="D21" s="146" t="s">
        <v>135</v>
      </c>
      <c r="E21" s="146" t="s">
        <v>136</v>
      </c>
      <c r="F21" s="146" t="s">
        <v>135</v>
      </c>
      <c r="G21" s="146" t="s">
        <v>136</v>
      </c>
      <c r="H21" s="146" t="s">
        <v>135</v>
      </c>
      <c r="I21" s="146" t="s">
        <v>136</v>
      </c>
      <c r="J21" s="146" t="s">
        <v>135</v>
      </c>
      <c r="K21" s="146" t="s">
        <v>136</v>
      </c>
      <c r="L21" s="147" t="s">
        <v>136</v>
      </c>
    </row>
    <row r="22" spans="1:24" ht="15">
      <c r="A22" s="83" t="s">
        <v>61</v>
      </c>
      <c r="B22" s="177">
        <v>0</v>
      </c>
      <c r="C22" s="183">
        <f>B22*F12</f>
        <v>0</v>
      </c>
      <c r="D22" s="185">
        <v>0</v>
      </c>
      <c r="E22" s="183">
        <f>D22*F12</f>
        <v>0</v>
      </c>
      <c r="F22" s="178">
        <v>1</v>
      </c>
      <c r="G22" s="183">
        <f>F22*F12</f>
        <v>0</v>
      </c>
      <c r="H22" s="178">
        <v>0</v>
      </c>
      <c r="I22" s="183">
        <f>H22*F12</f>
        <v>0</v>
      </c>
      <c r="J22" s="178">
        <v>0</v>
      </c>
      <c r="K22" s="183">
        <f>J22*F12</f>
        <v>0</v>
      </c>
      <c r="L22" s="150">
        <f>C22+E22+G22+I22+K22</f>
        <v>0</v>
      </c>
      <c r="M22" s="55"/>
      <c r="Q22" s="28"/>
      <c r="R22" s="28"/>
      <c r="S22" s="31"/>
      <c r="T22" s="31"/>
      <c r="U22" s="32"/>
      <c r="V22" s="33"/>
      <c r="W22" s="21"/>
      <c r="X22" s="21"/>
    </row>
    <row r="23" spans="1:24" ht="30">
      <c r="A23" s="83" t="s">
        <v>63</v>
      </c>
      <c r="B23" s="177">
        <v>0</v>
      </c>
      <c r="C23" s="183">
        <f>B23*F13</f>
        <v>0</v>
      </c>
      <c r="D23" s="185">
        <v>0</v>
      </c>
      <c r="E23" s="183">
        <f>D23*F13</f>
        <v>0</v>
      </c>
      <c r="F23" s="178">
        <v>2</v>
      </c>
      <c r="G23" s="183">
        <f>F23*F13</f>
        <v>0</v>
      </c>
      <c r="H23" s="178">
        <v>2</v>
      </c>
      <c r="I23" s="183">
        <f>H23*F13</f>
        <v>0</v>
      </c>
      <c r="J23" s="178">
        <v>0</v>
      </c>
      <c r="K23" s="183">
        <f>J23*F13</f>
        <v>0</v>
      </c>
      <c r="L23" s="150">
        <f>C23+E23+G23+I23+K23</f>
        <v>0</v>
      </c>
      <c r="M23" s="55"/>
      <c r="Q23" s="28"/>
      <c r="R23" s="28"/>
      <c r="S23" s="31"/>
      <c r="T23" s="31"/>
      <c r="U23" s="32"/>
      <c r="V23" s="33"/>
      <c r="W23" s="21"/>
      <c r="X23" s="21"/>
    </row>
    <row r="24" spans="1:24" ht="30">
      <c r="A24" s="83" t="s">
        <v>65</v>
      </c>
      <c r="B24" s="177">
        <v>0</v>
      </c>
      <c r="C24" s="183">
        <f>B24*F14</f>
        <v>0</v>
      </c>
      <c r="D24" s="185">
        <v>0</v>
      </c>
      <c r="E24" s="183">
        <f>D24*F14</f>
        <v>0</v>
      </c>
      <c r="F24" s="178">
        <v>0</v>
      </c>
      <c r="G24" s="183">
        <f>F24*F14</f>
        <v>0</v>
      </c>
      <c r="H24" s="178">
        <v>2</v>
      </c>
      <c r="I24" s="183">
        <f>H24*F14</f>
        <v>0</v>
      </c>
      <c r="J24" s="178">
        <v>2</v>
      </c>
      <c r="K24" s="183">
        <f>J24*F14</f>
        <v>0</v>
      </c>
      <c r="L24" s="150">
        <f>C24+E24+G24+I24+K24</f>
        <v>0</v>
      </c>
      <c r="M24" s="55"/>
      <c r="Q24" s="28"/>
      <c r="R24" s="28"/>
      <c r="S24" s="31"/>
      <c r="T24" s="31"/>
      <c r="U24" s="32"/>
      <c r="V24" s="33"/>
      <c r="W24" s="21"/>
      <c r="X24" s="21"/>
    </row>
    <row r="25" spans="1:24" ht="15">
      <c r="A25" s="83" t="s">
        <v>67</v>
      </c>
      <c r="B25" s="177">
        <v>0</v>
      </c>
      <c r="C25" s="183">
        <f>B25*F15</f>
        <v>0</v>
      </c>
      <c r="D25" s="185">
        <v>0</v>
      </c>
      <c r="E25" s="183">
        <f>D25*F15</f>
        <v>0</v>
      </c>
      <c r="F25" s="178">
        <v>0</v>
      </c>
      <c r="G25" s="183">
        <f>F25*F15</f>
        <v>0</v>
      </c>
      <c r="H25" s="178">
        <v>2</v>
      </c>
      <c r="I25" s="183">
        <f>H25*F15</f>
        <v>0</v>
      </c>
      <c r="J25" s="178">
        <v>2</v>
      </c>
      <c r="K25" s="183">
        <f>J25*F15</f>
        <v>0</v>
      </c>
      <c r="L25" s="150">
        <f>C25+E25+G25+I25+K25</f>
        <v>0</v>
      </c>
      <c r="M25" s="55"/>
      <c r="Q25" s="28"/>
      <c r="R25" s="28"/>
      <c r="S25" s="31"/>
      <c r="T25" s="31"/>
      <c r="U25" s="32"/>
      <c r="V25" s="33"/>
      <c r="W25" s="21"/>
      <c r="X25" s="21"/>
    </row>
    <row r="26" spans="1:24" ht="15">
      <c r="A26" s="83" t="s">
        <v>69</v>
      </c>
      <c r="B26" s="177">
        <v>0</v>
      </c>
      <c r="C26" s="183">
        <f>B26*F16</f>
        <v>0</v>
      </c>
      <c r="D26" s="185">
        <v>0</v>
      </c>
      <c r="E26" s="183">
        <f>D26*F16</f>
        <v>0</v>
      </c>
      <c r="F26" s="178">
        <v>0</v>
      </c>
      <c r="G26" s="183">
        <f>F26*F16</f>
        <v>0</v>
      </c>
      <c r="H26" s="178">
        <v>2</v>
      </c>
      <c r="I26" s="183">
        <f>H26*F16</f>
        <v>0</v>
      </c>
      <c r="J26" s="178">
        <v>2</v>
      </c>
      <c r="K26" s="183">
        <f>J26*F16</f>
        <v>0</v>
      </c>
      <c r="L26" s="150">
        <f>C26+E26+G26+I26+K26</f>
        <v>0</v>
      </c>
      <c r="M26" s="55"/>
      <c r="Q26" s="28"/>
      <c r="R26" s="28"/>
      <c r="S26" s="31"/>
      <c r="T26" s="31"/>
      <c r="U26" s="32"/>
      <c r="V26" s="33"/>
      <c r="W26" s="21"/>
      <c r="X26" s="21"/>
    </row>
    <row r="27" spans="1:24" ht="15">
      <c r="A27" s="137" t="s">
        <v>3</v>
      </c>
      <c r="B27" s="179"/>
      <c r="C27" s="179">
        <f>SUM(C22:C26)</f>
        <v>0</v>
      </c>
      <c r="D27" s="179"/>
      <c r="E27" s="179">
        <f>SUM(E22:E26)</f>
        <v>0</v>
      </c>
      <c r="F27" s="179"/>
      <c r="G27" s="179">
        <f>SUM(G22:G26)</f>
        <v>0</v>
      </c>
      <c r="H27" s="179"/>
      <c r="I27" s="179">
        <f>SUM(I22:I26)</f>
        <v>0</v>
      </c>
      <c r="J27" s="179"/>
      <c r="K27" s="179">
        <f>SUM(K22:K26)</f>
        <v>0</v>
      </c>
      <c r="L27" s="180">
        <f>SUM(B27:K27)</f>
        <v>0</v>
      </c>
      <c r="M27" s="55"/>
      <c r="Q27" s="28"/>
      <c r="R27" s="28"/>
      <c r="S27" s="31"/>
      <c r="T27" s="31"/>
      <c r="U27" s="32"/>
      <c r="V27" s="33"/>
      <c r="W27" s="21"/>
      <c r="X27" s="21"/>
    </row>
    <row r="28" spans="1:12" ht="15.75" thickBot="1">
      <c r="A28" s="108" t="s">
        <v>133</v>
      </c>
      <c r="B28" s="184"/>
      <c r="C28" s="181">
        <v>0</v>
      </c>
      <c r="D28" s="184"/>
      <c r="E28" s="181">
        <v>0</v>
      </c>
      <c r="F28" s="184"/>
      <c r="G28" s="182">
        <v>181500</v>
      </c>
      <c r="H28" s="184"/>
      <c r="I28" s="182">
        <v>520300</v>
      </c>
      <c r="J28" s="184"/>
      <c r="K28" s="182">
        <v>411400</v>
      </c>
      <c r="L28" s="161">
        <f>SUM(B28:K28)</f>
        <v>1113200</v>
      </c>
    </row>
  </sheetData>
  <sheetProtection/>
  <mergeCells count="5">
    <mergeCell ref="B20:C20"/>
    <mergeCell ref="D20:E20"/>
    <mergeCell ref="F20:G20"/>
    <mergeCell ref="H20:I20"/>
    <mergeCell ref="J20:K20"/>
  </mergeCells>
  <printOptions/>
  <pageMargins left="0.7" right="0.7" top="0.787401575" bottom="0.787401575" header="0.3" footer="0.3"/>
  <pageSetup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PageLayoutView="0" workbookViewId="0" topLeftCell="A7">
      <selection activeCell="A12" sqref="A12"/>
    </sheetView>
  </sheetViews>
  <sheetFormatPr defaultColWidth="11.28125" defaultRowHeight="15"/>
  <cols>
    <col min="1" max="1" width="49.28125" style="25" customWidth="1"/>
    <col min="2" max="3" width="15.140625" style="25" customWidth="1"/>
    <col min="4" max="6" width="15.140625" style="42" customWidth="1"/>
    <col min="7" max="12" width="15.140625" style="25" customWidth="1"/>
    <col min="13" max="16384" width="11.28125" style="25" customWidth="1"/>
  </cols>
  <sheetData>
    <row r="1" spans="1:13" ht="18.75">
      <c r="A1" s="20" t="s">
        <v>0</v>
      </c>
      <c r="B1" s="21"/>
      <c r="C1" s="22"/>
      <c r="D1" s="22"/>
      <c r="E1" s="22"/>
      <c r="F1" s="22"/>
      <c r="G1" s="22"/>
      <c r="H1" s="23"/>
      <c r="I1" s="23"/>
      <c r="J1" s="23"/>
      <c r="K1" s="23"/>
      <c r="L1" s="21"/>
      <c r="M1" s="23"/>
    </row>
    <row r="2" spans="1:13" ht="18.75">
      <c r="A2" s="20" t="s">
        <v>13</v>
      </c>
      <c r="B2" s="21"/>
      <c r="C2" s="26"/>
      <c r="D2" s="22"/>
      <c r="E2" s="22"/>
      <c r="F2" s="22"/>
      <c r="G2" s="26"/>
      <c r="H2" s="21"/>
      <c r="I2" s="21"/>
      <c r="J2" s="21"/>
      <c r="K2" s="21"/>
      <c r="L2" s="21"/>
      <c r="M2" s="21"/>
    </row>
    <row r="3" spans="1:13" ht="18.75">
      <c r="A3" s="27"/>
      <c r="B3" s="21"/>
      <c r="C3" s="26"/>
      <c r="D3" s="22"/>
      <c r="E3" s="22"/>
      <c r="F3" s="22"/>
      <c r="G3" s="26"/>
      <c r="H3" s="21"/>
      <c r="I3" s="21"/>
      <c r="J3" s="21"/>
      <c r="K3" s="21"/>
      <c r="L3" s="21"/>
      <c r="M3" s="21"/>
    </row>
    <row r="4" spans="1:13" ht="18.75">
      <c r="A4" s="20" t="s">
        <v>1</v>
      </c>
      <c r="B4" s="21"/>
      <c r="C4" s="26"/>
      <c r="D4" s="22"/>
      <c r="E4" s="22"/>
      <c r="F4" s="22"/>
      <c r="G4" s="26"/>
      <c r="H4" s="21"/>
      <c r="I4" s="21"/>
      <c r="J4" s="21"/>
      <c r="K4" s="21"/>
      <c r="L4" s="21"/>
      <c r="M4" s="21"/>
    </row>
    <row r="5" spans="1:13" ht="18.75">
      <c r="A5" s="20" t="s">
        <v>70</v>
      </c>
      <c r="B5" s="21"/>
      <c r="C5" s="26"/>
      <c r="D5" s="22"/>
      <c r="E5" s="22"/>
      <c r="F5" s="22"/>
      <c r="G5" s="26"/>
      <c r="H5" s="21"/>
      <c r="I5" s="21"/>
      <c r="J5" s="21"/>
      <c r="K5" s="21"/>
      <c r="L5" s="21"/>
      <c r="M5" s="21"/>
    </row>
    <row r="6" spans="1:13" ht="18.75">
      <c r="A6" s="20"/>
      <c r="B6" s="21"/>
      <c r="C6" s="26"/>
      <c r="D6" s="22"/>
      <c r="E6" s="22"/>
      <c r="F6" s="22"/>
      <c r="G6" s="26"/>
      <c r="H6" s="21"/>
      <c r="I6" s="21"/>
      <c r="J6" s="21"/>
      <c r="K6" s="21"/>
      <c r="L6" s="21"/>
      <c r="M6" s="21"/>
    </row>
    <row r="7" spans="1:13" ht="18.75">
      <c r="A7" s="20" t="s">
        <v>2</v>
      </c>
      <c r="B7" s="21"/>
      <c r="C7" s="26"/>
      <c r="D7" s="22"/>
      <c r="E7" s="22"/>
      <c r="F7" s="22"/>
      <c r="G7" s="26"/>
      <c r="H7" s="21"/>
      <c r="I7" s="21"/>
      <c r="J7" s="21"/>
      <c r="K7" s="21"/>
      <c r="L7" s="21"/>
      <c r="M7" s="21"/>
    </row>
    <row r="8" spans="1:13" ht="30">
      <c r="A8" s="28" t="s">
        <v>71</v>
      </c>
      <c r="B8" s="21"/>
      <c r="C8" s="26"/>
      <c r="D8" s="22"/>
      <c r="E8" s="22"/>
      <c r="F8" s="22"/>
      <c r="G8" s="26"/>
      <c r="H8" s="21"/>
      <c r="I8" s="21"/>
      <c r="J8" s="21"/>
      <c r="K8" s="21"/>
      <c r="L8" s="21"/>
      <c r="M8" s="21"/>
    </row>
    <row r="9" spans="4:13" ht="15.75" thickBot="1">
      <c r="D9" s="25"/>
      <c r="E9" s="25"/>
      <c r="F9" s="25"/>
      <c r="L9" s="24"/>
      <c r="M9" s="24"/>
    </row>
    <row r="10" spans="1:12" ht="19.5" thickBot="1">
      <c r="A10" s="80" t="s">
        <v>4</v>
      </c>
      <c r="B10" s="81"/>
      <c r="C10" s="81"/>
      <c r="D10" s="82"/>
      <c r="E10" s="92"/>
      <c r="F10" s="92"/>
      <c r="G10" s="93"/>
      <c r="H10" s="93"/>
      <c r="I10" s="93"/>
      <c r="J10" s="93"/>
      <c r="K10" s="94"/>
      <c r="L10" s="21"/>
    </row>
    <row r="11" spans="1:23" ht="95.25" customHeight="1">
      <c r="A11" s="194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9"/>
      <c r="Q11" s="28"/>
      <c r="R11" s="21"/>
      <c r="S11" s="30"/>
      <c r="T11" s="31"/>
      <c r="U11" s="32"/>
      <c r="V11" s="33"/>
      <c r="W11" s="21"/>
    </row>
    <row r="12" spans="1:23" ht="285">
      <c r="A12" s="195" t="s">
        <v>72</v>
      </c>
      <c r="B12" s="84" t="s">
        <v>11</v>
      </c>
      <c r="C12" s="85">
        <v>3050</v>
      </c>
      <c r="D12" s="101">
        <f>C12+(C12/100)*21</f>
        <v>3690.5</v>
      </c>
      <c r="E12" s="46"/>
      <c r="F12" s="46">
        <f>E12*1.21</f>
        <v>0</v>
      </c>
      <c r="G12" s="88">
        <v>771</v>
      </c>
      <c r="H12" s="89">
        <f>C12*G12</f>
        <v>2351550</v>
      </c>
      <c r="I12" s="138">
        <f>D12*G12</f>
        <v>2845375.5</v>
      </c>
      <c r="J12" s="139">
        <f>E12*G12</f>
        <v>0</v>
      </c>
      <c r="K12" s="57">
        <f>J12*1.21</f>
        <v>0</v>
      </c>
      <c r="L12" s="58" t="s">
        <v>123</v>
      </c>
      <c r="Q12" s="21"/>
      <c r="R12" s="28"/>
      <c r="S12" s="30"/>
      <c r="T12" s="31"/>
      <c r="U12" s="32"/>
      <c r="V12" s="33"/>
      <c r="W12" s="21"/>
    </row>
    <row r="13" spans="1:23" ht="240">
      <c r="A13" s="195" t="s">
        <v>73</v>
      </c>
      <c r="B13" s="84" t="s">
        <v>11</v>
      </c>
      <c r="C13" s="85">
        <v>3900</v>
      </c>
      <c r="D13" s="101">
        <f>C13+(C13/100)*21</f>
        <v>4719</v>
      </c>
      <c r="E13" s="46"/>
      <c r="F13" s="46">
        <f>E13*1.21</f>
        <v>0</v>
      </c>
      <c r="G13" s="88">
        <v>40</v>
      </c>
      <c r="H13" s="89">
        <f>C13*G13</f>
        <v>156000</v>
      </c>
      <c r="I13" s="138">
        <f>D13*G13</f>
        <v>188760</v>
      </c>
      <c r="J13" s="139">
        <f>E13*G13</f>
        <v>0</v>
      </c>
      <c r="K13" s="57">
        <f>J13*1.21</f>
        <v>0</v>
      </c>
      <c r="L13" s="58" t="s">
        <v>124</v>
      </c>
      <c r="Q13" s="28"/>
      <c r="R13" s="28"/>
      <c r="S13" s="34"/>
      <c r="T13" s="31"/>
      <c r="U13" s="32"/>
      <c r="V13" s="33"/>
      <c r="W13" s="21"/>
    </row>
    <row r="14" spans="1:23" ht="15">
      <c r="A14" s="195" t="s">
        <v>74</v>
      </c>
      <c r="B14" s="84" t="s">
        <v>75</v>
      </c>
      <c r="C14" s="85">
        <v>10000</v>
      </c>
      <c r="D14" s="101">
        <f>C14+(C14/100)*21</f>
        <v>12100</v>
      </c>
      <c r="E14" s="46"/>
      <c r="F14" s="46">
        <f>E14*1.21</f>
        <v>0</v>
      </c>
      <c r="G14" s="88">
        <v>5</v>
      </c>
      <c r="H14" s="89">
        <f>C14*G14</f>
        <v>50000</v>
      </c>
      <c r="I14" s="138">
        <f>D14*G14</f>
        <v>60500</v>
      </c>
      <c r="J14" s="139">
        <f>E14*G14</f>
        <v>0</v>
      </c>
      <c r="K14" s="57">
        <f>J14*1.21</f>
        <v>0</v>
      </c>
      <c r="L14" s="58" t="s">
        <v>98</v>
      </c>
      <c r="Q14" s="28"/>
      <c r="R14" s="28"/>
      <c r="S14" s="34"/>
      <c r="T14" s="31"/>
      <c r="U14" s="32"/>
      <c r="V14" s="33"/>
      <c r="W14" s="21"/>
    </row>
    <row r="15" spans="1:23" ht="90">
      <c r="A15" s="195" t="s">
        <v>76</v>
      </c>
      <c r="B15" s="84" t="s">
        <v>12</v>
      </c>
      <c r="C15" s="86">
        <v>20000</v>
      </c>
      <c r="D15" s="101">
        <f>C15+(C15/100)*21</f>
        <v>24200</v>
      </c>
      <c r="E15" s="46"/>
      <c r="F15" s="46">
        <f>E15*1.21</f>
        <v>0</v>
      </c>
      <c r="G15" s="88">
        <v>5</v>
      </c>
      <c r="H15" s="89">
        <f>C15*G15</f>
        <v>100000</v>
      </c>
      <c r="I15" s="86">
        <f>D15*G15</f>
        <v>121000</v>
      </c>
      <c r="J15" s="139">
        <f>E15*G15</f>
        <v>0</v>
      </c>
      <c r="K15" s="57">
        <f>J15*1.21</f>
        <v>0</v>
      </c>
      <c r="L15" s="58" t="s">
        <v>122</v>
      </c>
      <c r="Q15" s="28"/>
      <c r="R15" s="28"/>
      <c r="S15" s="31"/>
      <c r="T15" s="31"/>
      <c r="U15" s="32"/>
      <c r="V15" s="33"/>
      <c r="W15" s="21"/>
    </row>
    <row r="16" spans="1:12" ht="15.75" thickBot="1">
      <c r="A16" s="87" t="s">
        <v>3</v>
      </c>
      <c r="B16" s="102"/>
      <c r="C16" s="103"/>
      <c r="D16" s="104"/>
      <c r="E16" s="104"/>
      <c r="F16" s="104"/>
      <c r="G16" s="90"/>
      <c r="H16" s="91"/>
      <c r="I16" s="105">
        <f>SUM(I12:I15)</f>
        <v>3215635.5</v>
      </c>
      <c r="J16" s="106">
        <f>SUM(J12:J15)</f>
        <v>0</v>
      </c>
      <c r="K16" s="107">
        <f>SUM(K12:K15)</f>
        <v>0</v>
      </c>
      <c r="L16" s="31"/>
    </row>
    <row r="18" spans="1:13" ht="19.5" thickBot="1">
      <c r="A18" s="1" t="s">
        <v>134</v>
      </c>
      <c r="B18" s="21"/>
      <c r="C18" s="26"/>
      <c r="D18" s="22"/>
      <c r="E18" s="22"/>
      <c r="F18" s="22"/>
      <c r="G18" s="26"/>
      <c r="H18" s="21"/>
      <c r="I18" s="21"/>
      <c r="J18" s="21"/>
      <c r="K18" s="21"/>
      <c r="L18" s="21"/>
      <c r="M18" s="21"/>
    </row>
    <row r="19" spans="1:13" ht="15">
      <c r="A19" s="144"/>
      <c r="B19" s="203">
        <v>2017</v>
      </c>
      <c r="C19" s="203"/>
      <c r="D19" s="203">
        <v>2018</v>
      </c>
      <c r="E19" s="203"/>
      <c r="F19" s="203">
        <v>2019</v>
      </c>
      <c r="G19" s="203"/>
      <c r="H19" s="203">
        <v>2020</v>
      </c>
      <c r="I19" s="203"/>
      <c r="J19" s="203">
        <v>2021</v>
      </c>
      <c r="K19" s="203"/>
      <c r="L19" s="145" t="s">
        <v>3</v>
      </c>
      <c r="M19" s="21"/>
    </row>
    <row r="20" spans="1:13" ht="30">
      <c r="A20" s="126"/>
      <c r="B20" s="146" t="s">
        <v>135</v>
      </c>
      <c r="C20" s="146" t="s">
        <v>136</v>
      </c>
      <c r="D20" s="146" t="s">
        <v>135</v>
      </c>
      <c r="E20" s="146" t="s">
        <v>136</v>
      </c>
      <c r="F20" s="146" t="s">
        <v>135</v>
      </c>
      <c r="G20" s="146" t="s">
        <v>136</v>
      </c>
      <c r="H20" s="146" t="s">
        <v>135</v>
      </c>
      <c r="I20" s="146" t="s">
        <v>136</v>
      </c>
      <c r="J20" s="146" t="s">
        <v>135</v>
      </c>
      <c r="K20" s="146" t="s">
        <v>136</v>
      </c>
      <c r="L20" s="147" t="s">
        <v>136</v>
      </c>
      <c r="M20" s="21"/>
    </row>
    <row r="21" spans="1:13" ht="60">
      <c r="A21" s="83" t="s">
        <v>72</v>
      </c>
      <c r="B21" s="186">
        <v>155</v>
      </c>
      <c r="C21" s="148">
        <f>B21*F12</f>
        <v>0</v>
      </c>
      <c r="D21" s="186">
        <v>154</v>
      </c>
      <c r="E21" s="149">
        <f>D21*F12</f>
        <v>0</v>
      </c>
      <c r="F21" s="186">
        <v>154</v>
      </c>
      <c r="G21" s="148">
        <f>F21*F12</f>
        <v>0</v>
      </c>
      <c r="H21" s="186">
        <v>154</v>
      </c>
      <c r="I21" s="148">
        <f>H21*F12</f>
        <v>0</v>
      </c>
      <c r="J21" s="186">
        <v>154</v>
      </c>
      <c r="K21" s="148">
        <f>J21*F12</f>
        <v>0</v>
      </c>
      <c r="L21" s="187">
        <f>K21+I21+G21+E21+C21</f>
        <v>0</v>
      </c>
      <c r="M21" s="21"/>
    </row>
    <row r="22" spans="1:13" ht="30">
      <c r="A22" s="83" t="s">
        <v>73</v>
      </c>
      <c r="B22" s="186">
        <v>8</v>
      </c>
      <c r="C22" s="148">
        <f>B22*F13</f>
        <v>0</v>
      </c>
      <c r="D22" s="186">
        <v>8</v>
      </c>
      <c r="E22" s="149">
        <f>D22*F13</f>
        <v>0</v>
      </c>
      <c r="F22" s="186">
        <v>8</v>
      </c>
      <c r="G22" s="148">
        <f>F22*F13</f>
        <v>0</v>
      </c>
      <c r="H22" s="186">
        <v>8</v>
      </c>
      <c r="I22" s="148">
        <f>H22*F13</f>
        <v>0</v>
      </c>
      <c r="J22" s="186">
        <v>8</v>
      </c>
      <c r="K22" s="148">
        <f>J22*F13</f>
        <v>0</v>
      </c>
      <c r="L22" s="187">
        <f>K22+I22+G22+E22+C22</f>
        <v>0</v>
      </c>
      <c r="M22" s="21"/>
    </row>
    <row r="23" spans="1:13" ht="15">
      <c r="A23" s="83" t="s">
        <v>74</v>
      </c>
      <c r="B23" s="186">
        <v>1</v>
      </c>
      <c r="C23" s="148">
        <f>B23*F14</f>
        <v>0</v>
      </c>
      <c r="D23" s="186">
        <v>1</v>
      </c>
      <c r="E23" s="149">
        <f>D23*F14</f>
        <v>0</v>
      </c>
      <c r="F23" s="186">
        <v>1</v>
      </c>
      <c r="G23" s="148">
        <f>F23*F14</f>
        <v>0</v>
      </c>
      <c r="H23" s="186">
        <v>1</v>
      </c>
      <c r="I23" s="148">
        <f>H23*F14</f>
        <v>0</v>
      </c>
      <c r="J23" s="186">
        <v>1</v>
      </c>
      <c r="K23" s="148">
        <f>J23*F14</f>
        <v>0</v>
      </c>
      <c r="L23" s="187">
        <f>K23+I23+G23+E23+C23</f>
        <v>0</v>
      </c>
      <c r="M23" s="21"/>
    </row>
    <row r="24" spans="1:13" ht="30">
      <c r="A24" s="83" t="s">
        <v>76</v>
      </c>
      <c r="B24" s="186">
        <v>1</v>
      </c>
      <c r="C24" s="148">
        <f>B24*F15</f>
        <v>0</v>
      </c>
      <c r="D24" s="186">
        <v>1</v>
      </c>
      <c r="E24" s="149">
        <f>D24*F15</f>
        <v>0</v>
      </c>
      <c r="F24" s="186">
        <v>1</v>
      </c>
      <c r="G24" s="148">
        <f>F24*F15</f>
        <v>0</v>
      </c>
      <c r="H24" s="186">
        <v>1</v>
      </c>
      <c r="I24" s="148">
        <f>H24*F15</f>
        <v>0</v>
      </c>
      <c r="J24" s="186">
        <v>1</v>
      </c>
      <c r="K24" s="148">
        <f>J24*F15</f>
        <v>0</v>
      </c>
      <c r="L24" s="187">
        <f>K24+I24+G24+E24+C24</f>
        <v>0</v>
      </c>
      <c r="M24" s="21"/>
    </row>
    <row r="25" spans="1:13" ht="15">
      <c r="A25" s="158" t="s">
        <v>3</v>
      </c>
      <c r="B25" s="151"/>
      <c r="C25" s="151">
        <f>SUM(C21:C24)</f>
        <v>0</v>
      </c>
      <c r="D25" s="151"/>
      <c r="E25" s="151">
        <f>SUM(E21:E24)</f>
        <v>0</v>
      </c>
      <c r="F25" s="151"/>
      <c r="G25" s="151">
        <f>SUM(G21:G24)</f>
        <v>0</v>
      </c>
      <c r="H25" s="151"/>
      <c r="I25" s="151">
        <f>SUM(I21:I24)</f>
        <v>0</v>
      </c>
      <c r="J25" s="151"/>
      <c r="K25" s="151">
        <f>SUM(K21:K24)</f>
        <v>0</v>
      </c>
      <c r="L25" s="152">
        <f>SUM(B25:K25)</f>
        <v>0</v>
      </c>
      <c r="M25" s="21"/>
    </row>
    <row r="26" spans="1:13" ht="15.75" thickBot="1">
      <c r="A26" s="108" t="s">
        <v>133</v>
      </c>
      <c r="B26" s="153"/>
      <c r="C26" s="109">
        <v>646080</v>
      </c>
      <c r="D26" s="153"/>
      <c r="E26" s="109">
        <v>642389</v>
      </c>
      <c r="F26" s="153"/>
      <c r="G26" s="109">
        <v>642389</v>
      </c>
      <c r="H26" s="153"/>
      <c r="I26" s="109">
        <v>642389</v>
      </c>
      <c r="J26" s="153"/>
      <c r="K26" s="109">
        <v>642389</v>
      </c>
      <c r="L26" s="110">
        <f>SUM(B26:K26)</f>
        <v>3215636</v>
      </c>
      <c r="M26" s="21"/>
    </row>
    <row r="27" spans="1:16" ht="15.75">
      <c r="A27" s="48"/>
      <c r="B27" s="37"/>
      <c r="C27" s="50"/>
      <c r="D27" s="15"/>
      <c r="E27" s="15"/>
      <c r="F27" s="15"/>
      <c r="G27" s="39"/>
      <c r="H27" s="40"/>
      <c r="I27" s="16"/>
      <c r="J27" s="16"/>
      <c r="K27" s="16"/>
      <c r="L27" s="78"/>
      <c r="M27" s="36"/>
      <c r="N27" s="47"/>
      <c r="O27" s="47"/>
      <c r="P27" s="35"/>
    </row>
    <row r="28" spans="1:16" ht="15.75">
      <c r="A28" s="36"/>
      <c r="B28" s="36"/>
      <c r="C28" s="38"/>
      <c r="D28" s="15"/>
      <c r="E28" s="15"/>
      <c r="F28" s="15"/>
      <c r="G28" s="39"/>
      <c r="H28" s="40"/>
      <c r="I28" s="16"/>
      <c r="J28" s="16"/>
      <c r="K28" s="16"/>
      <c r="L28" s="16"/>
      <c r="M28" s="41"/>
      <c r="N28" s="35"/>
      <c r="O28" s="35"/>
      <c r="P28" s="35"/>
    </row>
    <row r="29" spans="1:16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7"/>
      <c r="M29" s="35"/>
      <c r="N29" s="35"/>
      <c r="O29" s="35"/>
      <c r="P29" s="35"/>
    </row>
    <row r="30" spans="1:16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7"/>
      <c r="M30" s="35"/>
      <c r="N30" s="35"/>
      <c r="O30" s="35"/>
      <c r="P30" s="35"/>
    </row>
    <row r="31" spans="1:16" ht="15">
      <c r="A31" s="21"/>
      <c r="B31" s="21"/>
      <c r="C31" s="21"/>
      <c r="D31" s="45"/>
      <c r="E31" s="45"/>
      <c r="F31" s="45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21"/>
      <c r="B32" s="21"/>
      <c r="C32" s="21"/>
      <c r="D32" s="45"/>
      <c r="E32" s="45"/>
      <c r="F32" s="45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>
      <c r="A33" s="21"/>
      <c r="B33" s="21"/>
      <c r="C33" s="21"/>
      <c r="D33" s="45"/>
      <c r="E33" s="45"/>
      <c r="F33" s="45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60" zoomScalePageLayoutView="0" workbookViewId="0" topLeftCell="A9">
      <selection activeCell="A15" sqref="A15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19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13</v>
      </c>
      <c r="C2" s="5"/>
      <c r="D2" s="3"/>
      <c r="E2" s="3"/>
      <c r="F2" s="3"/>
      <c r="G2" s="5"/>
    </row>
    <row r="3" spans="1:7" ht="18.75">
      <c r="A3" s="6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141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60">
      <c r="A8" s="7" t="s">
        <v>99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11" t="s">
        <v>4</v>
      </c>
      <c r="B10" s="112"/>
      <c r="C10" s="112"/>
      <c r="D10" s="113"/>
      <c r="E10" s="123"/>
      <c r="F10" s="123"/>
      <c r="G10" s="122"/>
      <c r="H10" s="122"/>
      <c r="I10" s="122"/>
      <c r="J10" s="122"/>
      <c r="K10" s="124"/>
    </row>
    <row r="11" spans="1:22" ht="75">
      <c r="A11" s="199" t="s">
        <v>5</v>
      </c>
      <c r="B11" s="95" t="s">
        <v>6</v>
      </c>
      <c r="C11" s="96" t="s">
        <v>7</v>
      </c>
      <c r="D11" s="95" t="s">
        <v>8</v>
      </c>
      <c r="E11" s="97" t="s">
        <v>127</v>
      </c>
      <c r="F11" s="97" t="s">
        <v>128</v>
      </c>
      <c r="G11" s="95" t="s">
        <v>9</v>
      </c>
      <c r="H11" s="96" t="s">
        <v>129</v>
      </c>
      <c r="I11" s="96" t="s">
        <v>130</v>
      </c>
      <c r="J11" s="98" t="s">
        <v>131</v>
      </c>
      <c r="K11" s="99" t="s">
        <v>132</v>
      </c>
      <c r="L11" s="77"/>
      <c r="Q11" s="7"/>
      <c r="S11" s="8"/>
      <c r="T11" s="9"/>
      <c r="U11" s="10"/>
      <c r="V11" s="11"/>
    </row>
    <row r="12" spans="1:22" ht="45">
      <c r="A12" s="201" t="s">
        <v>126</v>
      </c>
      <c r="B12" s="117" t="s">
        <v>56</v>
      </c>
      <c r="C12" s="140">
        <v>7000</v>
      </c>
      <c r="D12" s="116">
        <f aca="true" t="shared" si="0" ref="D12:D18">C12+(C12/100)*21</f>
        <v>8470</v>
      </c>
      <c r="E12" s="49"/>
      <c r="F12" s="49">
        <f>E12*1.21</f>
        <v>0</v>
      </c>
      <c r="G12" s="164">
        <v>1</v>
      </c>
      <c r="H12" s="119">
        <f aca="true" t="shared" si="1" ref="H12:H18">C12*G12</f>
        <v>7000</v>
      </c>
      <c r="I12" s="140">
        <f aca="true" t="shared" si="2" ref="I12:I18">D12*G12</f>
        <v>8470</v>
      </c>
      <c r="J12" s="165">
        <f>E12*G12</f>
        <v>0</v>
      </c>
      <c r="K12" s="166">
        <f>J12*1.21</f>
        <v>0</v>
      </c>
      <c r="L12" s="76" t="s">
        <v>100</v>
      </c>
      <c r="R12" s="7"/>
      <c r="S12" s="8"/>
      <c r="T12" s="9"/>
      <c r="U12" s="10"/>
      <c r="V12" s="11"/>
    </row>
    <row r="13" spans="1:22" ht="105">
      <c r="A13" s="201" t="s">
        <v>77</v>
      </c>
      <c r="B13" s="117" t="s">
        <v>78</v>
      </c>
      <c r="C13" s="140">
        <v>950</v>
      </c>
      <c r="D13" s="116">
        <f t="shared" si="0"/>
        <v>1149.5</v>
      </c>
      <c r="E13" s="49"/>
      <c r="F13" s="49">
        <f aca="true" t="shared" si="3" ref="F13:F18">E13*1.21</f>
        <v>0</v>
      </c>
      <c r="G13" s="164">
        <v>30</v>
      </c>
      <c r="H13" s="119">
        <f t="shared" si="1"/>
        <v>28500</v>
      </c>
      <c r="I13" s="140">
        <f t="shared" si="2"/>
        <v>34485</v>
      </c>
      <c r="J13" s="165">
        <f aca="true" t="shared" si="4" ref="J13:J18">E13*G13</f>
        <v>0</v>
      </c>
      <c r="K13" s="166">
        <f aca="true" t="shared" si="5" ref="K13:K18">J13*1.21</f>
        <v>0</v>
      </c>
      <c r="L13" s="76" t="s">
        <v>101</v>
      </c>
      <c r="R13" s="7"/>
      <c r="S13" s="8"/>
      <c r="T13" s="9"/>
      <c r="U13" s="10"/>
      <c r="V13" s="11"/>
    </row>
    <row r="14" spans="1:22" ht="60">
      <c r="A14" s="201" t="s">
        <v>79</v>
      </c>
      <c r="B14" s="117" t="s">
        <v>80</v>
      </c>
      <c r="C14" s="140">
        <v>1980</v>
      </c>
      <c r="D14" s="116">
        <f t="shared" si="0"/>
        <v>2395.8</v>
      </c>
      <c r="E14" s="49"/>
      <c r="F14" s="49">
        <f t="shared" si="3"/>
        <v>0</v>
      </c>
      <c r="G14" s="164">
        <v>125</v>
      </c>
      <c r="H14" s="119">
        <f t="shared" si="1"/>
        <v>247500</v>
      </c>
      <c r="I14" s="140">
        <f t="shared" si="2"/>
        <v>299475</v>
      </c>
      <c r="J14" s="165">
        <f t="shared" si="4"/>
        <v>0</v>
      </c>
      <c r="K14" s="166">
        <f t="shared" si="5"/>
        <v>0</v>
      </c>
      <c r="L14" s="76" t="s">
        <v>102</v>
      </c>
      <c r="Q14" s="7"/>
      <c r="R14" s="7"/>
      <c r="S14" s="12"/>
      <c r="T14" s="9"/>
      <c r="U14" s="10"/>
      <c r="V14" s="11"/>
    </row>
    <row r="15" spans="1:22" ht="90">
      <c r="A15" s="201" t="s">
        <v>81</v>
      </c>
      <c r="B15" s="117" t="s">
        <v>82</v>
      </c>
      <c r="C15" s="140">
        <v>4492</v>
      </c>
      <c r="D15" s="116">
        <f t="shared" si="0"/>
        <v>5435.32</v>
      </c>
      <c r="E15" s="49"/>
      <c r="F15" s="49">
        <f t="shared" si="3"/>
        <v>0</v>
      </c>
      <c r="G15" s="164">
        <v>125</v>
      </c>
      <c r="H15" s="119">
        <f t="shared" si="1"/>
        <v>561500</v>
      </c>
      <c r="I15" s="140">
        <f t="shared" si="2"/>
        <v>679415</v>
      </c>
      <c r="J15" s="165">
        <f t="shared" si="4"/>
        <v>0</v>
      </c>
      <c r="K15" s="166">
        <f t="shared" si="5"/>
        <v>0</v>
      </c>
      <c r="L15" s="76" t="s">
        <v>103</v>
      </c>
      <c r="Q15" s="7"/>
      <c r="R15" s="7"/>
      <c r="S15" s="12"/>
      <c r="T15" s="9"/>
      <c r="U15" s="10"/>
      <c r="V15" s="11"/>
    </row>
    <row r="16" spans="1:22" ht="105">
      <c r="A16" s="201" t="s">
        <v>105</v>
      </c>
      <c r="B16" s="117" t="s">
        <v>83</v>
      </c>
      <c r="C16" s="140">
        <v>480</v>
      </c>
      <c r="D16" s="116">
        <f t="shared" si="0"/>
        <v>580.8</v>
      </c>
      <c r="E16" s="49"/>
      <c r="F16" s="49">
        <f t="shared" si="3"/>
        <v>0</v>
      </c>
      <c r="G16" s="164">
        <v>125</v>
      </c>
      <c r="H16" s="119">
        <f t="shared" si="1"/>
        <v>60000</v>
      </c>
      <c r="I16" s="140">
        <f t="shared" si="2"/>
        <v>72600</v>
      </c>
      <c r="J16" s="165">
        <f t="shared" si="4"/>
        <v>0</v>
      </c>
      <c r="K16" s="166">
        <f t="shared" si="5"/>
        <v>0</v>
      </c>
      <c r="L16" s="76" t="s">
        <v>125</v>
      </c>
      <c r="Q16" s="7"/>
      <c r="R16" s="7"/>
      <c r="S16" s="12"/>
      <c r="T16" s="9"/>
      <c r="U16" s="10"/>
      <c r="V16" s="11"/>
    </row>
    <row r="17" spans="1:22" ht="45">
      <c r="A17" s="201" t="s">
        <v>104</v>
      </c>
      <c r="B17" s="117" t="s">
        <v>84</v>
      </c>
      <c r="C17" s="140">
        <v>18000</v>
      </c>
      <c r="D17" s="116">
        <f t="shared" si="0"/>
        <v>21780</v>
      </c>
      <c r="E17" s="49"/>
      <c r="F17" s="49">
        <f t="shared" si="3"/>
        <v>0</v>
      </c>
      <c r="G17" s="164">
        <v>5</v>
      </c>
      <c r="H17" s="119">
        <f t="shared" si="1"/>
        <v>90000</v>
      </c>
      <c r="I17" s="140">
        <f t="shared" si="2"/>
        <v>108900</v>
      </c>
      <c r="J17" s="165">
        <f t="shared" si="4"/>
        <v>0</v>
      </c>
      <c r="K17" s="166">
        <f t="shared" si="5"/>
        <v>0</v>
      </c>
      <c r="L17" s="76" t="s">
        <v>106</v>
      </c>
      <c r="Q17" s="7"/>
      <c r="R17" s="7"/>
      <c r="S17" s="12"/>
      <c r="T17" s="9"/>
      <c r="U17" s="10"/>
      <c r="V17" s="11"/>
    </row>
    <row r="18" spans="1:22" ht="45">
      <c r="A18" s="201" t="s">
        <v>108</v>
      </c>
      <c r="B18" s="117" t="s">
        <v>84</v>
      </c>
      <c r="C18" s="140">
        <v>37500</v>
      </c>
      <c r="D18" s="116">
        <f t="shared" si="0"/>
        <v>45375</v>
      </c>
      <c r="E18" s="49"/>
      <c r="F18" s="49">
        <f t="shared" si="3"/>
        <v>0</v>
      </c>
      <c r="G18" s="164">
        <v>1</v>
      </c>
      <c r="H18" s="119">
        <f t="shared" si="1"/>
        <v>37500</v>
      </c>
      <c r="I18" s="140">
        <f t="shared" si="2"/>
        <v>45375</v>
      </c>
      <c r="J18" s="165">
        <f t="shared" si="4"/>
        <v>0</v>
      </c>
      <c r="K18" s="166">
        <f t="shared" si="5"/>
        <v>0</v>
      </c>
      <c r="L18" s="76" t="s">
        <v>107</v>
      </c>
      <c r="Q18" s="7"/>
      <c r="R18" s="7"/>
      <c r="S18" s="12"/>
      <c r="T18" s="9"/>
      <c r="U18" s="10"/>
      <c r="V18" s="11"/>
    </row>
    <row r="19" spans="1:12" ht="15.75" thickBot="1">
      <c r="A19" s="128" t="s">
        <v>3</v>
      </c>
      <c r="B19" s="129"/>
      <c r="C19" s="132"/>
      <c r="D19" s="130"/>
      <c r="E19" s="130"/>
      <c r="F19" s="130"/>
      <c r="G19" s="169"/>
      <c r="H19" s="131"/>
      <c r="I19" s="132">
        <f>SUM(I12:I18)</f>
        <v>1248720</v>
      </c>
      <c r="J19" s="141">
        <f>SUM(J12:J18)</f>
        <v>0</v>
      </c>
      <c r="K19" s="142">
        <f>SUM(K12:K18)</f>
        <v>0</v>
      </c>
      <c r="L19" s="9"/>
    </row>
    <row r="21" spans="1:7" ht="19.5" thickBot="1">
      <c r="A21" s="1" t="s">
        <v>134</v>
      </c>
      <c r="C21" s="5"/>
      <c r="D21" s="3"/>
      <c r="E21" s="3"/>
      <c r="F21" s="3"/>
      <c r="G21" s="5"/>
    </row>
    <row r="22" spans="1:12" ht="15">
      <c r="A22" s="144"/>
      <c r="B22" s="203">
        <v>2017</v>
      </c>
      <c r="C22" s="203"/>
      <c r="D22" s="203">
        <v>2018</v>
      </c>
      <c r="E22" s="203"/>
      <c r="F22" s="203">
        <v>2019</v>
      </c>
      <c r="G22" s="203"/>
      <c r="H22" s="203">
        <v>2020</v>
      </c>
      <c r="I22" s="203"/>
      <c r="J22" s="203">
        <v>2021</v>
      </c>
      <c r="K22" s="203"/>
      <c r="L22" s="145" t="s">
        <v>3</v>
      </c>
    </row>
    <row r="23" spans="1:12" ht="30">
      <c r="A23" s="126"/>
      <c r="B23" s="146" t="s">
        <v>135</v>
      </c>
      <c r="C23" s="146" t="s">
        <v>136</v>
      </c>
      <c r="D23" s="146" t="s">
        <v>135</v>
      </c>
      <c r="E23" s="146" t="s">
        <v>136</v>
      </c>
      <c r="F23" s="146" t="s">
        <v>135</v>
      </c>
      <c r="G23" s="146" t="s">
        <v>136</v>
      </c>
      <c r="H23" s="146" t="s">
        <v>135</v>
      </c>
      <c r="I23" s="146" t="s">
        <v>136</v>
      </c>
      <c r="J23" s="146" t="s">
        <v>135</v>
      </c>
      <c r="K23" s="146" t="s">
        <v>136</v>
      </c>
      <c r="L23" s="147" t="s">
        <v>136</v>
      </c>
    </row>
    <row r="24" spans="1:12" ht="45">
      <c r="A24" s="125" t="s">
        <v>126</v>
      </c>
      <c r="B24" s="72">
        <v>1</v>
      </c>
      <c r="C24" s="72">
        <f aca="true" t="shared" si="6" ref="C24:C30">B24*F12</f>
        <v>0</v>
      </c>
      <c r="D24" s="72">
        <v>0</v>
      </c>
      <c r="E24" s="170">
        <f aca="true" t="shared" si="7" ref="E24:E30">D24*F12</f>
        <v>0</v>
      </c>
      <c r="F24" s="72">
        <v>0</v>
      </c>
      <c r="G24" s="72">
        <f aca="true" t="shared" si="8" ref="G24:G30">F24*F12</f>
        <v>0</v>
      </c>
      <c r="H24" s="72">
        <v>0</v>
      </c>
      <c r="I24" s="72">
        <f aca="true" t="shared" si="9" ref="I24:I30">H24*F12</f>
        <v>0</v>
      </c>
      <c r="J24" s="72">
        <v>0</v>
      </c>
      <c r="K24" s="72">
        <f aca="true" t="shared" si="10" ref="K24:K30">J24*F12</f>
        <v>0</v>
      </c>
      <c r="L24" s="188">
        <f>K24+I24+G24+E24+C24</f>
        <v>0</v>
      </c>
    </row>
    <row r="25" spans="1:12" ht="60">
      <c r="A25" s="125" t="s">
        <v>77</v>
      </c>
      <c r="B25" s="72">
        <v>30</v>
      </c>
      <c r="C25" s="72">
        <f t="shared" si="6"/>
        <v>0</v>
      </c>
      <c r="D25" s="72">
        <v>0</v>
      </c>
      <c r="E25" s="170">
        <f t="shared" si="7"/>
        <v>0</v>
      </c>
      <c r="F25" s="72">
        <v>0</v>
      </c>
      <c r="G25" s="72">
        <f t="shared" si="8"/>
        <v>0</v>
      </c>
      <c r="H25" s="72">
        <v>0</v>
      </c>
      <c r="I25" s="72">
        <f t="shared" si="9"/>
        <v>0</v>
      </c>
      <c r="J25" s="72">
        <v>0</v>
      </c>
      <c r="K25" s="72">
        <f t="shared" si="10"/>
        <v>0</v>
      </c>
      <c r="L25" s="188">
        <f aca="true" t="shared" si="11" ref="L25:L30">K25+I25+G25+E25+C25</f>
        <v>0</v>
      </c>
    </row>
    <row r="26" spans="1:12" ht="60">
      <c r="A26" s="125" t="s">
        <v>79</v>
      </c>
      <c r="B26" s="72">
        <v>25</v>
      </c>
      <c r="C26" s="72">
        <f t="shared" si="6"/>
        <v>0</v>
      </c>
      <c r="D26" s="72">
        <v>25</v>
      </c>
      <c r="E26" s="170">
        <f t="shared" si="7"/>
        <v>0</v>
      </c>
      <c r="F26" s="72">
        <v>25</v>
      </c>
      <c r="G26" s="72">
        <f t="shared" si="8"/>
        <v>0</v>
      </c>
      <c r="H26" s="72">
        <v>25</v>
      </c>
      <c r="I26" s="72">
        <f t="shared" si="9"/>
        <v>0</v>
      </c>
      <c r="J26" s="72">
        <v>25</v>
      </c>
      <c r="K26" s="72">
        <f t="shared" si="10"/>
        <v>0</v>
      </c>
      <c r="L26" s="188">
        <f t="shared" si="11"/>
        <v>0</v>
      </c>
    </row>
    <row r="27" spans="1:12" ht="90">
      <c r="A27" s="125" t="s">
        <v>81</v>
      </c>
      <c r="B27" s="72">
        <v>25</v>
      </c>
      <c r="C27" s="72">
        <f t="shared" si="6"/>
        <v>0</v>
      </c>
      <c r="D27" s="72">
        <v>25</v>
      </c>
      <c r="E27" s="170">
        <f t="shared" si="7"/>
        <v>0</v>
      </c>
      <c r="F27" s="72">
        <v>25</v>
      </c>
      <c r="G27" s="72">
        <f t="shared" si="8"/>
        <v>0</v>
      </c>
      <c r="H27" s="72">
        <v>25</v>
      </c>
      <c r="I27" s="72">
        <f t="shared" si="9"/>
        <v>0</v>
      </c>
      <c r="J27" s="72">
        <v>25</v>
      </c>
      <c r="K27" s="72">
        <f t="shared" si="10"/>
        <v>0</v>
      </c>
      <c r="L27" s="188">
        <f>K27+I27+G27+E27+C27</f>
        <v>0</v>
      </c>
    </row>
    <row r="28" spans="1:12" ht="75">
      <c r="A28" s="125" t="s">
        <v>105</v>
      </c>
      <c r="B28" s="72">
        <v>25</v>
      </c>
      <c r="C28" s="72">
        <f t="shared" si="6"/>
        <v>0</v>
      </c>
      <c r="D28" s="72">
        <v>25</v>
      </c>
      <c r="E28" s="170">
        <f t="shared" si="7"/>
        <v>0</v>
      </c>
      <c r="F28" s="72">
        <v>25</v>
      </c>
      <c r="G28" s="72">
        <f t="shared" si="8"/>
        <v>0</v>
      </c>
      <c r="H28" s="72">
        <v>25</v>
      </c>
      <c r="I28" s="72">
        <f t="shared" si="9"/>
        <v>0</v>
      </c>
      <c r="J28" s="72">
        <v>25</v>
      </c>
      <c r="K28" s="72">
        <f t="shared" si="10"/>
        <v>0</v>
      </c>
      <c r="L28" s="188">
        <f t="shared" si="11"/>
        <v>0</v>
      </c>
    </row>
    <row r="29" spans="1:12" ht="45">
      <c r="A29" s="125" t="s">
        <v>104</v>
      </c>
      <c r="B29" s="72">
        <v>1</v>
      </c>
      <c r="C29" s="72">
        <f t="shared" si="6"/>
        <v>0</v>
      </c>
      <c r="D29" s="72">
        <v>1</v>
      </c>
      <c r="E29" s="170">
        <f t="shared" si="7"/>
        <v>0</v>
      </c>
      <c r="F29" s="72">
        <v>1</v>
      </c>
      <c r="G29" s="72">
        <f t="shared" si="8"/>
        <v>0</v>
      </c>
      <c r="H29" s="72">
        <v>1</v>
      </c>
      <c r="I29" s="72">
        <f t="shared" si="9"/>
        <v>0</v>
      </c>
      <c r="J29" s="72">
        <v>1</v>
      </c>
      <c r="K29" s="72">
        <f t="shared" si="10"/>
        <v>0</v>
      </c>
      <c r="L29" s="188">
        <f t="shared" si="11"/>
        <v>0</v>
      </c>
    </row>
    <row r="30" spans="1:12" ht="45">
      <c r="A30" s="125" t="s">
        <v>108</v>
      </c>
      <c r="B30" s="72">
        <v>0</v>
      </c>
      <c r="C30" s="72">
        <f t="shared" si="6"/>
        <v>0</v>
      </c>
      <c r="D30" s="72">
        <v>0</v>
      </c>
      <c r="E30" s="170">
        <f t="shared" si="7"/>
        <v>0</v>
      </c>
      <c r="F30" s="72">
        <v>0</v>
      </c>
      <c r="G30" s="72">
        <f t="shared" si="8"/>
        <v>0</v>
      </c>
      <c r="H30" s="72">
        <v>0</v>
      </c>
      <c r="I30" s="72">
        <f t="shared" si="9"/>
        <v>0</v>
      </c>
      <c r="J30" s="72">
        <v>1</v>
      </c>
      <c r="K30" s="72">
        <f t="shared" si="10"/>
        <v>0</v>
      </c>
      <c r="L30" s="188">
        <f t="shared" si="11"/>
        <v>0</v>
      </c>
    </row>
    <row r="31" spans="1:12" s="4" customFormat="1" ht="15">
      <c r="A31" s="189" t="s">
        <v>3</v>
      </c>
      <c r="B31" s="171"/>
      <c r="C31" s="171">
        <f>SUM(C24:C30)</f>
        <v>0</v>
      </c>
      <c r="D31" s="171"/>
      <c r="E31" s="171">
        <f>SUM(E24:E30)</f>
        <v>0</v>
      </c>
      <c r="F31" s="171"/>
      <c r="G31" s="171">
        <f>SUM(G24:G30)</f>
        <v>0</v>
      </c>
      <c r="H31" s="171"/>
      <c r="I31" s="171">
        <f>SUM(I24:I30)</f>
        <v>0</v>
      </c>
      <c r="J31" s="171"/>
      <c r="K31" s="171">
        <f>SUM(K24:K30)</f>
        <v>0</v>
      </c>
      <c r="L31" s="172">
        <f>SUM(B31:K31)</f>
        <v>0</v>
      </c>
    </row>
    <row r="32" spans="1:12" ht="15.75" thickBot="1">
      <c r="A32" s="108" t="s">
        <v>133</v>
      </c>
      <c r="B32" s="135"/>
      <c r="C32" s="135">
        <v>275033</v>
      </c>
      <c r="D32" s="190"/>
      <c r="E32" s="135">
        <v>232078</v>
      </c>
      <c r="F32" s="190"/>
      <c r="G32" s="135">
        <v>232078</v>
      </c>
      <c r="H32" s="135"/>
      <c r="I32" s="135">
        <v>232078</v>
      </c>
      <c r="J32" s="135"/>
      <c r="K32" s="135">
        <v>277453</v>
      </c>
      <c r="L32" s="143">
        <f>SUM(B32:K32)</f>
        <v>1248720</v>
      </c>
    </row>
    <row r="33" spans="1:16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5">
    <mergeCell ref="B22:C22"/>
    <mergeCell ref="D22:E22"/>
    <mergeCell ref="F22:G22"/>
    <mergeCell ref="H22:I22"/>
    <mergeCell ref="J22:K22"/>
  </mergeCells>
  <printOptions/>
  <pageMargins left="0.7" right="0.7" top="0.787401575" bottom="0.7874015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zelenkov</dc:creator>
  <cp:keywords/>
  <dc:description/>
  <cp:lastModifiedBy>sysovaja</cp:lastModifiedBy>
  <cp:lastPrinted>2017-06-09T06:10:44Z</cp:lastPrinted>
  <dcterms:created xsi:type="dcterms:W3CDTF">2017-03-06T10:33:13Z</dcterms:created>
  <dcterms:modified xsi:type="dcterms:W3CDTF">2017-06-09T06:21:29Z</dcterms:modified>
  <cp:category/>
  <cp:version/>
  <cp:contentType/>
  <cp:contentStatus/>
</cp:coreProperties>
</file>