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_PROJEKTY AOPK ČR_OPŽP\Jižní Morava\Veřejné zakázky\vyberko_vyfondene_21032017\RUZ_REZ\"/>
    </mc:Choice>
  </mc:AlternateContent>
  <bookViews>
    <workbookView xWindow="0" yWindow="0" windowWidth="19440" windowHeight="9405"/>
  </bookViews>
  <sheets>
    <sheet name="List1" sheetId="1" r:id="rId1"/>
  </sheets>
  <definedNames>
    <definedName name="_GoBack" localSheetId="0">List1!#REF!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29" i="1" l="1"/>
  <c r="E28" i="1"/>
  <c r="E27" i="1"/>
  <c r="E26" i="1"/>
  <c r="E24" i="1"/>
  <c r="E23" i="1"/>
  <c r="E22" i="1"/>
  <c r="E21" i="1"/>
  <c r="E19" i="1"/>
  <c r="E18" i="1"/>
  <c r="E17" i="1"/>
  <c r="E16" i="1"/>
  <c r="E14" i="1"/>
  <c r="E13" i="1"/>
  <c r="E12" i="1"/>
  <c r="E11" i="1"/>
  <c r="E9" i="1"/>
  <c r="E8" i="1"/>
  <c r="E7" i="1"/>
  <c r="E6" i="1"/>
  <c r="E4" i="1"/>
  <c r="I10" i="1" l="1"/>
  <c r="I30" i="1" l="1"/>
  <c r="I25" i="1"/>
  <c r="I20" i="1"/>
  <c r="I15" i="1"/>
  <c r="I5" i="1"/>
  <c r="I31" i="1" l="1"/>
</calcChain>
</file>

<file path=xl/sharedStrings.xml><?xml version="1.0" encoding="utf-8"?>
<sst xmlns="http://schemas.openxmlformats.org/spreadsheetml/2006/main" count="100" uniqueCount="61">
  <si>
    <t>část zakázky</t>
  </si>
  <si>
    <t>č.opatření</t>
  </si>
  <si>
    <t>typ opatření</t>
  </si>
  <si>
    <t>plocha (ha)</t>
  </si>
  <si>
    <t>rozmezí, termín dokončení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</si>
  <si>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</si>
  <si>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</si>
  <si>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</si>
  <si>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Celkem</t>
  </si>
  <si>
    <t>Celkem č.1</t>
  </si>
  <si>
    <t>Celkem č.2</t>
  </si>
  <si>
    <t>Celkem č.3</t>
  </si>
  <si>
    <t>Celkem č.4</t>
  </si>
  <si>
    <t>Celkem č.5</t>
  </si>
  <si>
    <r>
      <rPr>
        <b/>
        <sz val="11"/>
        <color theme="1"/>
        <rFont val="Arial"/>
        <family val="2"/>
        <charset val="238"/>
      </rP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</si>
  <si>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č.6</t>
  </si>
  <si>
    <t>RUZ-2017-003</t>
  </si>
  <si>
    <t>RUZ-2017-004</t>
  </si>
  <si>
    <t>IX-III (31.3.2018)</t>
  </si>
  <si>
    <t>RUZ-2018-003</t>
  </si>
  <si>
    <t>RUZ-2018-004</t>
  </si>
  <si>
    <t>RUZ-2019-003</t>
  </si>
  <si>
    <t>RUZ-2019-004</t>
  </si>
  <si>
    <t>RUZ-2020-003</t>
  </si>
  <si>
    <t>RUZ-2020-004</t>
  </si>
  <si>
    <t>RUZ-2021-003</t>
  </si>
  <si>
    <t>RUZ-2021-004</t>
  </si>
  <si>
    <t>RUZ-2022-003</t>
  </si>
  <si>
    <t>RUZ-2022-004</t>
  </si>
  <si>
    <t>V-VII (15.7.2018)</t>
  </si>
  <si>
    <t>VIII-IX (15.9.2018)</t>
  </si>
  <si>
    <t>V-VII (15.7.2019)</t>
  </si>
  <si>
    <t>VIII-IX (15.9.2019)</t>
  </si>
  <si>
    <t>V-VII (15.7.2020)</t>
  </si>
  <si>
    <t>VIII-IX (15.9.2020)</t>
  </si>
  <si>
    <t>V-VII (15.7.2021)</t>
  </si>
  <si>
    <t>VIII-IX (15.9.2021)</t>
  </si>
  <si>
    <t>V-VII (15.7.2022)</t>
  </si>
  <si>
    <t>VIII-IX (15.9.2022)</t>
  </si>
  <si>
    <r>
      <t>část 2.</t>
    </r>
    <r>
      <rPr>
        <sz val="11"/>
        <rFont val="Arial"/>
        <family val="2"/>
        <charset val="238"/>
      </rPr>
      <t xml:space="preserve"> (rok 2018)</t>
    </r>
  </si>
  <si>
    <r>
      <t>část 3.</t>
    </r>
    <r>
      <rPr>
        <sz val="11"/>
        <rFont val="Arial"/>
        <family val="2"/>
        <charset val="238"/>
      </rPr>
      <t xml:space="preserve"> (rok 2019)</t>
    </r>
  </si>
  <si>
    <t>pokyny pro realizaci na dané ploše</t>
  </si>
  <si>
    <t>sečení křovinořezem, 20% rozsahu plochy ponechat bez zásahu formou roztroušené mozaiky</t>
  </si>
  <si>
    <t>sečení křovinořezem, 30% rozsahu plochy ponechat bez zásahu formou roztroušené mozaiky</t>
  </si>
  <si>
    <t>odstranění 80% náletu do 10cm průměru kmene na pařezu, zastoupení těchto dřevin na ploše je 60%</t>
  </si>
  <si>
    <t>Likvidace invazních a expanzivních dřevin - výřez</t>
  </si>
  <si>
    <t>Likvidace invazních a expanzivních rostlin - výřez</t>
  </si>
  <si>
    <t>Sečení křovinořezem</t>
  </si>
  <si>
    <t xml:space="preserve">Sečení křovinořezem </t>
  </si>
  <si>
    <t>Likvidace invazních a expanzivních rostlin - aplikace herbicidu</t>
  </si>
  <si>
    <t>Redukovaná plocha (ha)</t>
  </si>
  <si>
    <t>Cena za hektar redukované plochy (Kč vč. DPH)</t>
  </si>
  <si>
    <t>cena (Kč vč. DPH)</t>
  </si>
  <si>
    <t>Odstranění 100% invazních a expanzivních dřevin  do 10cm průměru kmene na pařezu výřezem, zastoupení těchto dřevin na ploše je 80%</t>
  </si>
  <si>
    <t xml:space="preserve">šetrná aplikace herbicidu na listovou plochu zmlazujících dřevin, předpoklad výskytu na 50% plochy </t>
  </si>
  <si>
    <t>šetrná aplikace herbicidu na listovou plochu zmlazujících dřevin, předpoklad výskytu na 50% plochy</t>
  </si>
  <si>
    <t xml:space="preserve">šetrná aplikace herbicidu na listovou plochu zmlazujících dřevin, předpoklad výskytu na 30% plochy </t>
  </si>
  <si>
    <t>šetrná aplikace herbicidu na listovou plochu zmlazujících dřevin, předpoklad výskytu na 15% plochy</t>
  </si>
  <si>
    <t xml:space="preserve">šetrná aplikace herbicidu na listovou plochu zmlazujících dřevin, předpoklad výskytu na 10% plochy </t>
  </si>
  <si>
    <t xml:space="preserve">šetrná aplikace herbicidu na listovou plochu zmlazujících dřevin, předpoklad výskytu na 5% plochy </t>
  </si>
  <si>
    <t>šetrná aplikace herbicidu na listovou plochu zmlazujících dřevin, předpoklad výskytu na 5% plochy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</si>
</sst>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5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5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right" vertical="center" wrapText="1"/>
    </xf>
    <xf numFmtId="0" fontId="8" fillId="0" borderId="0" xfId="0" applyFont="1"/>
    <xf numFmtId="0" fontId="4" fillId="2" borderId="2" xfId="0" applyFont="1" applyFill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right" vertical="center" wrapText="1"/>
    </xf>
    <xf numFmtId="0" fontId="9" fillId="2" borderId="2" xfId="0" applyFont="1" applyFill="1" applyBorder="1" applyAlignment="1">
      <alignment horizontal="right" vertical="center" wrapText="1"/>
    </xf>
    <xf numFmtId="0" fontId="9" fillId="2" borderId="5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11" fillId="0" borderId="2" xfId="0" applyFont="1" applyBorder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11" fillId="4" borderId="2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11" fillId="4" borderId="1" xfId="0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3" fillId="4" borderId="1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2" fillId="0" borderId="10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11" fillId="0" borderId="18" xfId="0" applyFont="1" applyBorder="1" applyAlignment="1">
      <alignment vertical="center" wrapText="1"/>
    </xf>
    <xf numFmtId="0" fontId="12" fillId="0" borderId="19" xfId="0" applyFont="1" applyBorder="1" applyAlignment="1">
      <alignment vertical="center" wrapText="1"/>
    </xf>
    <xf numFmtId="0" fontId="12" fillId="0" borderId="20" xfId="0" applyFont="1" applyBorder="1" applyAlignment="1">
      <alignment vertical="center" wrapText="1"/>
    </xf>
    <xf numFmtId="0" fontId="4" fillId="3" borderId="12" xfId="0" applyFont="1" applyFill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right" vertical="center" wrapText="1"/>
    </xf>
    <xf numFmtId="0" fontId="11" fillId="0" borderId="1" xfId="0" applyFont="1" applyBorder="1" applyAlignment="1">
      <alignment vertical="center" wrapText="1"/>
    </xf>
    <xf numFmtId="0" fontId="11" fillId="0" borderId="2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vertical="center" wrapText="1"/>
    </xf>
    <xf numFmtId="0" fontId="12" fillId="0" borderId="23" xfId="0" applyFont="1" applyBorder="1" applyAlignment="1">
      <alignment vertical="center" wrapText="1"/>
    </xf>
    <xf numFmtId="0" fontId="12" fillId="0" borderId="2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0" fillId="2" borderId="6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topLeftCell="B1" zoomScale="85" zoomScaleNormal="85" workbookViewId="0">
      <selection activeCell="E12" sqref="E12"/>
    </sheetView>
  </sheetViews>
  <sheetFormatPr defaultRowHeight="15" x14ac:dyDescent="0.25"/>
  <cols>
    <col min="1" max="1" width="17.42578125" customWidth="1"/>
    <col min="2" max="2" width="22.85546875" customWidth="1"/>
    <col min="3" max="3" width="29.5703125" customWidth="1"/>
    <col min="4" max="4" width="9.85546875" customWidth="1"/>
    <col min="5" max="5" width="13.28515625" customWidth="1"/>
    <col min="6" max="6" width="47.42578125" style="46" customWidth="1"/>
    <col min="7" max="8" width="34.42578125" customWidth="1"/>
    <col min="9" max="9" width="16.85546875" customWidth="1"/>
  </cols>
  <sheetData>
    <row r="1" spans="1:9" ht="15.75" thickBot="1" x14ac:dyDescent="0.3"/>
    <row r="2" spans="1:9" ht="42" customHeight="1" thickBot="1" x14ac:dyDescent="0.3">
      <c r="A2" s="1" t="s">
        <v>0</v>
      </c>
      <c r="B2" s="16" t="s">
        <v>1</v>
      </c>
      <c r="C2" s="16" t="s">
        <v>2</v>
      </c>
      <c r="D2" s="64" t="s">
        <v>3</v>
      </c>
      <c r="E2" s="64" t="s">
        <v>50</v>
      </c>
      <c r="F2" s="47" t="s">
        <v>41</v>
      </c>
      <c r="G2" s="16" t="s">
        <v>4</v>
      </c>
      <c r="H2" s="16" t="s">
        <v>51</v>
      </c>
      <c r="I2" s="65" t="s">
        <v>52</v>
      </c>
    </row>
    <row r="3" spans="1:9" ht="50.45" customHeight="1" thickBot="1" x14ac:dyDescent="0.3">
      <c r="A3" s="24" t="s">
        <v>5</v>
      </c>
      <c r="B3" s="62" t="s">
        <v>16</v>
      </c>
      <c r="C3" s="31" t="s">
        <v>46</v>
      </c>
      <c r="D3" s="38">
        <v>1.4402999999999999</v>
      </c>
      <c r="E3" s="38">
        <f>0.8*1.4403</f>
        <v>1.1522399999999999</v>
      </c>
      <c r="F3" s="48" t="s">
        <v>53</v>
      </c>
      <c r="G3" s="66" t="s">
        <v>18</v>
      </c>
      <c r="H3" s="31"/>
      <c r="I3" s="26"/>
    </row>
    <row r="4" spans="1:9" ht="47.45" customHeight="1" thickBot="1" x14ac:dyDescent="0.3">
      <c r="A4" s="25"/>
      <c r="B4" s="62" t="s">
        <v>17</v>
      </c>
      <c r="C4" s="31" t="s">
        <v>45</v>
      </c>
      <c r="D4" s="38">
        <v>1.6737</v>
      </c>
      <c r="E4" s="38">
        <f>D4*0.48</f>
        <v>0.80337599999999998</v>
      </c>
      <c r="F4" s="48" t="s">
        <v>44</v>
      </c>
      <c r="G4" s="67" t="s">
        <v>18</v>
      </c>
      <c r="H4" s="58"/>
      <c r="I4" s="27"/>
    </row>
    <row r="5" spans="1:9" ht="15.75" thickBot="1" x14ac:dyDescent="0.3">
      <c r="A5" s="57"/>
      <c r="B5" s="6"/>
      <c r="C5" s="31"/>
      <c r="D5" s="38"/>
      <c r="E5" s="38"/>
      <c r="F5" s="48"/>
      <c r="G5" s="67" t="s">
        <v>9</v>
      </c>
      <c r="H5" s="58"/>
      <c r="I5" s="27">
        <f>SUM(I3:I4)</f>
        <v>0</v>
      </c>
    </row>
    <row r="6" spans="1:9" ht="31.9" customHeight="1" thickBot="1" x14ac:dyDescent="0.3">
      <c r="A6" s="92" t="s">
        <v>39</v>
      </c>
      <c r="B6" s="100" t="s">
        <v>19</v>
      </c>
      <c r="C6" s="31" t="s">
        <v>47</v>
      </c>
      <c r="D6" s="38">
        <v>1.4402999999999999</v>
      </c>
      <c r="E6" s="38">
        <f>D6*0.8</f>
        <v>1.1522399999999999</v>
      </c>
      <c r="F6" s="48" t="s">
        <v>42</v>
      </c>
      <c r="G6" s="67" t="s">
        <v>29</v>
      </c>
      <c r="H6" s="58"/>
      <c r="I6" s="27"/>
    </row>
    <row r="7" spans="1:9" ht="57" customHeight="1" thickBot="1" x14ac:dyDescent="0.3">
      <c r="A7" s="93"/>
      <c r="B7" s="101"/>
      <c r="C7" s="31" t="s">
        <v>49</v>
      </c>
      <c r="D7" s="38">
        <v>1.4402999999999999</v>
      </c>
      <c r="E7" s="38">
        <f>D7*0.5</f>
        <v>0.72014999999999996</v>
      </c>
      <c r="F7" s="48" t="s">
        <v>54</v>
      </c>
      <c r="G7" s="67" t="s">
        <v>30</v>
      </c>
      <c r="H7" s="58"/>
      <c r="I7" s="27"/>
    </row>
    <row r="8" spans="1:9" ht="43.5" thickBot="1" x14ac:dyDescent="0.3">
      <c r="A8" s="93"/>
      <c r="B8" s="100" t="s">
        <v>20</v>
      </c>
      <c r="C8" s="31" t="s">
        <v>47</v>
      </c>
      <c r="D8" s="38">
        <v>1.6737</v>
      </c>
      <c r="E8" s="38">
        <f>D8*0.8</f>
        <v>1.3389600000000002</v>
      </c>
      <c r="F8" s="48" t="s">
        <v>42</v>
      </c>
      <c r="G8" s="67" t="s">
        <v>29</v>
      </c>
      <c r="H8" s="58"/>
      <c r="I8" s="27"/>
    </row>
    <row r="9" spans="1:9" ht="51.6" customHeight="1" thickBot="1" x14ac:dyDescent="0.3">
      <c r="A9" s="93"/>
      <c r="B9" s="101"/>
      <c r="C9" s="31" t="s">
        <v>49</v>
      </c>
      <c r="D9" s="38">
        <v>1.6737</v>
      </c>
      <c r="E9" s="38">
        <f>D9*0.5</f>
        <v>0.83684999999999998</v>
      </c>
      <c r="F9" s="48" t="s">
        <v>55</v>
      </c>
      <c r="G9" s="67" t="s">
        <v>30</v>
      </c>
      <c r="H9" s="58"/>
      <c r="I9" s="27"/>
    </row>
    <row r="10" spans="1:9" ht="15.75" thickBot="1" x14ac:dyDescent="0.3">
      <c r="A10" s="94"/>
      <c r="B10" s="32"/>
      <c r="C10" s="33"/>
      <c r="D10" s="39"/>
      <c r="E10" s="39"/>
      <c r="F10" s="49"/>
      <c r="G10" s="68" t="s">
        <v>10</v>
      </c>
      <c r="H10" s="33"/>
      <c r="I10" s="12">
        <f>SUM(I6:I9)</f>
        <v>0</v>
      </c>
    </row>
    <row r="11" spans="1:9" ht="43.5" thickBot="1" x14ac:dyDescent="0.3">
      <c r="A11" s="95" t="s">
        <v>40</v>
      </c>
      <c r="B11" s="102" t="s">
        <v>21</v>
      </c>
      <c r="C11" s="34" t="s">
        <v>47</v>
      </c>
      <c r="D11" s="40">
        <v>1.4402999999999999</v>
      </c>
      <c r="E11" s="40">
        <f>D11*0.8</f>
        <v>1.1522399999999999</v>
      </c>
      <c r="F11" s="50" t="s">
        <v>42</v>
      </c>
      <c r="G11" s="69" t="s">
        <v>31</v>
      </c>
      <c r="H11" s="35"/>
      <c r="I11" s="28"/>
    </row>
    <row r="12" spans="1:9" ht="43.5" thickBot="1" x14ac:dyDescent="0.3">
      <c r="A12" s="96"/>
      <c r="B12" s="101"/>
      <c r="C12" s="34" t="s">
        <v>49</v>
      </c>
      <c r="D12" s="40">
        <v>1.4402999999999999</v>
      </c>
      <c r="E12" s="40">
        <f>D12*0.3</f>
        <v>0.43208999999999997</v>
      </c>
      <c r="F12" s="50" t="s">
        <v>56</v>
      </c>
      <c r="G12" s="69" t="s">
        <v>32</v>
      </c>
      <c r="H12" s="35"/>
      <c r="I12" s="29"/>
    </row>
    <row r="13" spans="1:9" ht="43.5" thickBot="1" x14ac:dyDescent="0.3">
      <c r="A13" s="96"/>
      <c r="B13" s="102" t="s">
        <v>22</v>
      </c>
      <c r="C13" s="34" t="s">
        <v>47</v>
      </c>
      <c r="D13" s="40">
        <v>1.6737</v>
      </c>
      <c r="E13" s="40">
        <f>D13*0.8</f>
        <v>1.3389600000000002</v>
      </c>
      <c r="F13" s="50" t="s">
        <v>42</v>
      </c>
      <c r="G13" s="69" t="s">
        <v>31</v>
      </c>
      <c r="H13" s="35"/>
      <c r="I13" s="29"/>
    </row>
    <row r="14" spans="1:9" ht="43.5" thickBot="1" x14ac:dyDescent="0.3">
      <c r="A14" s="96"/>
      <c r="B14" s="101"/>
      <c r="C14" s="34" t="s">
        <v>49</v>
      </c>
      <c r="D14" s="40">
        <v>1.6737</v>
      </c>
      <c r="E14" s="40">
        <f>D14*0.3</f>
        <v>0.50210999999999995</v>
      </c>
      <c r="F14" s="50" t="s">
        <v>56</v>
      </c>
      <c r="G14" s="69" t="s">
        <v>32</v>
      </c>
      <c r="H14" s="35"/>
      <c r="I14" s="29"/>
    </row>
    <row r="15" spans="1:9" s="9" customFormat="1" ht="15.75" thickBot="1" x14ac:dyDescent="0.3">
      <c r="A15" s="94"/>
      <c r="B15" s="36"/>
      <c r="C15" s="37"/>
      <c r="D15" s="41"/>
      <c r="E15" s="41"/>
      <c r="F15" s="51"/>
      <c r="G15" s="70" t="s">
        <v>11</v>
      </c>
      <c r="H15" s="37"/>
      <c r="I15" s="30">
        <f>SUM(I11:I14)</f>
        <v>0</v>
      </c>
    </row>
    <row r="16" spans="1:9" ht="43.5" thickBot="1" x14ac:dyDescent="0.3">
      <c r="A16" s="97" t="s">
        <v>6</v>
      </c>
      <c r="B16" s="103" t="s">
        <v>23</v>
      </c>
      <c r="C16" s="18" t="s">
        <v>47</v>
      </c>
      <c r="D16" s="42">
        <v>1.4402999999999999</v>
      </c>
      <c r="E16" s="42">
        <f>D16*0.8</f>
        <v>1.1522399999999999</v>
      </c>
      <c r="F16" s="52" t="s">
        <v>42</v>
      </c>
      <c r="G16" s="71" t="s">
        <v>33</v>
      </c>
      <c r="H16" s="59"/>
      <c r="I16" s="15"/>
    </row>
    <row r="17" spans="1:9" ht="43.5" thickBot="1" x14ac:dyDescent="0.3">
      <c r="A17" s="98"/>
      <c r="B17" s="91"/>
      <c r="C17" s="18" t="s">
        <v>49</v>
      </c>
      <c r="D17" s="42">
        <v>1.4402999999999999</v>
      </c>
      <c r="E17" s="42">
        <f>D17*0.15</f>
        <v>0.21604499999999999</v>
      </c>
      <c r="F17" s="52" t="s">
        <v>57</v>
      </c>
      <c r="G17" s="72" t="s">
        <v>34</v>
      </c>
      <c r="H17" s="60"/>
      <c r="I17" s="3"/>
    </row>
    <row r="18" spans="1:9" ht="43.5" thickBot="1" x14ac:dyDescent="0.3">
      <c r="A18" s="98"/>
      <c r="B18" s="103" t="s">
        <v>24</v>
      </c>
      <c r="C18" s="18" t="s">
        <v>47</v>
      </c>
      <c r="D18" s="42">
        <v>1.6737</v>
      </c>
      <c r="E18" s="42">
        <f>D18*0.7</f>
        <v>1.1715899999999999</v>
      </c>
      <c r="F18" s="52" t="s">
        <v>43</v>
      </c>
      <c r="G18" s="72" t="s">
        <v>33</v>
      </c>
      <c r="H18" s="60"/>
      <c r="I18" s="3"/>
    </row>
    <row r="19" spans="1:9" ht="43.5" thickBot="1" x14ac:dyDescent="0.3">
      <c r="A19" s="98"/>
      <c r="B19" s="91"/>
      <c r="C19" s="18" t="s">
        <v>49</v>
      </c>
      <c r="D19" s="42">
        <v>1.6737</v>
      </c>
      <c r="E19" s="42">
        <f>D19*0.15</f>
        <v>0.25105499999999997</v>
      </c>
      <c r="F19" s="52" t="s">
        <v>57</v>
      </c>
      <c r="G19" s="72" t="s">
        <v>34</v>
      </c>
      <c r="H19" s="60"/>
      <c r="I19" s="3"/>
    </row>
    <row r="20" spans="1:9" s="9" customFormat="1" ht="15.75" thickBot="1" x14ac:dyDescent="0.3">
      <c r="A20" s="99"/>
      <c r="B20" s="10"/>
      <c r="C20" s="4"/>
      <c r="D20" s="43"/>
      <c r="E20" s="43"/>
      <c r="F20" s="53"/>
      <c r="G20" s="73" t="s">
        <v>12</v>
      </c>
      <c r="H20" s="4"/>
      <c r="I20" s="5">
        <f>SUM(I16:I19)</f>
        <v>0</v>
      </c>
    </row>
    <row r="21" spans="1:9" ht="43.5" thickBot="1" x14ac:dyDescent="0.3">
      <c r="A21" s="87" t="s">
        <v>7</v>
      </c>
      <c r="B21" s="90" t="s">
        <v>25</v>
      </c>
      <c r="C21" s="23" t="s">
        <v>47</v>
      </c>
      <c r="D21" s="44">
        <v>1.4402999999999999</v>
      </c>
      <c r="E21" s="44">
        <f>D21*0.8</f>
        <v>1.1522399999999999</v>
      </c>
      <c r="F21" s="54" t="s">
        <v>42</v>
      </c>
      <c r="G21" s="74" t="s">
        <v>35</v>
      </c>
      <c r="H21" s="17"/>
      <c r="I21" s="14"/>
    </row>
    <row r="22" spans="1:9" ht="43.5" thickBot="1" x14ac:dyDescent="0.3">
      <c r="A22" s="88"/>
      <c r="B22" s="91"/>
      <c r="C22" s="23" t="s">
        <v>49</v>
      </c>
      <c r="D22" s="44">
        <v>1.4402999999999999</v>
      </c>
      <c r="E22" s="44">
        <f>D22*0.1</f>
        <v>0.14402999999999999</v>
      </c>
      <c r="F22" s="54" t="s">
        <v>58</v>
      </c>
      <c r="G22" s="75" t="s">
        <v>36</v>
      </c>
      <c r="H22" s="21"/>
      <c r="I22" s="2"/>
    </row>
    <row r="23" spans="1:9" ht="43.5" thickBot="1" x14ac:dyDescent="0.3">
      <c r="A23" s="88"/>
      <c r="B23" s="90" t="s">
        <v>26</v>
      </c>
      <c r="C23" s="23" t="s">
        <v>48</v>
      </c>
      <c r="D23" s="44">
        <v>1.6737</v>
      </c>
      <c r="E23" s="44">
        <f>D23*0.7</f>
        <v>1.1715899999999999</v>
      </c>
      <c r="F23" s="54" t="s">
        <v>43</v>
      </c>
      <c r="G23" s="74" t="s">
        <v>35</v>
      </c>
      <c r="H23" s="17"/>
      <c r="I23" s="2"/>
    </row>
    <row r="24" spans="1:9" ht="43.5" thickBot="1" x14ac:dyDescent="0.3">
      <c r="A24" s="88"/>
      <c r="B24" s="91"/>
      <c r="C24" s="23" t="s">
        <v>49</v>
      </c>
      <c r="D24" s="44">
        <v>1.6737</v>
      </c>
      <c r="E24" s="44">
        <f>D24*0.1</f>
        <v>0.16737000000000002</v>
      </c>
      <c r="F24" s="54" t="s">
        <v>58</v>
      </c>
      <c r="G24" s="75" t="s">
        <v>36</v>
      </c>
      <c r="H24" s="21"/>
      <c r="I24" s="2"/>
    </row>
    <row r="25" spans="1:9" s="9" customFormat="1" ht="15.75" thickBot="1" x14ac:dyDescent="0.3">
      <c r="A25" s="89"/>
      <c r="B25" s="6"/>
      <c r="C25" s="7"/>
      <c r="D25" s="45"/>
      <c r="E25" s="45"/>
      <c r="F25" s="55"/>
      <c r="G25" s="76" t="s">
        <v>13</v>
      </c>
      <c r="H25" s="7"/>
      <c r="I25" s="8">
        <f>SUM(I21:I24)</f>
        <v>0</v>
      </c>
    </row>
    <row r="26" spans="1:9" s="9" customFormat="1" ht="43.5" thickBot="1" x14ac:dyDescent="0.3">
      <c r="A26" s="84" t="s">
        <v>14</v>
      </c>
      <c r="B26" s="79" t="s">
        <v>27</v>
      </c>
      <c r="C26" s="18" t="s">
        <v>48</v>
      </c>
      <c r="D26" s="42">
        <v>1.4402999999999999</v>
      </c>
      <c r="E26" s="42">
        <f>D26*0.8</f>
        <v>1.1522399999999999</v>
      </c>
      <c r="F26" s="52" t="s">
        <v>42</v>
      </c>
      <c r="G26" s="77" t="s">
        <v>37</v>
      </c>
      <c r="H26" s="22"/>
      <c r="I26" s="61"/>
    </row>
    <row r="27" spans="1:9" s="9" customFormat="1" ht="43.5" thickBot="1" x14ac:dyDescent="0.3">
      <c r="A27" s="85"/>
      <c r="B27" s="80"/>
      <c r="C27" s="18" t="s">
        <v>49</v>
      </c>
      <c r="D27" s="42">
        <v>1.4402999999999999</v>
      </c>
      <c r="E27" s="42">
        <f>D27*0.05</f>
        <v>7.2014999999999996E-2</v>
      </c>
      <c r="F27" s="52" t="s">
        <v>59</v>
      </c>
      <c r="G27" s="77" t="s">
        <v>38</v>
      </c>
      <c r="H27" s="22"/>
      <c r="I27" s="61"/>
    </row>
    <row r="28" spans="1:9" s="9" customFormat="1" ht="43.5" thickBot="1" x14ac:dyDescent="0.3">
      <c r="A28" s="85"/>
      <c r="B28" s="81" t="s">
        <v>28</v>
      </c>
      <c r="C28" s="18" t="s">
        <v>48</v>
      </c>
      <c r="D28" s="42">
        <v>1.6737</v>
      </c>
      <c r="E28" s="42">
        <f>D28*0.7</f>
        <v>1.1715899999999999</v>
      </c>
      <c r="F28" s="52" t="s">
        <v>43</v>
      </c>
      <c r="G28" s="77" t="s">
        <v>37</v>
      </c>
      <c r="H28" s="22"/>
      <c r="I28" s="61"/>
    </row>
    <row r="29" spans="1:9" s="9" customFormat="1" ht="43.5" thickBot="1" x14ac:dyDescent="0.3">
      <c r="A29" s="85"/>
      <c r="B29" s="82"/>
      <c r="C29" s="18" t="s">
        <v>49</v>
      </c>
      <c r="D29" s="42">
        <v>1.6737</v>
      </c>
      <c r="E29" s="42">
        <f>D29*0.05</f>
        <v>8.3685000000000009E-2</v>
      </c>
      <c r="F29" s="52" t="s">
        <v>60</v>
      </c>
      <c r="G29" s="78" t="s">
        <v>38</v>
      </c>
      <c r="H29" s="22"/>
      <c r="I29" s="61"/>
    </row>
    <row r="30" spans="1:9" s="9" customFormat="1" ht="18" customHeight="1" thickBot="1" x14ac:dyDescent="0.3">
      <c r="A30" s="86"/>
      <c r="B30" s="20"/>
      <c r="C30" s="19"/>
      <c r="D30" s="43"/>
      <c r="E30" s="43"/>
      <c r="F30" s="53"/>
      <c r="G30" s="19" t="s">
        <v>15</v>
      </c>
      <c r="H30" s="19"/>
      <c r="I30" s="19">
        <f>SUM(I26:I29)</f>
        <v>0</v>
      </c>
    </row>
    <row r="31" spans="1:9" s="13" customFormat="1" ht="23.25" customHeight="1" thickBot="1" x14ac:dyDescent="0.3">
      <c r="A31" s="83"/>
      <c r="B31" s="83"/>
      <c r="C31" s="83"/>
      <c r="D31" s="83"/>
      <c r="E31" s="63"/>
      <c r="F31" s="56"/>
      <c r="G31" s="11" t="s">
        <v>8</v>
      </c>
      <c r="H31" s="11"/>
      <c r="I31" s="12">
        <f>SUM(I25,I20,I15,I10,I5,I30)</f>
        <v>0</v>
      </c>
    </row>
  </sheetData>
  <mergeCells count="16">
    <mergeCell ref="A6:A10"/>
    <mergeCell ref="A11:A15"/>
    <mergeCell ref="A16:A20"/>
    <mergeCell ref="B6:B7"/>
    <mergeCell ref="B8:B9"/>
    <mergeCell ref="B11:B12"/>
    <mergeCell ref="B13:B14"/>
    <mergeCell ref="B16:B17"/>
    <mergeCell ref="B18:B19"/>
    <mergeCell ref="B26:B27"/>
    <mergeCell ref="B28:B29"/>
    <mergeCell ref="A31:D31"/>
    <mergeCell ref="A26:A30"/>
    <mergeCell ref="A21:A25"/>
    <mergeCell ref="B21:B22"/>
    <mergeCell ref="B23:B2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2017-04-05T09:41:29Z</dcterms:modified>
</cp:coreProperties>
</file>