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595" windowHeight="9720"/>
  </bookViews>
  <sheets>
    <sheet name="Stavba" sheetId="1" r:id="rId1"/>
    <sheet name="SO 01 001 KL" sheetId="2" r:id="rId2"/>
    <sheet name="SO 01 001 Rek" sheetId="3" r:id="rId3"/>
    <sheet name="SO 01 001 Pol" sheetId="4" r:id="rId4"/>
    <sheet name="SO 02 001 KL" sheetId="5" r:id="rId5"/>
    <sheet name="SO 02 001 Rek" sheetId="6" r:id="rId6"/>
    <sheet name="SO 02 001 Pol" sheetId="7" r:id="rId7"/>
    <sheet name="SO 03 001 KL" sheetId="8" r:id="rId8"/>
    <sheet name="SO 03 001 Rek" sheetId="9" r:id="rId9"/>
    <sheet name="SO 03 001 Pol" sheetId="10" r:id="rId10"/>
    <sheet name="SO 04 001 KL" sheetId="11" r:id="rId11"/>
    <sheet name="SO 04 001 Rek" sheetId="12" r:id="rId12"/>
    <sheet name="SO 04 001 Pol" sheetId="13" r:id="rId13"/>
    <sheet name="SO 05 001 KL" sheetId="14" r:id="rId14"/>
    <sheet name="SO 05 001 Rek" sheetId="15" r:id="rId15"/>
    <sheet name="SO 05 001 Pol" sheetId="16" r:id="rId16"/>
    <sheet name="SO 05.1 001 KL" sheetId="17" r:id="rId17"/>
    <sheet name="SO 05.1 001 Rek" sheetId="18" r:id="rId18"/>
    <sheet name="SO 05.1 001 Pol" sheetId="19" r:id="rId19"/>
    <sheet name="SO 06 001 KL" sheetId="20" r:id="rId20"/>
    <sheet name="SO 06 001 Rek" sheetId="21" r:id="rId21"/>
    <sheet name="SO 06 001 Pol" sheetId="22" r:id="rId22"/>
    <sheet name="SO 07 001 KL" sheetId="23" r:id="rId23"/>
    <sheet name="SO 07 001 Rek" sheetId="24" r:id="rId24"/>
    <sheet name="SO 07 001 Pol" sheetId="25" r:id="rId25"/>
    <sheet name="SO 08 001 KL" sheetId="26" r:id="rId26"/>
    <sheet name="SO 08 001 Rek" sheetId="27" r:id="rId27"/>
    <sheet name="SO 08 001 Pol" sheetId="28" r:id="rId28"/>
  </sheets>
  <definedNames>
    <definedName name="CelkemObjekty" localSheetId="0">Stavba!$F$39</definedName>
    <definedName name="CisloStavby" localSheetId="0">Stavba!$D$5</definedName>
    <definedName name="dadresa" localSheetId="0">Stavba!$D$8</definedName>
    <definedName name="DIČ" localSheetId="0">Stavba!$K$8</definedName>
    <definedName name="dmisto" localSheetId="0">Stavba!$D$9</definedName>
    <definedName name="dpsc" localSheetId="0">Stavba!$C$9</definedName>
    <definedName name="IČO" localSheetId="0">Stavba!$K$7</definedName>
    <definedName name="NazevObjektu" localSheetId="0">Stavba!$C$29</definedName>
    <definedName name="NazevStavby" localSheetId="0">Stavba!$E$5</definedName>
    <definedName name="_xlnm.Print_Titles" localSheetId="3">'SO 01 001 Pol'!$1:$6</definedName>
    <definedName name="_xlnm.Print_Titles" localSheetId="2">'SO 01 001 Rek'!$1:$6</definedName>
    <definedName name="_xlnm.Print_Titles" localSheetId="6">'SO 02 001 Pol'!$1:$6</definedName>
    <definedName name="_xlnm.Print_Titles" localSheetId="5">'SO 02 001 Rek'!$1:$6</definedName>
    <definedName name="_xlnm.Print_Titles" localSheetId="9">'SO 03 001 Pol'!$1:$6</definedName>
    <definedName name="_xlnm.Print_Titles" localSheetId="8">'SO 03 001 Rek'!$1:$6</definedName>
    <definedName name="_xlnm.Print_Titles" localSheetId="12">'SO 04 001 Pol'!$1:$6</definedName>
    <definedName name="_xlnm.Print_Titles" localSheetId="11">'SO 04 001 Rek'!$1:$6</definedName>
    <definedName name="_xlnm.Print_Titles" localSheetId="15">'SO 05 001 Pol'!$1:$6</definedName>
    <definedName name="_xlnm.Print_Titles" localSheetId="14">'SO 05 001 Rek'!$1:$6</definedName>
    <definedName name="_xlnm.Print_Titles" localSheetId="18">'SO 05.1 001 Pol'!$1:$6</definedName>
    <definedName name="_xlnm.Print_Titles" localSheetId="17">'SO 05.1 001 Rek'!$1:$6</definedName>
    <definedName name="_xlnm.Print_Titles" localSheetId="21">'SO 06 001 Pol'!$1:$6</definedName>
    <definedName name="_xlnm.Print_Titles" localSheetId="20">'SO 06 001 Rek'!$1:$6</definedName>
    <definedName name="_xlnm.Print_Titles" localSheetId="24">'SO 07 001 Pol'!$1:$6</definedName>
    <definedName name="_xlnm.Print_Titles" localSheetId="23">'SO 07 001 Rek'!$1:$6</definedName>
    <definedName name="_xlnm.Print_Titles" localSheetId="27">'SO 08 001 Pol'!$1:$6</definedName>
    <definedName name="_xlnm.Print_Titles" localSheetId="26">'SO 08 001 Rek'!$1:$6</definedName>
    <definedName name="Objednatel" localSheetId="0">Stavba!$D$11</definedName>
    <definedName name="Objekt" localSheetId="0">Stavba!$B$29</definedName>
    <definedName name="_xlnm.Print_Area" localSheetId="1">'SO 01 001 KL'!$A$1:$G$45</definedName>
    <definedName name="_xlnm.Print_Area" localSheetId="3">'SO 01 001 Pol'!$A$1:$K$99</definedName>
    <definedName name="_xlnm.Print_Area" localSheetId="2">'SO 01 001 Rek'!$A$1:$I$28</definedName>
    <definedName name="_xlnm.Print_Area" localSheetId="4">'SO 02 001 KL'!$A$1:$G$45</definedName>
    <definedName name="_xlnm.Print_Area" localSheetId="6">'SO 02 001 Pol'!$A$1:$K$102</definedName>
    <definedName name="_xlnm.Print_Area" localSheetId="5">'SO 02 001 Rek'!$A$1:$I$24</definedName>
    <definedName name="_xlnm.Print_Area" localSheetId="7">'SO 03 001 KL'!$A$1:$G$45</definedName>
    <definedName name="_xlnm.Print_Area" localSheetId="9">'SO 03 001 Pol'!$A$1:$K$55</definedName>
    <definedName name="_xlnm.Print_Area" localSheetId="8">'SO 03 001 Rek'!$A$1:$I$25</definedName>
    <definedName name="_xlnm.Print_Area" localSheetId="10">'SO 04 001 KL'!$A$1:$G$45</definedName>
    <definedName name="_xlnm.Print_Area" localSheetId="12">'SO 04 001 Pol'!$A$1:$K$229</definedName>
    <definedName name="_xlnm.Print_Area" localSheetId="11">'SO 04 001 Rek'!$A$1:$I$35</definedName>
    <definedName name="_xlnm.Print_Area" localSheetId="13">'SO 05 001 KL'!$A$1:$G$45</definedName>
    <definedName name="_xlnm.Print_Area" localSheetId="15">'SO 05 001 Pol'!$A$1:$K$60</definedName>
    <definedName name="_xlnm.Print_Area" localSheetId="14">'SO 05 001 Rek'!$A$1:$I$23</definedName>
    <definedName name="_xlnm.Print_Area" localSheetId="16">'SO 05.1 001 KL'!$A$1:$G$45</definedName>
    <definedName name="_xlnm.Print_Area" localSheetId="18">'SO 05.1 001 Pol'!$A$1:$K$12</definedName>
    <definedName name="_xlnm.Print_Area" localSheetId="17">'SO 05.1 001 Rek'!$A$1:$I$22</definedName>
    <definedName name="_xlnm.Print_Area" localSheetId="19">'SO 06 001 KL'!$A$1:$G$45</definedName>
    <definedName name="_xlnm.Print_Area" localSheetId="21">'SO 06 001 Pol'!$A$1:$K$64</definedName>
    <definedName name="_xlnm.Print_Area" localSheetId="20">'SO 06 001 Rek'!$A$1:$I$25</definedName>
    <definedName name="_xlnm.Print_Area" localSheetId="22">'SO 07 001 KL'!$A$1:$G$45</definedName>
    <definedName name="_xlnm.Print_Area" localSheetId="24">'SO 07 001 Pol'!$A$1:$K$47</definedName>
    <definedName name="_xlnm.Print_Area" localSheetId="23">'SO 07 001 Rek'!$A$1:$I$24</definedName>
    <definedName name="_xlnm.Print_Area" localSheetId="25">'SO 08 001 KL'!$A$1:$G$45</definedName>
    <definedName name="_xlnm.Print_Area" localSheetId="27">'SO 08 001 Pol'!$A$1:$K$27</definedName>
    <definedName name="_xlnm.Print_Area" localSheetId="26">'SO 08 001 Rek'!$A$1:$I$22</definedName>
    <definedName name="_xlnm.Print_Area" localSheetId="0">Stavba!$B$1:$J$98</definedName>
    <definedName name="odic" localSheetId="0">Stavba!$K$12</definedName>
    <definedName name="oico" localSheetId="0">Stavba!$K$11</definedName>
    <definedName name="omisto" localSheetId="0">Stavba!$D$13</definedName>
    <definedName name="onazev" localSheetId="0">Stavba!$D$12</definedName>
    <definedName name="opsc" localSheetId="0">Stavba!$C$13</definedName>
    <definedName name="SazbaDPH1" localSheetId="0">Stavba!$D$19</definedName>
    <definedName name="SazbaDPH2" localSheetId="0">Stavba!$D$21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lin" localSheetId="15" hidden="1">0</definedName>
    <definedName name="solver_lin" localSheetId="18" hidden="1">0</definedName>
    <definedName name="solver_lin" localSheetId="21" hidden="1">0</definedName>
    <definedName name="solver_lin" localSheetId="24" hidden="1">0</definedName>
    <definedName name="solver_lin" localSheetId="27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num" localSheetId="15" hidden="1">0</definedName>
    <definedName name="solver_num" localSheetId="18" hidden="1">0</definedName>
    <definedName name="solver_num" localSheetId="21" hidden="1">0</definedName>
    <definedName name="solver_num" localSheetId="24" hidden="1">0</definedName>
    <definedName name="solver_num" localSheetId="27" hidden="1">0</definedName>
    <definedName name="solver_opt" localSheetId="3" hidden="1">'SO 01 001 Pol'!#REF!</definedName>
    <definedName name="solver_opt" localSheetId="6" hidden="1">'SO 02 001 Pol'!#REF!</definedName>
    <definedName name="solver_opt" localSheetId="9" hidden="1">'SO 03 001 Pol'!#REF!</definedName>
    <definedName name="solver_opt" localSheetId="12" hidden="1">'SO 04 001 Pol'!#REF!</definedName>
    <definedName name="solver_opt" localSheetId="15" hidden="1">'SO 05 001 Pol'!#REF!</definedName>
    <definedName name="solver_opt" localSheetId="18" hidden="1">'SO 05.1 001 Pol'!#REF!</definedName>
    <definedName name="solver_opt" localSheetId="21" hidden="1">'SO 06 001 Pol'!#REF!</definedName>
    <definedName name="solver_opt" localSheetId="24" hidden="1">'SO 07 001 Pol'!#REF!</definedName>
    <definedName name="solver_opt" localSheetId="27" hidden="1">'SO 08 001 Pol'!#REF!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typ" localSheetId="15" hidden="1">1</definedName>
    <definedName name="solver_typ" localSheetId="18" hidden="1">1</definedName>
    <definedName name="solver_typ" localSheetId="21" hidden="1">1</definedName>
    <definedName name="solver_typ" localSheetId="24" hidden="1">1</definedName>
    <definedName name="solver_typ" localSheetId="27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lver_val" localSheetId="15" hidden="1">0</definedName>
    <definedName name="solver_val" localSheetId="18" hidden="1">0</definedName>
    <definedName name="solver_val" localSheetId="21" hidden="1">0</definedName>
    <definedName name="solver_val" localSheetId="24" hidden="1">0</definedName>
    <definedName name="solver_val" localSheetId="27" hidden="1">0</definedName>
    <definedName name="SoucetDilu" localSheetId="0">Stavba!$F$79:$J$79</definedName>
    <definedName name="StavbaCelkem" localSheetId="0">Stavba!$H$39</definedName>
    <definedName name="Zhotovitel" localSheetId="0">Stavba!$D$7</definedName>
  </definedNames>
  <calcPr calcId="125725"/>
</workbook>
</file>

<file path=xl/calcChain.xml><?xml version="1.0" encoding="utf-8"?>
<calcChain xmlns="http://schemas.openxmlformats.org/spreadsheetml/2006/main">
  <c r="I20" i="27"/>
  <c r="D21" i="26"/>
  <c r="I19" i="27"/>
  <c r="G21" i="26" s="1"/>
  <c r="D20"/>
  <c r="I18" i="27"/>
  <c r="G20" i="26" s="1"/>
  <c r="D19"/>
  <c r="I17" i="27"/>
  <c r="G19" i="26" s="1"/>
  <c r="D18"/>
  <c r="I16" i="27"/>
  <c r="G18" i="26" s="1"/>
  <c r="D17"/>
  <c r="I15" i="27"/>
  <c r="G17" i="26" s="1"/>
  <c r="D16"/>
  <c r="I14" i="27"/>
  <c r="G16" i="26" s="1"/>
  <c r="D15"/>
  <c r="I13" i="27"/>
  <c r="G15" i="26" s="1"/>
  <c r="BE25" i="28"/>
  <c r="BD25"/>
  <c r="BC25"/>
  <c r="BB25"/>
  <c r="BA25"/>
  <c r="K25"/>
  <c r="I25"/>
  <c r="G25"/>
  <c r="BE23"/>
  <c r="BD23"/>
  <c r="BC23"/>
  <c r="BB23"/>
  <c r="BA23"/>
  <c r="K23"/>
  <c r="I23"/>
  <c r="G23"/>
  <c r="BE22"/>
  <c r="BD22"/>
  <c r="BC22"/>
  <c r="BB22"/>
  <c r="BA22"/>
  <c r="K22"/>
  <c r="I22"/>
  <c r="G22"/>
  <c r="BE21"/>
  <c r="BD21"/>
  <c r="BC21"/>
  <c r="BB21"/>
  <c r="BA21"/>
  <c r="K21"/>
  <c r="I21"/>
  <c r="G21"/>
  <c r="BE20"/>
  <c r="BD20"/>
  <c r="BC20"/>
  <c r="BB20"/>
  <c r="BA20"/>
  <c r="K20"/>
  <c r="I20"/>
  <c r="G20"/>
  <c r="BE19"/>
  <c r="BD19"/>
  <c r="BC19"/>
  <c r="BB19"/>
  <c r="BA19"/>
  <c r="K19"/>
  <c r="I19"/>
  <c r="G19"/>
  <c r="BE17"/>
  <c r="BD17"/>
  <c r="BC17"/>
  <c r="BB17"/>
  <c r="BA17"/>
  <c r="K17"/>
  <c r="I17"/>
  <c r="G17"/>
  <c r="BE14"/>
  <c r="BD14"/>
  <c r="BC14"/>
  <c r="BB14"/>
  <c r="BA14"/>
  <c r="K14"/>
  <c r="I14"/>
  <c r="G14"/>
  <c r="BE8"/>
  <c r="BD8"/>
  <c r="BC8"/>
  <c r="BB8"/>
  <c r="BA8"/>
  <c r="K8"/>
  <c r="I8"/>
  <c r="G8"/>
  <c r="B7" i="27"/>
  <c r="A7"/>
  <c r="BE27" i="28"/>
  <c r="I7" i="27" s="1"/>
  <c r="I8" s="1"/>
  <c r="C21" i="26" s="1"/>
  <c r="BD27" i="28"/>
  <c r="H7" i="27" s="1"/>
  <c r="H8" s="1"/>
  <c r="C17" i="26" s="1"/>
  <c r="BC27" i="28"/>
  <c r="G7" i="27" s="1"/>
  <c r="G8" s="1"/>
  <c r="C18" i="26" s="1"/>
  <c r="BB27" i="28"/>
  <c r="F7" i="27" s="1"/>
  <c r="F8" s="1"/>
  <c r="C16" i="26" s="1"/>
  <c r="BA27" i="28"/>
  <c r="E7" i="27" s="1"/>
  <c r="E8" s="1"/>
  <c r="C15" i="26" s="1"/>
  <c r="K27" i="28"/>
  <c r="I27"/>
  <c r="G27"/>
  <c r="E4"/>
  <c r="F3"/>
  <c r="C33" i="26"/>
  <c r="F33" s="1"/>
  <c r="C31"/>
  <c r="G7"/>
  <c r="I22" i="24"/>
  <c r="D21" i="23"/>
  <c r="I21" i="24"/>
  <c r="G21" i="23" s="1"/>
  <c r="D20"/>
  <c r="I20" i="24"/>
  <c r="G20" i="23" s="1"/>
  <c r="D19"/>
  <c r="I19" i="24"/>
  <c r="G19" i="23" s="1"/>
  <c r="D18"/>
  <c r="I18" i="24"/>
  <c r="G18" i="23" s="1"/>
  <c r="D17"/>
  <c r="I17" i="24"/>
  <c r="G17" i="23" s="1"/>
  <c r="D16"/>
  <c r="I16" i="24"/>
  <c r="G16" i="23" s="1"/>
  <c r="D15"/>
  <c r="I15" i="24"/>
  <c r="G15" i="23" s="1"/>
  <c r="BE46" i="25"/>
  <c r="BE47" s="1"/>
  <c r="I9" i="24" s="1"/>
  <c r="BD46" i="25"/>
  <c r="BC46"/>
  <c r="BC47" s="1"/>
  <c r="G9" i="24" s="1"/>
  <c r="BB46" i="25"/>
  <c r="BB47" s="1"/>
  <c r="F9" i="24" s="1"/>
  <c r="K46" i="25"/>
  <c r="I46"/>
  <c r="G46"/>
  <c r="G47" s="1"/>
  <c r="B9" i="24"/>
  <c r="A9"/>
  <c r="BD47" i="25"/>
  <c r="H9" i="24" s="1"/>
  <c r="K47" i="25"/>
  <c r="I47"/>
  <c r="BE43"/>
  <c r="BD43"/>
  <c r="BC43"/>
  <c r="BB43"/>
  <c r="BA43"/>
  <c r="K43"/>
  <c r="I43"/>
  <c r="G43"/>
  <c r="BE41"/>
  <c r="BD41"/>
  <c r="BC41"/>
  <c r="BB41"/>
  <c r="BA41"/>
  <c r="K41"/>
  <c r="I41"/>
  <c r="G41"/>
  <c r="BE39"/>
  <c r="BE44" s="1"/>
  <c r="I8" i="24" s="1"/>
  <c r="BD39" i="25"/>
  <c r="BC39"/>
  <c r="BC44" s="1"/>
  <c r="G8" i="24" s="1"/>
  <c r="BB39" i="25"/>
  <c r="BA39"/>
  <c r="BA44" s="1"/>
  <c r="E8" i="24" s="1"/>
  <c r="K39" i="25"/>
  <c r="I39"/>
  <c r="G39"/>
  <c r="B8" i="24"/>
  <c r="A8"/>
  <c r="BD44" i="25"/>
  <c r="H8" i="24" s="1"/>
  <c r="BB44" i="25"/>
  <c r="F8" i="24" s="1"/>
  <c r="K44" i="25"/>
  <c r="I44"/>
  <c r="G44"/>
  <c r="BE34"/>
  <c r="BD34"/>
  <c r="BC34"/>
  <c r="BB34"/>
  <c r="K34"/>
  <c r="I34"/>
  <c r="G34"/>
  <c r="BA34" s="1"/>
  <c r="BE32"/>
  <c r="BD32"/>
  <c r="BC32"/>
  <c r="BB32"/>
  <c r="K32"/>
  <c r="I32"/>
  <c r="G32"/>
  <c r="BA32" s="1"/>
  <c r="BE28"/>
  <c r="BD28"/>
  <c r="BC28"/>
  <c r="BB28"/>
  <c r="K28"/>
  <c r="I28"/>
  <c r="G28"/>
  <c r="BA28" s="1"/>
  <c r="BE24"/>
  <c r="BD24"/>
  <c r="BC24"/>
  <c r="BB24"/>
  <c r="K24"/>
  <c r="I24"/>
  <c r="G24"/>
  <c r="BA24" s="1"/>
  <c r="BE23"/>
  <c r="BD23"/>
  <c r="BC23"/>
  <c r="BB23"/>
  <c r="K23"/>
  <c r="I23"/>
  <c r="G23"/>
  <c r="BA23" s="1"/>
  <c r="BE20"/>
  <c r="BD20"/>
  <c r="BC20"/>
  <c r="BB20"/>
  <c r="K20"/>
  <c r="I20"/>
  <c r="G20"/>
  <c r="BA20" s="1"/>
  <c r="BE18"/>
  <c r="BD18"/>
  <c r="BC18"/>
  <c r="BB18"/>
  <c r="K18"/>
  <c r="I18"/>
  <c r="G18"/>
  <c r="BA18" s="1"/>
  <c r="BE14"/>
  <c r="BD14"/>
  <c r="BC14"/>
  <c r="BB14"/>
  <c r="K14"/>
  <c r="I14"/>
  <c r="G14"/>
  <c r="BA14" s="1"/>
  <c r="BE10"/>
  <c r="BD10"/>
  <c r="BC10"/>
  <c r="BB10"/>
  <c r="BB37" s="1"/>
  <c r="F7" i="24" s="1"/>
  <c r="K10" i="25"/>
  <c r="I10"/>
  <c r="G10"/>
  <c r="BA10" s="1"/>
  <c r="BE8"/>
  <c r="BE37" s="1"/>
  <c r="I7" i="24" s="1"/>
  <c r="BD8" i="25"/>
  <c r="BC8"/>
  <c r="BB8"/>
  <c r="K8"/>
  <c r="K37" s="1"/>
  <c r="I8"/>
  <c r="G8"/>
  <c r="BA8" s="1"/>
  <c r="B7" i="24"/>
  <c r="A7"/>
  <c r="BC37" i="25"/>
  <c r="G7" i="24" s="1"/>
  <c r="I37" i="25"/>
  <c r="E4"/>
  <c r="F3"/>
  <c r="C33" i="23"/>
  <c r="F33" s="1"/>
  <c r="C31"/>
  <c r="G7"/>
  <c r="I23" i="21"/>
  <c r="D21" i="20"/>
  <c r="I22" i="21"/>
  <c r="G21" i="20" s="1"/>
  <c r="D20"/>
  <c r="I21" i="21"/>
  <c r="G20" i="20" s="1"/>
  <c r="D19"/>
  <c r="I20" i="21"/>
  <c r="G19" i="20" s="1"/>
  <c r="D18"/>
  <c r="I19" i="21"/>
  <c r="G18" i="20" s="1"/>
  <c r="D17"/>
  <c r="I18" i="21"/>
  <c r="G17" i="20" s="1"/>
  <c r="D16"/>
  <c r="I17" i="21"/>
  <c r="G16" i="20" s="1"/>
  <c r="D15"/>
  <c r="I16" i="21"/>
  <c r="G15" i="20" s="1"/>
  <c r="BE63" i="22"/>
  <c r="BD63"/>
  <c r="BC63"/>
  <c r="BA63"/>
  <c r="K63"/>
  <c r="I63"/>
  <c r="G63"/>
  <c r="BB63" s="1"/>
  <c r="BE62"/>
  <c r="BD62"/>
  <c r="BC62"/>
  <c r="BA62"/>
  <c r="K62"/>
  <c r="I62"/>
  <c r="G62"/>
  <c r="BB62" s="1"/>
  <c r="BE60"/>
  <c r="BD60"/>
  <c r="BC60"/>
  <c r="BA60"/>
  <c r="K60"/>
  <c r="I60"/>
  <c r="G60"/>
  <c r="BB60" s="1"/>
  <c r="BE58"/>
  <c r="BD58"/>
  <c r="BC58"/>
  <c r="BA58"/>
  <c r="K58"/>
  <c r="I58"/>
  <c r="G58"/>
  <c r="BB58" s="1"/>
  <c r="BE57"/>
  <c r="BE64" s="1"/>
  <c r="I10" i="21" s="1"/>
  <c r="BD57" i="22"/>
  <c r="BC57"/>
  <c r="BC64" s="1"/>
  <c r="G10" i="21" s="1"/>
  <c r="BA57" i="22"/>
  <c r="K57"/>
  <c r="K64" s="1"/>
  <c r="I57"/>
  <c r="G57"/>
  <c r="BB57" s="1"/>
  <c r="BB64" s="1"/>
  <c r="F10" i="21" s="1"/>
  <c r="B10"/>
  <c r="A10"/>
  <c r="BD64" i="22"/>
  <c r="H10" i="21" s="1"/>
  <c r="BA64" i="22"/>
  <c r="E10" i="21" s="1"/>
  <c r="I64" i="22"/>
  <c r="BE54"/>
  <c r="BD54"/>
  <c r="BC54"/>
  <c r="BB54"/>
  <c r="BA54"/>
  <c r="K54"/>
  <c r="I54"/>
  <c r="G54"/>
  <c r="B9" i="21"/>
  <c r="A9"/>
  <c r="BE55" i="22"/>
  <c r="I9" i="21" s="1"/>
  <c r="BD55" i="22"/>
  <c r="H9" i="21" s="1"/>
  <c r="BC55" i="22"/>
  <c r="G9" i="21" s="1"/>
  <c r="BB55" i="22"/>
  <c r="F9" i="21" s="1"/>
  <c r="BA55" i="22"/>
  <c r="E9" i="21" s="1"/>
  <c r="K55" i="22"/>
  <c r="I55"/>
  <c r="G55"/>
  <c r="BE49"/>
  <c r="BD49"/>
  <c r="BC49"/>
  <c r="BB49"/>
  <c r="K49"/>
  <c r="I49"/>
  <c r="G49"/>
  <c r="BA49" s="1"/>
  <c r="BE46"/>
  <c r="BD46"/>
  <c r="BD52" s="1"/>
  <c r="H8" i="21" s="1"/>
  <c r="BC46" i="22"/>
  <c r="BB46"/>
  <c r="BB52" s="1"/>
  <c r="F8" i="21" s="1"/>
  <c r="K46" i="22"/>
  <c r="I46"/>
  <c r="G46"/>
  <c r="BA46" s="1"/>
  <c r="BE43"/>
  <c r="BD43"/>
  <c r="BC43"/>
  <c r="BB43"/>
  <c r="BA43"/>
  <c r="K43"/>
  <c r="I43"/>
  <c r="G43"/>
  <c r="BE42"/>
  <c r="BD42"/>
  <c r="BC42"/>
  <c r="BB42"/>
  <c r="BA42"/>
  <c r="K42"/>
  <c r="I42"/>
  <c r="G42"/>
  <c r="BE41"/>
  <c r="BD41"/>
  <c r="BC41"/>
  <c r="BB41"/>
  <c r="BA41"/>
  <c r="K41"/>
  <c r="I41"/>
  <c r="G41"/>
  <c r="BE38"/>
  <c r="BD38"/>
  <c r="BC38"/>
  <c r="BB38"/>
  <c r="BA38"/>
  <c r="K38"/>
  <c r="I38"/>
  <c r="I52" s="1"/>
  <c r="G38"/>
  <c r="B8" i="21"/>
  <c r="A8"/>
  <c r="BE52" i="22"/>
  <c r="I8" i="21" s="1"/>
  <c r="BC52" i="22"/>
  <c r="G8" i="21" s="1"/>
  <c r="K52" i="22"/>
  <c r="G52"/>
  <c r="BE34"/>
  <c r="BD34"/>
  <c r="BC34"/>
  <c r="BB34"/>
  <c r="K34"/>
  <c r="I34"/>
  <c r="G34"/>
  <c r="BA34" s="1"/>
  <c r="BE33"/>
  <c r="BE36" s="1"/>
  <c r="I7" i="21" s="1"/>
  <c r="BD33" i="22"/>
  <c r="BC33"/>
  <c r="BC36" s="1"/>
  <c r="G7" i="21" s="1"/>
  <c r="BB33" i="22"/>
  <c r="K33"/>
  <c r="I33"/>
  <c r="G33"/>
  <c r="BA33" s="1"/>
  <c r="BE32"/>
  <c r="BD32"/>
  <c r="BC32"/>
  <c r="BB32"/>
  <c r="K32"/>
  <c r="I32"/>
  <c r="G32"/>
  <c r="BA32" s="1"/>
  <c r="BE31"/>
  <c r="BD31"/>
  <c r="BC31"/>
  <c r="BB31"/>
  <c r="K31"/>
  <c r="I31"/>
  <c r="G31"/>
  <c r="BA31" s="1"/>
  <c r="BE30"/>
  <c r="BD30"/>
  <c r="BC30"/>
  <c r="BB30"/>
  <c r="K30"/>
  <c r="I30"/>
  <c r="G30"/>
  <c r="BA30" s="1"/>
  <c r="BE29"/>
  <c r="BD29"/>
  <c r="BC29"/>
  <c r="BB29"/>
  <c r="K29"/>
  <c r="I29"/>
  <c r="G29"/>
  <c r="BA29" s="1"/>
  <c r="BE28"/>
  <c r="BD28"/>
  <c r="BC28"/>
  <c r="BB28"/>
  <c r="K28"/>
  <c r="I28"/>
  <c r="G28"/>
  <c r="BA28" s="1"/>
  <c r="BE27"/>
  <c r="BD27"/>
  <c r="BC27"/>
  <c r="BB27"/>
  <c r="K27"/>
  <c r="I27"/>
  <c r="G27"/>
  <c r="BA27" s="1"/>
  <c r="BE25"/>
  <c r="BD25"/>
  <c r="BC25"/>
  <c r="BB25"/>
  <c r="K25"/>
  <c r="I25"/>
  <c r="G25"/>
  <c r="BA25" s="1"/>
  <c r="BE23"/>
  <c r="BD23"/>
  <c r="BC23"/>
  <c r="BB23"/>
  <c r="K23"/>
  <c r="I23"/>
  <c r="G23"/>
  <c r="BA23" s="1"/>
  <c r="BE22"/>
  <c r="BD22"/>
  <c r="BC22"/>
  <c r="BB22"/>
  <c r="K22"/>
  <c r="I22"/>
  <c r="G22"/>
  <c r="BA22" s="1"/>
  <c r="BE20"/>
  <c r="BD20"/>
  <c r="BC20"/>
  <c r="BB20"/>
  <c r="K20"/>
  <c r="I20"/>
  <c r="G20"/>
  <c r="BA20" s="1"/>
  <c r="BE18"/>
  <c r="BD18"/>
  <c r="BC18"/>
  <c r="BB18"/>
  <c r="K18"/>
  <c r="I18"/>
  <c r="G18"/>
  <c r="BA18" s="1"/>
  <c r="BE16"/>
  <c r="BD16"/>
  <c r="BC16"/>
  <c r="BB16"/>
  <c r="K16"/>
  <c r="I16"/>
  <c r="G16"/>
  <c r="BA16" s="1"/>
  <c r="BE14"/>
  <c r="BD14"/>
  <c r="BC14"/>
  <c r="BB14"/>
  <c r="K14"/>
  <c r="I14"/>
  <c r="G14"/>
  <c r="BA14" s="1"/>
  <c r="BE12"/>
  <c r="BD12"/>
  <c r="BC12"/>
  <c r="BB12"/>
  <c r="K12"/>
  <c r="I12"/>
  <c r="G12"/>
  <c r="BA12" s="1"/>
  <c r="BE10"/>
  <c r="BD10"/>
  <c r="BC10"/>
  <c r="BB10"/>
  <c r="K10"/>
  <c r="I10"/>
  <c r="G10"/>
  <c r="BA10" s="1"/>
  <c r="BE8"/>
  <c r="BD8"/>
  <c r="BC8"/>
  <c r="BB8"/>
  <c r="K8"/>
  <c r="K36" s="1"/>
  <c r="I8"/>
  <c r="G8"/>
  <c r="BA8" s="1"/>
  <c r="B7" i="21"/>
  <c r="A7"/>
  <c r="BD36" i="22"/>
  <c r="H7" i="21" s="1"/>
  <c r="BB36" i="22"/>
  <c r="F7" i="21" s="1"/>
  <c r="I36" i="22"/>
  <c r="E4"/>
  <c r="F3"/>
  <c r="C33" i="20"/>
  <c r="F33" s="1"/>
  <c r="C31"/>
  <c r="G7"/>
  <c r="I20" i="18"/>
  <c r="D21" i="17"/>
  <c r="I19" i="18"/>
  <c r="G21" i="17" s="1"/>
  <c r="D20"/>
  <c r="I18" i="18"/>
  <c r="G20" i="17" s="1"/>
  <c r="D19"/>
  <c r="I17" i="18"/>
  <c r="G19" i="17" s="1"/>
  <c r="D18"/>
  <c r="I16" i="18"/>
  <c r="G18" i="17" s="1"/>
  <c r="D17"/>
  <c r="I15" i="18"/>
  <c r="G17" i="17" s="1"/>
  <c r="D16"/>
  <c r="I14" i="18"/>
  <c r="G16" i="17" s="1"/>
  <c r="D15"/>
  <c r="I13" i="18"/>
  <c r="G15" i="17" s="1"/>
  <c r="BE10" i="19"/>
  <c r="BD10"/>
  <c r="BC10"/>
  <c r="BB10"/>
  <c r="K10"/>
  <c r="I10"/>
  <c r="G10"/>
  <c r="BA10" s="1"/>
  <c r="BE8"/>
  <c r="BE12" s="1"/>
  <c r="I7" i="18" s="1"/>
  <c r="I8" s="1"/>
  <c r="C21" i="17" s="1"/>
  <c r="BD8" i="19"/>
  <c r="BD12" s="1"/>
  <c r="H7" i="18" s="1"/>
  <c r="H8" s="1"/>
  <c r="C17" i="17" s="1"/>
  <c r="BC8" i="19"/>
  <c r="BB8"/>
  <c r="BB12" s="1"/>
  <c r="F7" i="18" s="1"/>
  <c r="F8" s="1"/>
  <c r="C16" i="17" s="1"/>
  <c r="K8" i="19"/>
  <c r="I8"/>
  <c r="G8"/>
  <c r="BA8" s="1"/>
  <c r="B7" i="18"/>
  <c r="A7"/>
  <c r="BC12" i="19"/>
  <c r="G7" i="18" s="1"/>
  <c r="G8" s="1"/>
  <c r="C18" i="17" s="1"/>
  <c r="K12" i="19"/>
  <c r="I12"/>
  <c r="G12"/>
  <c r="E4"/>
  <c r="F3"/>
  <c r="F33" i="17"/>
  <c r="C33"/>
  <c r="C31"/>
  <c r="G7"/>
  <c r="I21" i="15"/>
  <c r="D21" i="14"/>
  <c r="I20" i="15"/>
  <c r="G21" i="14" s="1"/>
  <c r="D20"/>
  <c r="I19" i="15"/>
  <c r="G20" i="14" s="1"/>
  <c r="D19"/>
  <c r="I18" i="15"/>
  <c r="G19" i="14" s="1"/>
  <c r="D18"/>
  <c r="I17" i="15"/>
  <c r="G18" i="14" s="1"/>
  <c r="D17"/>
  <c r="I16" i="15"/>
  <c r="G17" i="14" s="1"/>
  <c r="D16"/>
  <c r="I15" i="15"/>
  <c r="G16" i="14" s="1"/>
  <c r="D15"/>
  <c r="I14" i="15"/>
  <c r="G15" i="14" s="1"/>
  <c r="BE59" i="16"/>
  <c r="BD59"/>
  <c r="BD60" s="1"/>
  <c r="H8" i="15" s="1"/>
  <c r="BC59" i="16"/>
  <c r="BB59"/>
  <c r="BB60" s="1"/>
  <c r="F8" i="15" s="1"/>
  <c r="K59" i="16"/>
  <c r="I59"/>
  <c r="G59"/>
  <c r="BA59" s="1"/>
  <c r="BA60" s="1"/>
  <c r="E8" i="15" s="1"/>
  <c r="B8"/>
  <c r="A8"/>
  <c r="BE60" i="16"/>
  <c r="I8" i="15" s="1"/>
  <c r="BC60" i="16"/>
  <c r="G8" i="15" s="1"/>
  <c r="K60" i="16"/>
  <c r="I60"/>
  <c r="G60"/>
  <c r="BE55"/>
  <c r="BD55"/>
  <c r="BC55"/>
  <c r="BB55"/>
  <c r="K55"/>
  <c r="I55"/>
  <c r="G55"/>
  <c r="BA55" s="1"/>
  <c r="BE51"/>
  <c r="BD51"/>
  <c r="BC51"/>
  <c r="BB51"/>
  <c r="K51"/>
  <c r="I51"/>
  <c r="G51"/>
  <c r="BA51" s="1"/>
  <c r="BE45"/>
  <c r="BD45"/>
  <c r="BC45"/>
  <c r="BB45"/>
  <c r="K45"/>
  <c r="I45"/>
  <c r="G45"/>
  <c r="BA45" s="1"/>
  <c r="BE44"/>
  <c r="BD44"/>
  <c r="BC44"/>
  <c r="BB44"/>
  <c r="K44"/>
  <c r="I44"/>
  <c r="G44"/>
  <c r="BA44" s="1"/>
  <c r="BE43"/>
  <c r="BD43"/>
  <c r="BC43"/>
  <c r="BB43"/>
  <c r="K43"/>
  <c r="I43"/>
  <c r="G43"/>
  <c r="BA43" s="1"/>
  <c r="BE40"/>
  <c r="BD40"/>
  <c r="BC40"/>
  <c r="BB40"/>
  <c r="BA40"/>
  <c r="K40"/>
  <c r="I40"/>
  <c r="G40"/>
  <c r="BE39"/>
  <c r="BD39"/>
  <c r="BC39"/>
  <c r="BB39"/>
  <c r="BA39"/>
  <c r="K39"/>
  <c r="I39"/>
  <c r="G39"/>
  <c r="BE38"/>
  <c r="BD38"/>
  <c r="BC38"/>
  <c r="BB38"/>
  <c r="BA38"/>
  <c r="K38"/>
  <c r="I38"/>
  <c r="G38"/>
  <c r="BE37"/>
  <c r="BD37"/>
  <c r="BC37"/>
  <c r="BB37"/>
  <c r="BA37"/>
  <c r="K37"/>
  <c r="I37"/>
  <c r="G37"/>
  <c r="BE36"/>
  <c r="BD36"/>
  <c r="BC36"/>
  <c r="BB36"/>
  <c r="BA36"/>
  <c r="K36"/>
  <c r="I36"/>
  <c r="G36"/>
  <c r="BE35"/>
  <c r="BD35"/>
  <c r="BC35"/>
  <c r="BB35"/>
  <c r="BA35"/>
  <c r="K35"/>
  <c r="I35"/>
  <c r="G35"/>
  <c r="BE34"/>
  <c r="BD34"/>
  <c r="BC34"/>
  <c r="BB34"/>
  <c r="BA34"/>
  <c r="K34"/>
  <c r="I34"/>
  <c r="G34"/>
  <c r="BE32"/>
  <c r="BD32"/>
  <c r="BC32"/>
  <c r="BB32"/>
  <c r="BA32"/>
  <c r="K32"/>
  <c r="I32"/>
  <c r="G32"/>
  <c r="BE31"/>
  <c r="BD31"/>
  <c r="BC31"/>
  <c r="BB31"/>
  <c r="BA31"/>
  <c r="K31"/>
  <c r="I31"/>
  <c r="G31"/>
  <c r="BE30"/>
  <c r="BD30"/>
  <c r="BC30"/>
  <c r="BB30"/>
  <c r="BA30"/>
  <c r="K30"/>
  <c r="I30"/>
  <c r="G30"/>
  <c r="BE29"/>
  <c r="BD29"/>
  <c r="BC29"/>
  <c r="BB29"/>
  <c r="BA29"/>
  <c r="K29"/>
  <c r="I29"/>
  <c r="G29"/>
  <c r="BE28"/>
  <c r="BD28"/>
  <c r="BC28"/>
  <c r="BB28"/>
  <c r="BA28"/>
  <c r="K28"/>
  <c r="I28"/>
  <c r="G28"/>
  <c r="BE26"/>
  <c r="BD26"/>
  <c r="BC26"/>
  <c r="BB26"/>
  <c r="BA26"/>
  <c r="K26"/>
  <c r="I26"/>
  <c r="G26"/>
  <c r="BE25"/>
  <c r="BD25"/>
  <c r="BC25"/>
  <c r="BB25"/>
  <c r="BA25"/>
  <c r="K25"/>
  <c r="I25"/>
  <c r="G25"/>
  <c r="BE24"/>
  <c r="BD24"/>
  <c r="BC24"/>
  <c r="BB24"/>
  <c r="K24"/>
  <c r="I24"/>
  <c r="G24"/>
  <c r="BA24" s="1"/>
  <c r="BE22"/>
  <c r="BD22"/>
  <c r="BC22"/>
  <c r="BB22"/>
  <c r="K22"/>
  <c r="I22"/>
  <c r="G22"/>
  <c r="BA22" s="1"/>
  <c r="BE21"/>
  <c r="BD21"/>
  <c r="BC21"/>
  <c r="BB21"/>
  <c r="BA21"/>
  <c r="K21"/>
  <c r="I21"/>
  <c r="G21"/>
  <c r="BE20"/>
  <c r="BD20"/>
  <c r="BC20"/>
  <c r="BB20"/>
  <c r="BA20"/>
  <c r="K20"/>
  <c r="I20"/>
  <c r="G20"/>
  <c r="BE19"/>
  <c r="BD19"/>
  <c r="BC19"/>
  <c r="BB19"/>
  <c r="K19"/>
  <c r="I19"/>
  <c r="G19"/>
  <c r="BA19" s="1"/>
  <c r="BE18"/>
  <c r="BD18"/>
  <c r="BC18"/>
  <c r="BB18"/>
  <c r="K18"/>
  <c r="I18"/>
  <c r="G18"/>
  <c r="BA18" s="1"/>
  <c r="BE16"/>
  <c r="BD16"/>
  <c r="BC16"/>
  <c r="BB16"/>
  <c r="BA16"/>
  <c r="K16"/>
  <c r="I16"/>
  <c r="G16"/>
  <c r="BE15"/>
  <c r="BD15"/>
  <c r="BC15"/>
  <c r="BB15"/>
  <c r="BA15"/>
  <c r="K15"/>
  <c r="I15"/>
  <c r="G15"/>
  <c r="BE14"/>
  <c r="BE57" s="1"/>
  <c r="I7" i="15" s="1"/>
  <c r="I9" s="1"/>
  <c r="C21" i="14" s="1"/>
  <c r="BD14" i="16"/>
  <c r="BC14"/>
  <c r="BC57" s="1"/>
  <c r="G7" i="15" s="1"/>
  <c r="BB14" i="16"/>
  <c r="K14"/>
  <c r="I14"/>
  <c r="G14"/>
  <c r="BA14" s="1"/>
  <c r="BE11"/>
  <c r="BD11"/>
  <c r="BC11"/>
  <c r="BB11"/>
  <c r="K11"/>
  <c r="I11"/>
  <c r="G11"/>
  <c r="BA11" s="1"/>
  <c r="BE8"/>
  <c r="BD8"/>
  <c r="BC8"/>
  <c r="BB8"/>
  <c r="K8"/>
  <c r="K57" s="1"/>
  <c r="I8"/>
  <c r="G8"/>
  <c r="BA8" s="1"/>
  <c r="B7" i="15"/>
  <c r="A7"/>
  <c r="BD57" i="16"/>
  <c r="H7" i="15" s="1"/>
  <c r="BB57" i="16"/>
  <c r="F7" i="15" s="1"/>
  <c r="I57" i="16"/>
  <c r="E4"/>
  <c r="F3"/>
  <c r="C33" i="14"/>
  <c r="F33" s="1"/>
  <c r="C31"/>
  <c r="G7"/>
  <c r="I33" i="12"/>
  <c r="D21" i="11"/>
  <c r="I32" i="12"/>
  <c r="G21" i="11" s="1"/>
  <c r="D20"/>
  <c r="I31" i="12"/>
  <c r="G20" i="11" s="1"/>
  <c r="D19"/>
  <c r="I30" i="12"/>
  <c r="G19" i="11" s="1"/>
  <c r="D18"/>
  <c r="I29" i="12"/>
  <c r="G18" i="11" s="1"/>
  <c r="D17"/>
  <c r="I28" i="12"/>
  <c r="G17" i="11" s="1"/>
  <c r="D16"/>
  <c r="I27" i="12"/>
  <c r="G16" i="11" s="1"/>
  <c r="D15"/>
  <c r="I26" i="12"/>
  <c r="G15" i="11" s="1"/>
  <c r="BE228" i="13"/>
  <c r="BD228"/>
  <c r="BC228"/>
  <c r="BB228"/>
  <c r="K228"/>
  <c r="I228"/>
  <c r="G228"/>
  <c r="BA228" s="1"/>
  <c r="BE227"/>
  <c r="BE229" s="1"/>
  <c r="I20" i="12" s="1"/>
  <c r="BD227" i="13"/>
  <c r="BD229" s="1"/>
  <c r="H20" i="12" s="1"/>
  <c r="BC227" i="13"/>
  <c r="BB227"/>
  <c r="BB229" s="1"/>
  <c r="F20" i="12" s="1"/>
  <c r="K227" i="13"/>
  <c r="I227"/>
  <c r="G227"/>
  <c r="BA227" s="1"/>
  <c r="B20" i="12"/>
  <c r="A20"/>
  <c r="BC229" i="13"/>
  <c r="G20" i="12" s="1"/>
  <c r="K229" i="13"/>
  <c r="I229"/>
  <c r="G229"/>
  <c r="BE224"/>
  <c r="BD224"/>
  <c r="BC224"/>
  <c r="BA224"/>
  <c r="K224"/>
  <c r="I224"/>
  <c r="G224"/>
  <c r="BB224" s="1"/>
  <c r="BE220"/>
  <c r="BD220"/>
  <c r="BC220"/>
  <c r="BA220"/>
  <c r="K220"/>
  <c r="I220"/>
  <c r="G220"/>
  <c r="BB220" s="1"/>
  <c r="BE216"/>
  <c r="BD216"/>
  <c r="BC216"/>
  <c r="BA216"/>
  <c r="K216"/>
  <c r="I216"/>
  <c r="G216"/>
  <c r="BB216" s="1"/>
  <c r="BE212"/>
  <c r="BD212"/>
  <c r="BC212"/>
  <c r="BA212"/>
  <c r="K212"/>
  <c r="I212"/>
  <c r="G212"/>
  <c r="BB212" s="1"/>
  <c r="BE208"/>
  <c r="BD208"/>
  <c r="BC208"/>
  <c r="BA208"/>
  <c r="K208"/>
  <c r="I208"/>
  <c r="G208"/>
  <c r="BB208" s="1"/>
  <c r="BE200"/>
  <c r="BD200"/>
  <c r="BC200"/>
  <c r="BA200"/>
  <c r="K200"/>
  <c r="I200"/>
  <c r="G200"/>
  <c r="BB200" s="1"/>
  <c r="BE195"/>
  <c r="BD195"/>
  <c r="BC195"/>
  <c r="BA195"/>
  <c r="BA225" s="1"/>
  <c r="E19" i="12" s="1"/>
  <c r="K195" i="13"/>
  <c r="I195"/>
  <c r="G195"/>
  <c r="BB195" s="1"/>
  <c r="BE188"/>
  <c r="BE225" s="1"/>
  <c r="I19" i="12" s="1"/>
  <c r="BD188" i="13"/>
  <c r="BC188"/>
  <c r="BA188"/>
  <c r="K188"/>
  <c r="K225" s="1"/>
  <c r="I188"/>
  <c r="G188"/>
  <c r="BB188" s="1"/>
  <c r="B19" i="12"/>
  <c r="A19"/>
  <c r="BC225" i="13"/>
  <c r="G19" i="12" s="1"/>
  <c r="I225" i="13"/>
  <c r="BE185"/>
  <c r="BD185"/>
  <c r="BC185"/>
  <c r="BA185"/>
  <c r="K185"/>
  <c r="K186" s="1"/>
  <c r="I185"/>
  <c r="G185"/>
  <c r="BB185" s="1"/>
  <c r="BE180"/>
  <c r="BD180"/>
  <c r="BD186" s="1"/>
  <c r="H18" i="12" s="1"/>
  <c r="BC180" i="13"/>
  <c r="BA180"/>
  <c r="K180"/>
  <c r="I180"/>
  <c r="I186" s="1"/>
  <c r="G180"/>
  <c r="BB180" s="1"/>
  <c r="B18" i="12"/>
  <c r="A18"/>
  <c r="BE186" i="13"/>
  <c r="I18" i="12" s="1"/>
  <c r="BA186" i="13"/>
  <c r="E18" i="12" s="1"/>
  <c r="G186" i="13"/>
  <c r="BE177"/>
  <c r="BD177"/>
  <c r="BD178" s="1"/>
  <c r="H17" i="12" s="1"/>
  <c r="BC177" i="13"/>
  <c r="BB177"/>
  <c r="BB178" s="1"/>
  <c r="F17" i="12" s="1"/>
  <c r="K177" i="13"/>
  <c r="I177"/>
  <c r="G177"/>
  <c r="BA177" s="1"/>
  <c r="BA178" s="1"/>
  <c r="E17" i="12" s="1"/>
  <c r="B17"/>
  <c r="A17"/>
  <c r="BE178" i="13"/>
  <c r="I17" i="12" s="1"/>
  <c r="BC178" i="13"/>
  <c r="G17" i="12" s="1"/>
  <c r="K178" i="13"/>
  <c r="I178"/>
  <c r="BE172"/>
  <c r="BD172"/>
  <c r="BC172"/>
  <c r="BB172"/>
  <c r="K172"/>
  <c r="I172"/>
  <c r="G172"/>
  <c r="BA172" s="1"/>
  <c r="BE170"/>
  <c r="BE175" s="1"/>
  <c r="I16" i="12" s="1"/>
  <c r="BD170" i="13"/>
  <c r="BD175" s="1"/>
  <c r="H16" i="12" s="1"/>
  <c r="BC170" i="13"/>
  <c r="BB170"/>
  <c r="BB175" s="1"/>
  <c r="F16" i="12" s="1"/>
  <c r="K170" i="13"/>
  <c r="I170"/>
  <c r="G170"/>
  <c r="BA170" s="1"/>
  <c r="B16" i="12"/>
  <c r="A16"/>
  <c r="BC175" i="13"/>
  <c r="G16" i="12" s="1"/>
  <c r="K175" i="13"/>
  <c r="I175"/>
  <c r="G175"/>
  <c r="BE166"/>
  <c r="BD166"/>
  <c r="BD168" s="1"/>
  <c r="H15" i="12" s="1"/>
  <c r="BC166" i="13"/>
  <c r="BB166"/>
  <c r="K166"/>
  <c r="K168" s="1"/>
  <c r="I166"/>
  <c r="I168" s="1"/>
  <c r="G166"/>
  <c r="BA166" s="1"/>
  <c r="BA168" s="1"/>
  <c r="E15" i="12" s="1"/>
  <c r="B15"/>
  <c r="A15"/>
  <c r="BE168" i="13"/>
  <c r="I15" i="12" s="1"/>
  <c r="BC168" i="13"/>
  <c r="G15" i="12" s="1"/>
  <c r="BB168" i="13"/>
  <c r="F15" i="12" s="1"/>
  <c r="G168" i="13"/>
  <c r="BE162"/>
  <c r="BD162"/>
  <c r="BC162"/>
  <c r="BB162"/>
  <c r="K162"/>
  <c r="I162"/>
  <c r="G162"/>
  <c r="BA162" s="1"/>
  <c r="BE160"/>
  <c r="BD160"/>
  <c r="BC160"/>
  <c r="BB160"/>
  <c r="K160"/>
  <c r="K164" s="1"/>
  <c r="I160"/>
  <c r="G160"/>
  <c r="BA160" s="1"/>
  <c r="BE158"/>
  <c r="BD158"/>
  <c r="BD164" s="1"/>
  <c r="H14" i="12" s="1"/>
  <c r="BC158" i="13"/>
  <c r="BB158"/>
  <c r="K158"/>
  <c r="I158"/>
  <c r="I164" s="1"/>
  <c r="G158"/>
  <c r="BA158" s="1"/>
  <c r="B14" i="12"/>
  <c r="A14"/>
  <c r="BE164" i="13"/>
  <c r="I14" i="12" s="1"/>
  <c r="BB164" i="13"/>
  <c r="F14" i="12" s="1"/>
  <c r="G164" i="13"/>
  <c r="BE154"/>
  <c r="BD154"/>
  <c r="BC154"/>
  <c r="BB154"/>
  <c r="K154"/>
  <c r="I154"/>
  <c r="I156" s="1"/>
  <c r="G154"/>
  <c r="BA154" s="1"/>
  <c r="BE152"/>
  <c r="BE156" s="1"/>
  <c r="I13" i="12" s="1"/>
  <c r="BD152" i="13"/>
  <c r="BC152"/>
  <c r="BC156" s="1"/>
  <c r="G13" i="12" s="1"/>
  <c r="BB152" i="13"/>
  <c r="K152"/>
  <c r="I152"/>
  <c r="G152"/>
  <c r="BA152" s="1"/>
  <c r="BA156" s="1"/>
  <c r="E13" i="12" s="1"/>
  <c r="B13"/>
  <c r="A13"/>
  <c r="BD156" i="13"/>
  <c r="H13" i="12" s="1"/>
  <c r="K156" i="13"/>
  <c r="BE148"/>
  <c r="BD148"/>
  <c r="BC148"/>
  <c r="BB148"/>
  <c r="BA148"/>
  <c r="K148"/>
  <c r="I148"/>
  <c r="G148"/>
  <c r="BE146"/>
  <c r="BD146"/>
  <c r="BC146"/>
  <c r="BB146"/>
  <c r="BA146"/>
  <c r="K146"/>
  <c r="I146"/>
  <c r="G146"/>
  <c r="BE144"/>
  <c r="BD144"/>
  <c r="BC144"/>
  <c r="BB144"/>
  <c r="BA144"/>
  <c r="K144"/>
  <c r="I144"/>
  <c r="G144"/>
  <c r="BE139"/>
  <c r="BD139"/>
  <c r="BC139"/>
  <c r="BB139"/>
  <c r="BA139"/>
  <c r="K139"/>
  <c r="I139"/>
  <c r="G139"/>
  <c r="BE136"/>
  <c r="BD136"/>
  <c r="BC136"/>
  <c r="BB136"/>
  <c r="BA136"/>
  <c r="K136"/>
  <c r="I136"/>
  <c r="G136"/>
  <c r="BE134"/>
  <c r="BE150" s="1"/>
  <c r="I12" i="12" s="1"/>
  <c r="BD134" i="13"/>
  <c r="BC134"/>
  <c r="BC150" s="1"/>
  <c r="G12" i="12" s="1"/>
  <c r="BB134" i="13"/>
  <c r="BA134"/>
  <c r="BA150" s="1"/>
  <c r="E12" i="12" s="1"/>
  <c r="K134" i="13"/>
  <c r="I134"/>
  <c r="G134"/>
  <c r="B12" i="12"/>
  <c r="A12"/>
  <c r="BD150" i="13"/>
  <c r="H12" i="12" s="1"/>
  <c r="BB150" i="13"/>
  <c r="F12" i="12" s="1"/>
  <c r="K150" i="13"/>
  <c r="I150"/>
  <c r="G150"/>
  <c r="BE129"/>
  <c r="BE132" s="1"/>
  <c r="I11" i="12" s="1"/>
  <c r="BD129" i="13"/>
  <c r="BD132" s="1"/>
  <c r="H11" i="12" s="1"/>
  <c r="BC129" i="13"/>
  <c r="BB129"/>
  <c r="K129"/>
  <c r="K132" s="1"/>
  <c r="I129"/>
  <c r="G129"/>
  <c r="BA129" s="1"/>
  <c r="BA132" s="1"/>
  <c r="E11" i="12" s="1"/>
  <c r="B11"/>
  <c r="A11"/>
  <c r="BC132" i="13"/>
  <c r="G11" i="12" s="1"/>
  <c r="BB132" i="13"/>
  <c r="F11" i="12" s="1"/>
  <c r="I132" i="13"/>
  <c r="BE124"/>
  <c r="BD124"/>
  <c r="BC124"/>
  <c r="BB124"/>
  <c r="K124"/>
  <c r="I124"/>
  <c r="G124"/>
  <c r="BA124" s="1"/>
  <c r="BE122"/>
  <c r="BD122"/>
  <c r="BC122"/>
  <c r="BB122"/>
  <c r="K122"/>
  <c r="I122"/>
  <c r="G122"/>
  <c r="BA122" s="1"/>
  <c r="BE120"/>
  <c r="BD120"/>
  <c r="BC120"/>
  <c r="BB120"/>
  <c r="K120"/>
  <c r="I120"/>
  <c r="G120"/>
  <c r="BA120" s="1"/>
  <c r="BE118"/>
  <c r="BD118"/>
  <c r="BC118"/>
  <c r="BB118"/>
  <c r="K118"/>
  <c r="I118"/>
  <c r="G118"/>
  <c r="BA118" s="1"/>
  <c r="BE114"/>
  <c r="BD114"/>
  <c r="BC114"/>
  <c r="BB114"/>
  <c r="K114"/>
  <c r="K127" s="1"/>
  <c r="I114"/>
  <c r="G114"/>
  <c r="BA114" s="1"/>
  <c r="BE110"/>
  <c r="BD110"/>
  <c r="BD127" s="1"/>
  <c r="H10" i="12" s="1"/>
  <c r="BC110" i="13"/>
  <c r="BB110"/>
  <c r="K110"/>
  <c r="I110"/>
  <c r="I127" s="1"/>
  <c r="G110"/>
  <c r="BA110" s="1"/>
  <c r="B10" i="12"/>
  <c r="A10"/>
  <c r="BE127" i="13"/>
  <c r="I10" i="12" s="1"/>
  <c r="BB127" i="13"/>
  <c r="F10" i="12" s="1"/>
  <c r="G127" i="13"/>
  <c r="BE106"/>
  <c r="BD106"/>
  <c r="BC106"/>
  <c r="BB106"/>
  <c r="K106"/>
  <c r="I106"/>
  <c r="G106"/>
  <c r="BA106" s="1"/>
  <c r="BE102"/>
  <c r="BD102"/>
  <c r="BC102"/>
  <c r="BB102"/>
  <c r="K102"/>
  <c r="I102"/>
  <c r="G102"/>
  <c r="BA102" s="1"/>
  <c r="BE99"/>
  <c r="BD99"/>
  <c r="BC99"/>
  <c r="BB99"/>
  <c r="K99"/>
  <c r="I99"/>
  <c r="G99"/>
  <c r="BA99" s="1"/>
  <c r="BE95"/>
  <c r="BD95"/>
  <c r="BC95"/>
  <c r="BB95"/>
  <c r="K95"/>
  <c r="I95"/>
  <c r="G95"/>
  <c r="BA95" s="1"/>
  <c r="BE90"/>
  <c r="BD90"/>
  <c r="BC90"/>
  <c r="BB90"/>
  <c r="K90"/>
  <c r="I90"/>
  <c r="I108" s="1"/>
  <c r="G90"/>
  <c r="BA90" s="1"/>
  <c r="BE85"/>
  <c r="BE108" s="1"/>
  <c r="I9" i="12" s="1"/>
  <c r="BD85" i="13"/>
  <c r="BC85"/>
  <c r="BC108" s="1"/>
  <c r="G9" i="12" s="1"/>
  <c r="BB85" i="13"/>
  <c r="K85"/>
  <c r="I85"/>
  <c r="G85"/>
  <c r="BA85" s="1"/>
  <c r="BE82"/>
  <c r="BD82"/>
  <c r="BC82"/>
  <c r="BB82"/>
  <c r="K82"/>
  <c r="I82"/>
  <c r="G82"/>
  <c r="BA82" s="1"/>
  <c r="BE79"/>
  <c r="BD79"/>
  <c r="BC79"/>
  <c r="BB79"/>
  <c r="BB108" s="1"/>
  <c r="F9" i="12" s="1"/>
  <c r="K79" i="13"/>
  <c r="I79"/>
  <c r="G79"/>
  <c r="G108" s="1"/>
  <c r="B9" i="12"/>
  <c r="A9"/>
  <c r="BD108" i="13"/>
  <c r="H9" i="12" s="1"/>
  <c r="K108" i="13"/>
  <c r="BE74"/>
  <c r="BD74"/>
  <c r="BC74"/>
  <c r="BB74"/>
  <c r="BA74"/>
  <c r="K74"/>
  <c r="I74"/>
  <c r="G74"/>
  <c r="BE71"/>
  <c r="BE77" s="1"/>
  <c r="I8" i="12" s="1"/>
  <c r="BD71" i="13"/>
  <c r="BC71"/>
  <c r="BC77" s="1"/>
  <c r="G8" i="12" s="1"/>
  <c r="BB71" i="13"/>
  <c r="BA71"/>
  <c r="BA77" s="1"/>
  <c r="E8" i="12" s="1"/>
  <c r="K71" i="13"/>
  <c r="I71"/>
  <c r="G71"/>
  <c r="B8" i="12"/>
  <c r="A8"/>
  <c r="BD77" i="13"/>
  <c r="H8" i="12" s="1"/>
  <c r="BB77" i="13"/>
  <c r="F8" i="12" s="1"/>
  <c r="K77" i="13"/>
  <c r="I77"/>
  <c r="G77"/>
  <c r="BE66"/>
  <c r="BD66"/>
  <c r="BC66"/>
  <c r="BB66"/>
  <c r="K66"/>
  <c r="I66"/>
  <c r="G66"/>
  <c r="BA66" s="1"/>
  <c r="BE64"/>
  <c r="BD64"/>
  <c r="BC64"/>
  <c r="BB64"/>
  <c r="K64"/>
  <c r="I64"/>
  <c r="G64"/>
  <c r="BA64" s="1"/>
  <c r="BE62"/>
  <c r="BD62"/>
  <c r="BC62"/>
  <c r="BB62"/>
  <c r="K62"/>
  <c r="I62"/>
  <c r="G62"/>
  <c r="BA62" s="1"/>
  <c r="BE58"/>
  <c r="BD58"/>
  <c r="BC58"/>
  <c r="BB58"/>
  <c r="K58"/>
  <c r="I58"/>
  <c r="G58"/>
  <c r="BA58" s="1"/>
  <c r="BE56"/>
  <c r="BD56"/>
  <c r="BC56"/>
  <c r="BB56"/>
  <c r="K56"/>
  <c r="I56"/>
  <c r="G56"/>
  <c r="BA56" s="1"/>
  <c r="BE54"/>
  <c r="BD54"/>
  <c r="BC54"/>
  <c r="BB54"/>
  <c r="K54"/>
  <c r="I54"/>
  <c r="G54"/>
  <c r="BA54" s="1"/>
  <c r="BE52"/>
  <c r="BD52"/>
  <c r="BC52"/>
  <c r="BB52"/>
  <c r="K52"/>
  <c r="I52"/>
  <c r="G52"/>
  <c r="BA52" s="1"/>
  <c r="BE50"/>
  <c r="BD50"/>
  <c r="BC50"/>
  <c r="BB50"/>
  <c r="K50"/>
  <c r="I50"/>
  <c r="G50"/>
  <c r="BA50" s="1"/>
  <c r="BE48"/>
  <c r="BD48"/>
  <c r="BC48"/>
  <c r="BB48"/>
  <c r="K48"/>
  <c r="I48"/>
  <c r="G48"/>
  <c r="BA48" s="1"/>
  <c r="BE43"/>
  <c r="BD43"/>
  <c r="BC43"/>
  <c r="BB43"/>
  <c r="K43"/>
  <c r="I43"/>
  <c r="G43"/>
  <c r="BA43" s="1"/>
  <c r="BE40"/>
  <c r="BD40"/>
  <c r="BC40"/>
  <c r="BB40"/>
  <c r="K40"/>
  <c r="I40"/>
  <c r="G40"/>
  <c r="BA40" s="1"/>
  <c r="BE37"/>
  <c r="BD37"/>
  <c r="BC37"/>
  <c r="BB37"/>
  <c r="K37"/>
  <c r="I37"/>
  <c r="G37"/>
  <c r="BA37" s="1"/>
  <c r="BE34"/>
  <c r="BD34"/>
  <c r="BC34"/>
  <c r="BB34"/>
  <c r="K34"/>
  <c r="I34"/>
  <c r="G34"/>
  <c r="BA34" s="1"/>
  <c r="BE31"/>
  <c r="BD31"/>
  <c r="BC31"/>
  <c r="BB31"/>
  <c r="K31"/>
  <c r="I31"/>
  <c r="G31"/>
  <c r="BA31" s="1"/>
  <c r="BE28"/>
  <c r="BD28"/>
  <c r="BC28"/>
  <c r="BB28"/>
  <c r="K28"/>
  <c r="I28"/>
  <c r="G28"/>
  <c r="BA28" s="1"/>
  <c r="BE25"/>
  <c r="BD25"/>
  <c r="BC25"/>
  <c r="BB25"/>
  <c r="K25"/>
  <c r="I25"/>
  <c r="G25"/>
  <c r="BA25" s="1"/>
  <c r="BE22"/>
  <c r="BD22"/>
  <c r="BC22"/>
  <c r="BB22"/>
  <c r="K22"/>
  <c r="I22"/>
  <c r="G22"/>
  <c r="BA22" s="1"/>
  <c r="BE19"/>
  <c r="BD19"/>
  <c r="BC19"/>
  <c r="BB19"/>
  <c r="BA19"/>
  <c r="K19"/>
  <c r="I19"/>
  <c r="G19"/>
  <c r="BE17"/>
  <c r="BD17"/>
  <c r="BC17"/>
  <c r="BB17"/>
  <c r="BA17"/>
  <c r="K17"/>
  <c r="I17"/>
  <c r="G17"/>
  <c r="BE15"/>
  <c r="BD15"/>
  <c r="BC15"/>
  <c r="BB15"/>
  <c r="K15"/>
  <c r="I15"/>
  <c r="G15"/>
  <c r="BA15" s="1"/>
  <c r="BE13"/>
  <c r="BD13"/>
  <c r="BC13"/>
  <c r="BB13"/>
  <c r="K13"/>
  <c r="I13"/>
  <c r="G13"/>
  <c r="BA13" s="1"/>
  <c r="BE12"/>
  <c r="BD12"/>
  <c r="BC12"/>
  <c r="BB12"/>
  <c r="K12"/>
  <c r="I12"/>
  <c r="G12"/>
  <c r="BA12" s="1"/>
  <c r="BE11"/>
  <c r="BD11"/>
  <c r="BC11"/>
  <c r="BB11"/>
  <c r="K11"/>
  <c r="I11"/>
  <c r="G11"/>
  <c r="BA11" s="1"/>
  <c r="BE9"/>
  <c r="BD9"/>
  <c r="BC9"/>
  <c r="BB9"/>
  <c r="BB69" s="1"/>
  <c r="F7" i="12" s="1"/>
  <c r="K9" i="13"/>
  <c r="I9"/>
  <c r="G9"/>
  <c r="BA9" s="1"/>
  <c r="BE8"/>
  <c r="BE69" s="1"/>
  <c r="I7" i="12" s="1"/>
  <c r="BD8" i="13"/>
  <c r="BC8"/>
  <c r="BB8"/>
  <c r="K8"/>
  <c r="K69" s="1"/>
  <c r="I8"/>
  <c r="G8"/>
  <c r="BA8" s="1"/>
  <c r="B7" i="12"/>
  <c r="A7"/>
  <c r="BC69" i="13"/>
  <c r="G7" i="12" s="1"/>
  <c r="I69" i="13"/>
  <c r="E4"/>
  <c r="F3"/>
  <c r="C33" i="11"/>
  <c r="F33" s="1"/>
  <c r="C31"/>
  <c r="G7"/>
  <c r="I23" i="9"/>
  <c r="D21" i="8"/>
  <c r="I22" i="9"/>
  <c r="G21" i="8" s="1"/>
  <c r="D20"/>
  <c r="I21" i="9"/>
  <c r="G20" i="8" s="1"/>
  <c r="D19"/>
  <c r="I20" i="9"/>
  <c r="G19" i="8" s="1"/>
  <c r="D18"/>
  <c r="I19" i="9"/>
  <c r="G18" i="8" s="1"/>
  <c r="D17"/>
  <c r="I18" i="9"/>
  <c r="G17" i="8" s="1"/>
  <c r="D16"/>
  <c r="I17" i="9"/>
  <c r="G16" i="8" s="1"/>
  <c r="D15"/>
  <c r="I16" i="9"/>
  <c r="G15" i="8" s="1"/>
  <c r="BE54" i="10"/>
  <c r="BD54"/>
  <c r="BC54"/>
  <c r="BA54"/>
  <c r="K54"/>
  <c r="I54"/>
  <c r="G54"/>
  <c r="BB54" s="1"/>
  <c r="BE52"/>
  <c r="BD52"/>
  <c r="BC52"/>
  <c r="BA52"/>
  <c r="K52"/>
  <c r="I52"/>
  <c r="G52"/>
  <c r="BB52" s="1"/>
  <c r="BE50"/>
  <c r="BD50"/>
  <c r="BC50"/>
  <c r="BA50"/>
  <c r="K50"/>
  <c r="I50"/>
  <c r="G50"/>
  <c r="BB50" s="1"/>
  <c r="BE47"/>
  <c r="BE55" s="1"/>
  <c r="I10" i="9" s="1"/>
  <c r="BD47" i="10"/>
  <c r="BC47"/>
  <c r="BC55" s="1"/>
  <c r="G10" i="9" s="1"/>
  <c r="BA47" i="10"/>
  <c r="K47"/>
  <c r="K55" s="1"/>
  <c r="I47"/>
  <c r="G47"/>
  <c r="BB47" s="1"/>
  <c r="B10" i="9"/>
  <c r="A10"/>
  <c r="BD55" i="10"/>
  <c r="H10" i="9" s="1"/>
  <c r="BA55" i="10"/>
  <c r="E10" i="9" s="1"/>
  <c r="I55" i="10"/>
  <c r="BE44"/>
  <c r="BD44"/>
  <c r="BC44"/>
  <c r="BA44"/>
  <c r="K44"/>
  <c r="I44"/>
  <c r="G44"/>
  <c r="BB44" s="1"/>
  <c r="BE42"/>
  <c r="BD42"/>
  <c r="BC42"/>
  <c r="BA42"/>
  <c r="K42"/>
  <c r="I42"/>
  <c r="G42"/>
  <c r="BB42" s="1"/>
  <c r="BE40"/>
  <c r="BD40"/>
  <c r="BC40"/>
  <c r="BA40"/>
  <c r="K40"/>
  <c r="I40"/>
  <c r="G40"/>
  <c r="BB40" s="1"/>
  <c r="BE38"/>
  <c r="BD38"/>
  <c r="BC38"/>
  <c r="BA38"/>
  <c r="K38"/>
  <c r="I38"/>
  <c r="G38"/>
  <c r="BB38" s="1"/>
  <c r="BE36"/>
  <c r="BE45" s="1"/>
  <c r="I9" i="9" s="1"/>
  <c r="BD36" i="10"/>
  <c r="BC36"/>
  <c r="BC45" s="1"/>
  <c r="G9" i="9" s="1"/>
  <c r="BA36" i="10"/>
  <c r="K36"/>
  <c r="K45" s="1"/>
  <c r="I36"/>
  <c r="G36"/>
  <c r="BB36" s="1"/>
  <c r="B9" i="9"/>
  <c r="A9"/>
  <c r="BD45" i="10"/>
  <c r="H9" i="9" s="1"/>
  <c r="BA45" i="10"/>
  <c r="E9" i="9" s="1"/>
  <c r="I45" i="10"/>
  <c r="BE33"/>
  <c r="BE34" s="1"/>
  <c r="I8" i="9" s="1"/>
  <c r="BD33" i="10"/>
  <c r="BC33"/>
  <c r="BC34" s="1"/>
  <c r="G8" i="9" s="1"/>
  <c r="BB33" i="10"/>
  <c r="K33"/>
  <c r="K34" s="1"/>
  <c r="I33"/>
  <c r="G33"/>
  <c r="BA33" s="1"/>
  <c r="BA34" s="1"/>
  <c r="E8" i="9" s="1"/>
  <c r="B8"/>
  <c r="A8"/>
  <c r="BD34" i="10"/>
  <c r="H8" i="9" s="1"/>
  <c r="BB34" i="10"/>
  <c r="F8" i="9" s="1"/>
  <c r="I34" i="10"/>
  <c r="BE28"/>
  <c r="BD28"/>
  <c r="BC28"/>
  <c r="BB28"/>
  <c r="K28"/>
  <c r="I28"/>
  <c r="G28"/>
  <c r="BA28" s="1"/>
  <c r="BE25"/>
  <c r="BD25"/>
  <c r="BC25"/>
  <c r="BB25"/>
  <c r="K25"/>
  <c r="I25"/>
  <c r="G25"/>
  <c r="BA25" s="1"/>
  <c r="BE22"/>
  <c r="BD22"/>
  <c r="BC22"/>
  <c r="BB22"/>
  <c r="K22"/>
  <c r="I22"/>
  <c r="G22"/>
  <c r="BA22" s="1"/>
  <c r="BE20"/>
  <c r="BD20"/>
  <c r="BC20"/>
  <c r="BB20"/>
  <c r="K20"/>
  <c r="I20"/>
  <c r="G20"/>
  <c r="BA20" s="1"/>
  <c r="BE18"/>
  <c r="BD18"/>
  <c r="BC18"/>
  <c r="BB18"/>
  <c r="K18"/>
  <c r="I18"/>
  <c r="G18"/>
  <c r="BA18" s="1"/>
  <c r="BE16"/>
  <c r="BD16"/>
  <c r="BC16"/>
  <c r="BB16"/>
  <c r="K16"/>
  <c r="I16"/>
  <c r="G16"/>
  <c r="BA16" s="1"/>
  <c r="BE14"/>
  <c r="BD14"/>
  <c r="BC14"/>
  <c r="BB14"/>
  <c r="K14"/>
  <c r="I14"/>
  <c r="G14"/>
  <c r="BA14" s="1"/>
  <c r="BE12"/>
  <c r="BD12"/>
  <c r="BC12"/>
  <c r="BB12"/>
  <c r="K12"/>
  <c r="I12"/>
  <c r="G12"/>
  <c r="BA12" s="1"/>
  <c r="BE10"/>
  <c r="BD10"/>
  <c r="BC10"/>
  <c r="BB10"/>
  <c r="K10"/>
  <c r="I10"/>
  <c r="G10"/>
  <c r="BA10" s="1"/>
  <c r="BE8"/>
  <c r="BD8"/>
  <c r="BD31" s="1"/>
  <c r="H7" i="9" s="1"/>
  <c r="BC8" i="10"/>
  <c r="BB8"/>
  <c r="BB31" s="1"/>
  <c r="F7" i="9" s="1"/>
  <c r="K8" i="10"/>
  <c r="I8"/>
  <c r="I31" s="1"/>
  <c r="G8"/>
  <c r="BA8" s="1"/>
  <c r="B7" i="9"/>
  <c r="A7"/>
  <c r="BE31" i="10"/>
  <c r="I7" i="9" s="1"/>
  <c r="BC31" i="10"/>
  <c r="G7" i="9" s="1"/>
  <c r="K31" i="10"/>
  <c r="G31"/>
  <c r="E4"/>
  <c r="F3"/>
  <c r="C33" i="8"/>
  <c r="F33" s="1"/>
  <c r="C31"/>
  <c r="G7"/>
  <c r="I22" i="6"/>
  <c r="D21" i="5"/>
  <c r="I21" i="6"/>
  <c r="G21" i="5" s="1"/>
  <c r="D20"/>
  <c r="I20" i="6"/>
  <c r="G20" i="5" s="1"/>
  <c r="D19"/>
  <c r="I19" i="6"/>
  <c r="G19" i="5" s="1"/>
  <c r="D18"/>
  <c r="I18" i="6"/>
  <c r="G18" i="5" s="1"/>
  <c r="D17"/>
  <c r="I17" i="6"/>
  <c r="G17" i="5" s="1"/>
  <c r="D16"/>
  <c r="I16" i="6"/>
  <c r="G16" i="5" s="1"/>
  <c r="D15"/>
  <c r="I15" i="6"/>
  <c r="G15" i="5" s="1"/>
  <c r="BE101" i="7"/>
  <c r="BE102" s="1"/>
  <c r="I9" i="6" s="1"/>
  <c r="BD101" i="7"/>
  <c r="BC101"/>
  <c r="BC102" s="1"/>
  <c r="G9" i="6" s="1"/>
  <c r="BB101" i="7"/>
  <c r="BA101"/>
  <c r="BA102" s="1"/>
  <c r="E9" i="6" s="1"/>
  <c r="K101" i="7"/>
  <c r="I101"/>
  <c r="G101"/>
  <c r="B9" i="6"/>
  <c r="A9"/>
  <c r="BD102" i="7"/>
  <c r="H9" i="6" s="1"/>
  <c r="BB102" i="7"/>
  <c r="F9" i="6" s="1"/>
  <c r="K102" i="7"/>
  <c r="I102"/>
  <c r="G102"/>
  <c r="BE98"/>
  <c r="BD98"/>
  <c r="BC98"/>
  <c r="BB98"/>
  <c r="K98"/>
  <c r="I98"/>
  <c r="G98"/>
  <c r="BA98" s="1"/>
  <c r="BE96"/>
  <c r="BD96"/>
  <c r="BC96"/>
  <c r="BB96"/>
  <c r="BB99" s="1"/>
  <c r="F8" i="6" s="1"/>
  <c r="K96" i="7"/>
  <c r="I96"/>
  <c r="G96"/>
  <c r="BA96" s="1"/>
  <c r="BE93"/>
  <c r="BE99" s="1"/>
  <c r="I8" i="6" s="1"/>
  <c r="BD93" i="7"/>
  <c r="BC93"/>
  <c r="BB93"/>
  <c r="K93"/>
  <c r="K99" s="1"/>
  <c r="I93"/>
  <c r="G93"/>
  <c r="BA93" s="1"/>
  <c r="BA99" s="1"/>
  <c r="E8" i="6" s="1"/>
  <c r="B8"/>
  <c r="A8"/>
  <c r="BC99" i="7"/>
  <c r="G8" i="6" s="1"/>
  <c r="I99" i="7"/>
  <c r="BE89"/>
  <c r="BD89"/>
  <c r="BC89"/>
  <c r="BB89"/>
  <c r="K89"/>
  <c r="I89"/>
  <c r="G89"/>
  <c r="BA89" s="1"/>
  <c r="BE87"/>
  <c r="BD87"/>
  <c r="BC87"/>
  <c r="BB87"/>
  <c r="K87"/>
  <c r="I87"/>
  <c r="G87"/>
  <c r="BA87" s="1"/>
  <c r="BE85"/>
  <c r="BD85"/>
  <c r="BC85"/>
  <c r="BB85"/>
  <c r="K85"/>
  <c r="I85"/>
  <c r="G85"/>
  <c r="BA85" s="1"/>
  <c r="BE83"/>
  <c r="BD83"/>
  <c r="BC83"/>
  <c r="BB83"/>
  <c r="K83"/>
  <c r="I83"/>
  <c r="G83"/>
  <c r="BA83" s="1"/>
  <c r="BE81"/>
  <c r="BD81"/>
  <c r="BC81"/>
  <c r="BB81"/>
  <c r="K81"/>
  <c r="I81"/>
  <c r="G81"/>
  <c r="BA81" s="1"/>
  <c r="BE77"/>
  <c r="BD77"/>
  <c r="BC77"/>
  <c r="BB77"/>
  <c r="K77"/>
  <c r="I77"/>
  <c r="G77"/>
  <c r="BA77" s="1"/>
  <c r="BE73"/>
  <c r="BD73"/>
  <c r="BC73"/>
  <c r="BB73"/>
  <c r="K73"/>
  <c r="I73"/>
  <c r="G73"/>
  <c r="BA73" s="1"/>
  <c r="BE68"/>
  <c r="BD68"/>
  <c r="BC68"/>
  <c r="BB68"/>
  <c r="K68"/>
  <c r="I68"/>
  <c r="G68"/>
  <c r="BA68" s="1"/>
  <c r="BE66"/>
  <c r="BD66"/>
  <c r="BC66"/>
  <c r="BB66"/>
  <c r="K66"/>
  <c r="I66"/>
  <c r="G66"/>
  <c r="BA66" s="1"/>
  <c r="BE64"/>
  <c r="BD64"/>
  <c r="BC64"/>
  <c r="BB64"/>
  <c r="K64"/>
  <c r="I64"/>
  <c r="G64"/>
  <c r="BA64" s="1"/>
  <c r="BE61"/>
  <c r="BD61"/>
  <c r="BC61"/>
  <c r="BB61"/>
  <c r="K61"/>
  <c r="I61"/>
  <c r="G61"/>
  <c r="BA61" s="1"/>
  <c r="BE56"/>
  <c r="BD56"/>
  <c r="BC56"/>
  <c r="BB56"/>
  <c r="K56"/>
  <c r="I56"/>
  <c r="G56"/>
  <c r="BA56" s="1"/>
  <c r="BE54"/>
  <c r="BD54"/>
  <c r="BC54"/>
  <c r="BB54"/>
  <c r="K54"/>
  <c r="I54"/>
  <c r="G54"/>
  <c r="BA54" s="1"/>
  <c r="BE52"/>
  <c r="BD52"/>
  <c r="BC52"/>
  <c r="BB52"/>
  <c r="K52"/>
  <c r="I52"/>
  <c r="G52"/>
  <c r="BA52" s="1"/>
  <c r="BE47"/>
  <c r="BD47"/>
  <c r="BC47"/>
  <c r="BB47"/>
  <c r="K47"/>
  <c r="I47"/>
  <c r="G47"/>
  <c r="BA47" s="1"/>
  <c r="BE42"/>
  <c r="BD42"/>
  <c r="BC42"/>
  <c r="BB42"/>
  <c r="K42"/>
  <c r="I42"/>
  <c r="G42"/>
  <c r="BA42" s="1"/>
  <c r="BE38"/>
  <c r="BD38"/>
  <c r="BC38"/>
  <c r="BB38"/>
  <c r="K38"/>
  <c r="I38"/>
  <c r="G38"/>
  <c r="BA38" s="1"/>
  <c r="BE34"/>
  <c r="BD34"/>
  <c r="BC34"/>
  <c r="BB34"/>
  <c r="K34"/>
  <c r="I34"/>
  <c r="G34"/>
  <c r="BA34" s="1"/>
  <c r="BE22"/>
  <c r="BD22"/>
  <c r="BC22"/>
  <c r="BB22"/>
  <c r="K22"/>
  <c r="I22"/>
  <c r="G22"/>
  <c r="BA22" s="1"/>
  <c r="BE17"/>
  <c r="BD17"/>
  <c r="BC17"/>
  <c r="BB17"/>
  <c r="K17"/>
  <c r="I17"/>
  <c r="G17"/>
  <c r="BA17" s="1"/>
  <c r="BE12"/>
  <c r="BD12"/>
  <c r="BC12"/>
  <c r="BB12"/>
  <c r="K12"/>
  <c r="K91" s="1"/>
  <c r="I12"/>
  <c r="G12"/>
  <c r="BA12" s="1"/>
  <c r="BE10"/>
  <c r="BD10"/>
  <c r="BC10"/>
  <c r="BB10"/>
  <c r="K10"/>
  <c r="I10"/>
  <c r="G10"/>
  <c r="BA10" s="1"/>
  <c r="BE8"/>
  <c r="BE91" s="1"/>
  <c r="I7" i="6" s="1"/>
  <c r="BD8" i="7"/>
  <c r="BC8"/>
  <c r="BC91" s="1"/>
  <c r="G7" i="6" s="1"/>
  <c r="BB8" i="7"/>
  <c r="BA8"/>
  <c r="K8"/>
  <c r="I8"/>
  <c r="G8"/>
  <c r="B7" i="6"/>
  <c r="A7"/>
  <c r="BD91" i="7"/>
  <c r="H7" i="6" s="1"/>
  <c r="BB91" i="7"/>
  <c r="F7" i="6" s="1"/>
  <c r="I91" i="7"/>
  <c r="E4"/>
  <c r="F3"/>
  <c r="C33" i="5"/>
  <c r="F33" s="1"/>
  <c r="C31"/>
  <c r="G7"/>
  <c r="I26" i="3"/>
  <c r="D21" i="2"/>
  <c r="I25" i="3"/>
  <c r="G21" i="2" s="1"/>
  <c r="D20"/>
  <c r="I24" i="3"/>
  <c r="G20" i="2" s="1"/>
  <c r="D19"/>
  <c r="I23" i="3"/>
  <c r="G19" i="2" s="1"/>
  <c r="D18"/>
  <c r="I22" i="3"/>
  <c r="G18" i="2" s="1"/>
  <c r="D17"/>
  <c r="I21" i="3"/>
  <c r="G17" i="2" s="1"/>
  <c r="D16"/>
  <c r="I20" i="3"/>
  <c r="G16" i="2" s="1"/>
  <c r="D15"/>
  <c r="I19" i="3"/>
  <c r="G15" i="2" s="1"/>
  <c r="BE98" i="4"/>
  <c r="BD98"/>
  <c r="BC98"/>
  <c r="BB98"/>
  <c r="K98"/>
  <c r="I98"/>
  <c r="G98"/>
  <c r="BA98" s="1"/>
  <c r="BE97"/>
  <c r="BD97"/>
  <c r="BC97"/>
  <c r="BB97"/>
  <c r="K97"/>
  <c r="I97"/>
  <c r="G97"/>
  <c r="BA97" s="1"/>
  <c r="BE96"/>
  <c r="BE99" s="1"/>
  <c r="I13" i="3" s="1"/>
  <c r="BD96" i="4"/>
  <c r="BD99" s="1"/>
  <c r="H13" i="3" s="1"/>
  <c r="BC96" i="4"/>
  <c r="BB96"/>
  <c r="K96"/>
  <c r="K99" s="1"/>
  <c r="I96"/>
  <c r="G96"/>
  <c r="BA96" s="1"/>
  <c r="B13" i="3"/>
  <c r="A13"/>
  <c r="BC99" i="4"/>
  <c r="G13" i="3" s="1"/>
  <c r="BB99" i="4"/>
  <c r="F13" i="3" s="1"/>
  <c r="I99" i="4"/>
  <c r="G99"/>
  <c r="BE93"/>
  <c r="BD93"/>
  <c r="BD94" s="1"/>
  <c r="H12" i="3" s="1"/>
  <c r="BC93" i="4"/>
  <c r="BC94" s="1"/>
  <c r="G12" i="3" s="1"/>
  <c r="BB93" i="4"/>
  <c r="BB94" s="1"/>
  <c r="F12" i="3" s="1"/>
  <c r="K93" i="4"/>
  <c r="K94" s="1"/>
  <c r="I93"/>
  <c r="I94" s="1"/>
  <c r="G93"/>
  <c r="BA93" s="1"/>
  <c r="BA94" s="1"/>
  <c r="E12" i="3" s="1"/>
  <c r="B12"/>
  <c r="A12"/>
  <c r="BE94" i="4"/>
  <c r="I12" i="3" s="1"/>
  <c r="G94" i="4"/>
  <c r="BE84"/>
  <c r="BD84"/>
  <c r="BD91" s="1"/>
  <c r="H11" i="3" s="1"/>
  <c r="BC84" i="4"/>
  <c r="BC91" s="1"/>
  <c r="G11" i="3" s="1"/>
  <c r="BB84" i="4"/>
  <c r="BB91" s="1"/>
  <c r="F11" i="3" s="1"/>
  <c r="K84" i="4"/>
  <c r="I84"/>
  <c r="I91" s="1"/>
  <c r="G84"/>
  <c r="BA84" s="1"/>
  <c r="BA91" s="1"/>
  <c r="E11" i="3" s="1"/>
  <c r="B11"/>
  <c r="A11"/>
  <c r="BE91" i="4"/>
  <c r="I11" i="3" s="1"/>
  <c r="K91" i="4"/>
  <c r="BE74"/>
  <c r="BE82" s="1"/>
  <c r="I10" i="3" s="1"/>
  <c r="BD74" i="4"/>
  <c r="BD82" s="1"/>
  <c r="H10" i="3" s="1"/>
  <c r="BC74" i="4"/>
  <c r="BB74"/>
  <c r="BB82" s="1"/>
  <c r="F10" i="3" s="1"/>
  <c r="K74" i="4"/>
  <c r="K82" s="1"/>
  <c r="I74"/>
  <c r="G74"/>
  <c r="G82" s="1"/>
  <c r="B10" i="3"/>
  <c r="A10"/>
  <c r="BC82" i="4"/>
  <c r="G10" i="3" s="1"/>
  <c r="I82" i="4"/>
  <c r="BE69"/>
  <c r="BD69"/>
  <c r="BC69"/>
  <c r="BB69"/>
  <c r="K69"/>
  <c r="I69"/>
  <c r="G69"/>
  <c r="BA69" s="1"/>
  <c r="BE66"/>
  <c r="BD66"/>
  <c r="BC66"/>
  <c r="BB66"/>
  <c r="K66"/>
  <c r="I66"/>
  <c r="G66"/>
  <c r="BA66" s="1"/>
  <c r="BE64"/>
  <c r="BE72" s="1"/>
  <c r="I9" i="3" s="1"/>
  <c r="BD64" i="4"/>
  <c r="BD72" s="1"/>
  <c r="H9" i="3" s="1"/>
  <c r="BC64" i="4"/>
  <c r="BB64"/>
  <c r="K64"/>
  <c r="K72" s="1"/>
  <c r="I64"/>
  <c r="G64"/>
  <c r="BA64" s="1"/>
  <c r="B9" i="3"/>
  <c r="A9"/>
  <c r="BC72" i="4"/>
  <c r="G9" i="3" s="1"/>
  <c r="BB72" i="4"/>
  <c r="F9" i="3" s="1"/>
  <c r="I72" i="4"/>
  <c r="G72"/>
  <c r="BE60"/>
  <c r="BD60"/>
  <c r="BC60"/>
  <c r="BB60"/>
  <c r="K60"/>
  <c r="I60"/>
  <c r="G60"/>
  <c r="BA60" s="1"/>
  <c r="BE58"/>
  <c r="BE62" s="1"/>
  <c r="I8" i="3" s="1"/>
  <c r="BD58" i="4"/>
  <c r="BC58"/>
  <c r="BC62" s="1"/>
  <c r="G8" i="3" s="1"/>
  <c r="BB58" i="4"/>
  <c r="K58"/>
  <c r="K62" s="1"/>
  <c r="I58"/>
  <c r="G58"/>
  <c r="BA58" s="1"/>
  <c r="BA62" s="1"/>
  <c r="E8" i="3" s="1"/>
  <c r="B8"/>
  <c r="A8"/>
  <c r="BB62" i="4"/>
  <c r="F8" i="3" s="1"/>
  <c r="BE54" i="4"/>
  <c r="BD54"/>
  <c r="BC54"/>
  <c r="BB54"/>
  <c r="K54"/>
  <c r="I54"/>
  <c r="G54"/>
  <c r="BA54" s="1"/>
  <c r="BE53"/>
  <c r="BD53"/>
  <c r="BC53"/>
  <c r="BB53"/>
  <c r="K53"/>
  <c r="I53"/>
  <c r="G53"/>
  <c r="BA53" s="1"/>
  <c r="BE52"/>
  <c r="BD52"/>
  <c r="BC52"/>
  <c r="BB52"/>
  <c r="K52"/>
  <c r="I52"/>
  <c r="G52"/>
  <c r="BA52" s="1"/>
  <c r="BE50"/>
  <c r="BD50"/>
  <c r="BC50"/>
  <c r="BB50"/>
  <c r="K50"/>
  <c r="I50"/>
  <c r="G50"/>
  <c r="BA50" s="1"/>
  <c r="BE48"/>
  <c r="BD48"/>
  <c r="BC48"/>
  <c r="BB48"/>
  <c r="K48"/>
  <c r="I48"/>
  <c r="G48"/>
  <c r="BA48" s="1"/>
  <c r="BE46"/>
  <c r="BD46"/>
  <c r="BC46"/>
  <c r="BB46"/>
  <c r="K46"/>
  <c r="I46"/>
  <c r="G46"/>
  <c r="BA46" s="1"/>
  <c r="BE44"/>
  <c r="BD44"/>
  <c r="BC44"/>
  <c r="BB44"/>
  <c r="K44"/>
  <c r="I44"/>
  <c r="G44"/>
  <c r="BA44" s="1"/>
  <c r="BE42"/>
  <c r="BD42"/>
  <c r="BC42"/>
  <c r="BB42"/>
  <c r="K42"/>
  <c r="I42"/>
  <c r="G42"/>
  <c r="BA42" s="1"/>
  <c r="BE39"/>
  <c r="BD39"/>
  <c r="BC39"/>
  <c r="BB39"/>
  <c r="K39"/>
  <c r="I39"/>
  <c r="G39"/>
  <c r="BA39" s="1"/>
  <c r="BE37"/>
  <c r="BD37"/>
  <c r="BC37"/>
  <c r="BB37"/>
  <c r="K37"/>
  <c r="I37"/>
  <c r="G37"/>
  <c r="BA37" s="1"/>
  <c r="BE35"/>
  <c r="BD35"/>
  <c r="BC35"/>
  <c r="BB35"/>
  <c r="K35"/>
  <c r="I35"/>
  <c r="G35"/>
  <c r="BA35" s="1"/>
  <c r="BE33"/>
  <c r="BD33"/>
  <c r="BC33"/>
  <c r="BB33"/>
  <c r="K33"/>
  <c r="I33"/>
  <c r="G33"/>
  <c r="BA33" s="1"/>
  <c r="BE29"/>
  <c r="BD29"/>
  <c r="BC29"/>
  <c r="BB29"/>
  <c r="K29"/>
  <c r="I29"/>
  <c r="G29"/>
  <c r="BA29" s="1"/>
  <c r="BE28"/>
  <c r="BD28"/>
  <c r="BC28"/>
  <c r="BB28"/>
  <c r="K28"/>
  <c r="I28"/>
  <c r="G28"/>
  <c r="BA28" s="1"/>
  <c r="BE25"/>
  <c r="BD25"/>
  <c r="BC25"/>
  <c r="BB25"/>
  <c r="K25"/>
  <c r="I25"/>
  <c r="G25"/>
  <c r="BA25" s="1"/>
  <c r="BE24"/>
  <c r="BD24"/>
  <c r="BC24"/>
  <c r="BB24"/>
  <c r="K24"/>
  <c r="I24"/>
  <c r="G24"/>
  <c r="BA24" s="1"/>
  <c r="BE21"/>
  <c r="BD21"/>
  <c r="BC21"/>
  <c r="BB21"/>
  <c r="K21"/>
  <c r="I21"/>
  <c r="G21"/>
  <c r="BA21" s="1"/>
  <c r="BE18"/>
  <c r="BD18"/>
  <c r="BC18"/>
  <c r="BB18"/>
  <c r="K18"/>
  <c r="I18"/>
  <c r="G18"/>
  <c r="BA18" s="1"/>
  <c r="BE16"/>
  <c r="BD16"/>
  <c r="BC16"/>
  <c r="BB16"/>
  <c r="K16"/>
  <c r="I16"/>
  <c r="G16"/>
  <c r="BA16" s="1"/>
  <c r="BE13"/>
  <c r="BD13"/>
  <c r="BC13"/>
  <c r="BB13"/>
  <c r="K13"/>
  <c r="I13"/>
  <c r="G13"/>
  <c r="BA13" s="1"/>
  <c r="BE10"/>
  <c r="BD10"/>
  <c r="BC10"/>
  <c r="BB10"/>
  <c r="K10"/>
  <c r="I10"/>
  <c r="G10"/>
  <c r="BA10" s="1"/>
  <c r="BE8"/>
  <c r="BD8"/>
  <c r="BD56" s="1"/>
  <c r="H7" i="3" s="1"/>
  <c r="BC8" i="4"/>
  <c r="BB8"/>
  <c r="BB56" s="1"/>
  <c r="F7" i="3" s="1"/>
  <c r="F14" s="1"/>
  <c r="C16" i="2" s="1"/>
  <c r="K8" i="4"/>
  <c r="I8"/>
  <c r="I56" s="1"/>
  <c r="G8"/>
  <c r="BA8" s="1"/>
  <c r="B7" i="3"/>
  <c r="A7"/>
  <c r="BE56" i="4"/>
  <c r="I7" i="3" s="1"/>
  <c r="BC56" i="4"/>
  <c r="G7" i="3" s="1"/>
  <c r="K56" i="4"/>
  <c r="G56"/>
  <c r="E4"/>
  <c r="F3"/>
  <c r="C33" i="2"/>
  <c r="F33" s="1"/>
  <c r="C31"/>
  <c r="G7"/>
  <c r="H97" i="1"/>
  <c r="J79"/>
  <c r="I79"/>
  <c r="H79"/>
  <c r="G79"/>
  <c r="F79"/>
  <c r="H55"/>
  <c r="G55"/>
  <c r="I54"/>
  <c r="F54" s="1"/>
  <c r="I53"/>
  <c r="F53" s="1"/>
  <c r="I52"/>
  <c r="F52" s="1"/>
  <c r="I51"/>
  <c r="F51" s="1"/>
  <c r="I50"/>
  <c r="F50" s="1"/>
  <c r="I49"/>
  <c r="F49" s="1"/>
  <c r="I48"/>
  <c r="F48" s="1"/>
  <c r="I47"/>
  <c r="F47" s="1"/>
  <c r="I46"/>
  <c r="F46" s="1"/>
  <c r="H45"/>
  <c r="G45"/>
  <c r="H39"/>
  <c r="I21" s="1"/>
  <c r="I22" s="1"/>
  <c r="G39"/>
  <c r="I19" s="1"/>
  <c r="I38"/>
  <c r="F38" s="1"/>
  <c r="I37"/>
  <c r="F37" s="1"/>
  <c r="I36"/>
  <c r="F36" s="1"/>
  <c r="I35"/>
  <c r="F35" s="1"/>
  <c r="I34"/>
  <c r="F34" s="1"/>
  <c r="I33"/>
  <c r="F33" s="1"/>
  <c r="I32"/>
  <c r="F32" s="1"/>
  <c r="I31"/>
  <c r="F31" s="1"/>
  <c r="I30"/>
  <c r="H29"/>
  <c r="G29"/>
  <c r="D22"/>
  <c r="D20"/>
  <c r="I2"/>
  <c r="I21" i="12" l="1"/>
  <c r="C21" i="11" s="1"/>
  <c r="G9" i="15"/>
  <c r="C18" i="14" s="1"/>
  <c r="I11" i="21"/>
  <c r="C21" i="20" s="1"/>
  <c r="BA72" i="4"/>
  <c r="E9" i="3" s="1"/>
  <c r="BA99" i="4"/>
  <c r="E13" i="3" s="1"/>
  <c r="BA175" i="13"/>
  <c r="E16" i="12" s="1"/>
  <c r="BA229" i="13"/>
  <c r="E20" i="12" s="1"/>
  <c r="BA12" i="19"/>
  <c r="E7" i="18" s="1"/>
  <c r="E8" s="1"/>
  <c r="C15" i="17" s="1"/>
  <c r="G62" i="4"/>
  <c r="I62"/>
  <c r="BD62"/>
  <c r="H8" i="3" s="1"/>
  <c r="H14" s="1"/>
  <c r="C17" i="2" s="1"/>
  <c r="BA74" i="4"/>
  <c r="BA82" s="1"/>
  <c r="E10" i="3" s="1"/>
  <c r="G91" i="7"/>
  <c r="G99"/>
  <c r="BD99"/>
  <c r="H8" i="6" s="1"/>
  <c r="H10" s="1"/>
  <c r="C17" i="5" s="1"/>
  <c r="H23" i="6"/>
  <c r="G23" i="5" s="1"/>
  <c r="BA31" i="10"/>
  <c r="E7" i="9" s="1"/>
  <c r="G34" i="10"/>
  <c r="G45"/>
  <c r="G55"/>
  <c r="G69" i="13"/>
  <c r="BD69"/>
  <c r="H7" i="12" s="1"/>
  <c r="BA79" i="13"/>
  <c r="BC127"/>
  <c r="G10" i="12" s="1"/>
  <c r="G132" i="13"/>
  <c r="BB156"/>
  <c r="F13" i="12" s="1"/>
  <c r="BC164" i="13"/>
  <c r="G14" i="12" s="1"/>
  <c r="BC186" i="13"/>
  <c r="G18" i="12" s="1"/>
  <c r="G225" i="13"/>
  <c r="BD225"/>
  <c r="H19" i="12" s="1"/>
  <c r="G57" i="16"/>
  <c r="G36" i="22"/>
  <c r="BA52"/>
  <c r="E8" i="21" s="1"/>
  <c r="G64" i="22"/>
  <c r="H24" i="21"/>
  <c r="G23" i="20" s="1"/>
  <c r="G22" s="1"/>
  <c r="G37" i="25"/>
  <c r="BD37"/>
  <c r="H7" i="24" s="1"/>
  <c r="H23"/>
  <c r="G23" i="23" s="1"/>
  <c r="H21" i="27"/>
  <c r="G23" i="26" s="1"/>
  <c r="G22" s="1"/>
  <c r="H27" i="3"/>
  <c r="G23" i="2" s="1"/>
  <c r="H24" i="9"/>
  <c r="G23" i="8" s="1"/>
  <c r="BA108" i="13"/>
  <c r="E9" i="12" s="1"/>
  <c r="H34"/>
  <c r="G23" i="11" s="1"/>
  <c r="G22" s="1"/>
  <c r="F9" i="15"/>
  <c r="C16" i="14" s="1"/>
  <c r="H9" i="15"/>
  <c r="C17" i="14" s="1"/>
  <c r="H22" i="15"/>
  <c r="G23" i="14" s="1"/>
  <c r="G22" s="1"/>
  <c r="H21" i="18"/>
  <c r="G23" i="17" s="1"/>
  <c r="F11" i="21"/>
  <c r="C16" i="20" s="1"/>
  <c r="BA36" i="22"/>
  <c r="E7" i="21" s="1"/>
  <c r="C19" i="26"/>
  <c r="C22" s="1"/>
  <c r="C23" s="1"/>
  <c r="F30" s="1"/>
  <c r="F31" s="1"/>
  <c r="F34" s="1"/>
  <c r="F10" i="24"/>
  <c r="C16" i="23" s="1"/>
  <c r="H10" i="24"/>
  <c r="C17" i="23" s="1"/>
  <c r="G22"/>
  <c r="I10" i="24"/>
  <c r="C21" i="23" s="1"/>
  <c r="G10" i="24"/>
  <c r="C18" i="23" s="1"/>
  <c r="BA37" i="25"/>
  <c r="E7" i="24" s="1"/>
  <c r="BA46" i="25"/>
  <c r="BA47" s="1"/>
  <c r="E9" i="24" s="1"/>
  <c r="H11" i="21"/>
  <c r="C17" i="20" s="1"/>
  <c r="G11" i="21"/>
  <c r="C18" i="20" s="1"/>
  <c r="E11" i="21"/>
  <c r="C15" i="20" s="1"/>
  <c r="G22" i="17"/>
  <c r="C19"/>
  <c r="C22" s="1"/>
  <c r="BA57" i="16"/>
  <c r="E7" i="15" s="1"/>
  <c r="E9" s="1"/>
  <c r="C15" i="14" s="1"/>
  <c r="C19" s="1"/>
  <c r="C22" s="1"/>
  <c r="C23" s="1"/>
  <c r="F30" s="1"/>
  <c r="F31" s="1"/>
  <c r="G21" i="12"/>
  <c r="C18" i="11" s="1"/>
  <c r="BA127" i="13"/>
  <c r="E10" i="12" s="1"/>
  <c r="BA164" i="13"/>
  <c r="E14" i="12" s="1"/>
  <c r="BB186" i="13"/>
  <c r="F18" i="12" s="1"/>
  <c r="BA69" i="13"/>
  <c r="E7" i="12" s="1"/>
  <c r="BB225" i="13"/>
  <c r="F19" i="12" s="1"/>
  <c r="G156" i="13"/>
  <c r="G178"/>
  <c r="G22" i="8"/>
  <c r="H11" i="9"/>
  <c r="C17" i="8" s="1"/>
  <c r="E11" i="9"/>
  <c r="C15" i="8" s="1"/>
  <c r="I11" i="9"/>
  <c r="C21" i="8" s="1"/>
  <c r="G11" i="9"/>
  <c r="C18" i="8" s="1"/>
  <c r="BB45" i="10"/>
  <c r="F9" i="9" s="1"/>
  <c r="BB55" i="10"/>
  <c r="F10" i="9" s="1"/>
  <c r="G22" i="5"/>
  <c r="G10" i="6"/>
  <c r="C18" i="5" s="1"/>
  <c r="I10" i="6"/>
  <c r="C21" i="5" s="1"/>
  <c r="F10" i="6"/>
  <c r="C16" i="5" s="1"/>
  <c r="BA91" i="7"/>
  <c r="E7" i="6" s="1"/>
  <c r="E10" s="1"/>
  <c r="C15" i="5" s="1"/>
  <c r="E74" i="1"/>
  <c r="E77"/>
  <c r="E65"/>
  <c r="E66"/>
  <c r="F55"/>
  <c r="I39"/>
  <c r="G22" i="2"/>
  <c r="G14" i="3"/>
  <c r="C18" i="2" s="1"/>
  <c r="I14" i="3"/>
  <c r="C21" i="2" s="1"/>
  <c r="I20" i="1"/>
  <c r="I23" s="1"/>
  <c r="F30"/>
  <c r="F39" s="1"/>
  <c r="I55"/>
  <c r="BA56" i="4"/>
  <c r="E7" i="3" s="1"/>
  <c r="E63" i="1"/>
  <c r="E72"/>
  <c r="E70"/>
  <c r="E68"/>
  <c r="E73"/>
  <c r="E71"/>
  <c r="E75"/>
  <c r="E64"/>
  <c r="E76"/>
  <c r="E69"/>
  <c r="E78"/>
  <c r="E67"/>
  <c r="E79"/>
  <c r="G91" i="4"/>
  <c r="E14" i="3" l="1"/>
  <c r="C15" i="2" s="1"/>
  <c r="C19" s="1"/>
  <c r="C22" s="1"/>
  <c r="C23" s="1"/>
  <c r="F30" s="1"/>
  <c r="F31" s="1"/>
  <c r="F34" s="1"/>
  <c r="C23" i="17"/>
  <c r="F30" s="1"/>
  <c r="F31" s="1"/>
  <c r="H21" i="12"/>
  <c r="C17" i="11" s="1"/>
  <c r="C19" i="20"/>
  <c r="C22" s="1"/>
  <c r="C23" s="1"/>
  <c r="F30" s="1"/>
  <c r="F31" s="1"/>
  <c r="F34" s="1"/>
  <c r="E10" i="24"/>
  <c r="C15" i="23" s="1"/>
  <c r="C19" s="1"/>
  <c r="C22" s="1"/>
  <c r="C23" s="1"/>
  <c r="F30" s="1"/>
  <c r="F34" i="17"/>
  <c r="F34" i="14"/>
  <c r="F21" i="12"/>
  <c r="C16" i="11" s="1"/>
  <c r="E21" i="12"/>
  <c r="C15" i="11" s="1"/>
  <c r="F11" i="9"/>
  <c r="C16" i="8" s="1"/>
  <c r="C19" s="1"/>
  <c r="C22" s="1"/>
  <c r="C23" s="1"/>
  <c r="F30" s="1"/>
  <c r="F31" s="1"/>
  <c r="F34" s="1"/>
  <c r="C19" i="5"/>
  <c r="C22" s="1"/>
  <c r="C23" s="1"/>
  <c r="F30" s="1"/>
  <c r="F31" s="1"/>
  <c r="F34" s="1"/>
  <c r="J55" i="1"/>
  <c r="J53"/>
  <c r="J49"/>
  <c r="J51"/>
  <c r="J47"/>
  <c r="J39"/>
  <c r="J36"/>
  <c r="J32"/>
  <c r="J54"/>
  <c r="J52"/>
  <c r="J50"/>
  <c r="J48"/>
  <c r="J46"/>
  <c r="J35"/>
  <c r="J31"/>
  <c r="J38"/>
  <c r="J34"/>
  <c r="J30"/>
  <c r="J37"/>
  <c r="J33"/>
  <c r="C19" i="11" l="1"/>
  <c r="C22" s="1"/>
  <c r="C23" s="1"/>
  <c r="F30" s="1"/>
  <c r="F31" i="23"/>
  <c r="F34" s="1"/>
  <c r="F31" i="11"/>
  <c r="F34" s="1"/>
</calcChain>
</file>

<file path=xl/sharedStrings.xml><?xml version="1.0" encoding="utf-8"?>
<sst xmlns="http://schemas.openxmlformats.org/spreadsheetml/2006/main" count="2724" uniqueCount="834">
  <si>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</si>
  <si>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</si>
  <si>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</si>
  <si>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</si>
  <si>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</si>
  <si>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</si>
  <si>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</si>
  <si>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</si>
  <si>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</si>
  <si>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</si>
  <si>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</si>
  <si>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</si>
  <si>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</si>
  <si>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</si>
  <si>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</si>
  <si>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</si>
  <si>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</si>
  <si>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</si>
  <si>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</si>
  <si>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</si>
  <si>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</si>
  <si>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</si>
  <si>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</si>
  <si>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</si>
  <si>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</si>
  <si>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</si>
  <si>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</si>
  <si>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</si>
  <si>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</si>
  <si>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</si>
  <si>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</si>
  <si>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</si>
  <si>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</si>
  <si>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</si>
  <si>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</si>
  <si>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</si>
  <si>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</si>
  <si>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</si>
  <si>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</si>
  <si>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</si>
  <si>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</si>
  <si>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</si>
  <si>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</si>
  <si>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</si>
  <si>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</si>
  <si>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</si>
  <si>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</si>
  <si>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</si>
  <si>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</si>
  <si>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</si>
  <si>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</si>
  <si>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</si>
  <si>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</si>
  <si>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</si>
  <si>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</si>
  <si>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</si>
  <si>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</si>
  <si>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</si>
  <si>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</si>
  <si>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</si>
  <si>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</si>
  <si>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</si>
  <si>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</si>
  <si>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</si>
  <si>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</si>
  <si>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</si>
  <si>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</si>
  <si>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</si>
  <si>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</si>
  <si>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</si>
  <si>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</si>
  <si>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</si>
  <si>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</si>
  <si>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</si>
  <si>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</si>
  <si>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</si>
  <si>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</si>
  <si>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</si>
  <si>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</si>
  <si>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</si>
  <si>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</si>
  <si>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</si>
  <si>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</si>
  <si>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</si>
  <si>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</si>
  <si>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</si>
  <si>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</si>
  <si>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</si>
  <si>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</si>
  <si>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</si>
  <si>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</si>
  <si>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</si>
  <si>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</si>
  <si>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</si>
  <si>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</si>
  <si>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</si>
  <si>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</si>
  <si>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</si>
  <si>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</si>
  <si>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</si>
  <si>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</si>
  <si>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SLEPÝ ROZPOČET</t>
  </si>
  <si>
    <t>Slepý rozpočet</t>
  </si>
  <si>
    <t>03/2015</t>
  </si>
  <si>
    <t>Záchrana a podporabiodiv. na ryb. v PR Bažantula</t>
  </si>
  <si>
    <t>03/2015 Záchrana a podporabiodiv. na ryb. v PR Bažantula</t>
  </si>
  <si>
    <t>SO 01</t>
  </si>
  <si>
    <t>Oprava ohrázování rybníků</t>
  </si>
  <si>
    <t>SO 01 Oprava ohrázování rybníků</t>
  </si>
  <si>
    <t>001</t>
  </si>
  <si>
    <t>Stavební práce</t>
  </si>
  <si>
    <t>1 Zemní práce</t>
  </si>
  <si>
    <t>113107222R00</t>
  </si>
  <si>
    <t xml:space="preserve">Odstranění podkladu nad 200 m2,kam.drcené tl.20 cm </t>
  </si>
  <si>
    <t>m2</t>
  </si>
  <si>
    <t>(529,78+545,11+82,50)*3,0</t>
  </si>
  <si>
    <t>122201103R00</t>
  </si>
  <si>
    <t xml:space="preserve">Odkopávky nezapažené v hor. 3 do 10000 m3 </t>
  </si>
  <si>
    <t>m3</t>
  </si>
  <si>
    <t>2647,61</t>
  </si>
  <si>
    <t>411,25+224,20+533,68</t>
  </si>
  <si>
    <t>122201109R00</t>
  </si>
  <si>
    <t xml:space="preserve">Příplatek za lepivost - odkopávky v hor. 3 </t>
  </si>
  <si>
    <t>127701101R00</t>
  </si>
  <si>
    <t xml:space="preserve">Výkop pod vodou v hor.4 do 1000 m3,vrstva do 0,5 m </t>
  </si>
  <si>
    <t>29,88*1,10*1,12</t>
  </si>
  <si>
    <t>131201102R00</t>
  </si>
  <si>
    <t xml:space="preserve">Hloubení nezapažených jam v hor.3 do 1000 m3 </t>
  </si>
  <si>
    <t>372,43+224,29+140,54+20</t>
  </si>
  <si>
    <t>86,33</t>
  </si>
  <si>
    <t>131201109R00</t>
  </si>
  <si>
    <t xml:space="preserve">Příplatek za lepivost - hloubení nezap.jam v hor.3 </t>
  </si>
  <si>
    <t>162301101R00</t>
  </si>
  <si>
    <t xml:space="preserve">Vodorovné přemístění výkopku z hor.1-4 do 500 m </t>
  </si>
  <si>
    <t>162501101R00</t>
  </si>
  <si>
    <t xml:space="preserve">Vodorovné přemístění výkopku z hor.1-4 do 2500 m </t>
  </si>
  <si>
    <t>10000</t>
  </si>
  <si>
    <t>3816,74+36,8122</t>
  </si>
  <si>
    <t>167101102R00</t>
  </si>
  <si>
    <t xml:space="preserve">Nakládání výkopku z hor.1-4 v množství nad 100 m3 </t>
  </si>
  <si>
    <t>171101102R00</t>
  </si>
  <si>
    <t xml:space="preserve">Uložení sypaniny do násypů zhutněných na 96% PS </t>
  </si>
  <si>
    <t>17453,34</t>
  </si>
  <si>
    <t>1213,06+700,41+3862,88</t>
  </si>
  <si>
    <t>718,22</t>
  </si>
  <si>
    <t>171201201R00</t>
  </si>
  <si>
    <t xml:space="preserve">Uložení sypaniny na skl.-modelace na výšku přes 2m </t>
  </si>
  <si>
    <t>180401211R00</t>
  </si>
  <si>
    <t xml:space="preserve">Založení trávníku lučního výsevem v rovině </t>
  </si>
  <si>
    <t>8211,54+2245+1279,04+2144,70</t>
  </si>
  <si>
    <t>180401212R00</t>
  </si>
  <si>
    <t xml:space="preserve">Založení trávníku lučního výsevem ve svahu do 1:2 </t>
  </si>
  <si>
    <t>18042,78+2117,78+899,22+3244,49</t>
  </si>
  <si>
    <t>181103111R00</t>
  </si>
  <si>
    <t xml:space="preserve">Úprava pláně v zářezech, hor. 1 - 5 se zhutněním </t>
  </si>
  <si>
    <t>(15161,17+1939,33+1724,59+1049,57)*1,5</t>
  </si>
  <si>
    <t>(529,78+545,11+85)*3,0*1,5</t>
  </si>
  <si>
    <t>181201102R00</t>
  </si>
  <si>
    <t xml:space="preserve">Úprava pláně v násypech v hor. 1-4, se zhutněním </t>
  </si>
  <si>
    <t>(10075,25+1830,25+1279,04+2042,08)*1,5</t>
  </si>
  <si>
    <t>181301112R00</t>
  </si>
  <si>
    <t xml:space="preserve">Rozprostření ornice, rovina, tl.10-15 cm,nad 500m2 </t>
  </si>
  <si>
    <t>(5052,99+1966,56+1217,76+80,84)</t>
  </si>
  <si>
    <t>182101101R00</t>
  </si>
  <si>
    <t xml:space="preserve">Svahování v zářezech v hor. 1 - 4 </t>
  </si>
  <si>
    <t>(11240,36+2321,33+719,08+4287,23)*1,33</t>
  </si>
  <si>
    <t>182201101R00</t>
  </si>
  <si>
    <t xml:space="preserve">Svahování násypů </t>
  </si>
  <si>
    <t>(22927,5+2115,10+899,22+3152,76)*2,00</t>
  </si>
  <si>
    <t>182301132R00</t>
  </si>
  <si>
    <t xml:space="preserve">Rozprostření ornice, svah, tl. 10-15 cm, nad 500m2 </t>
  </si>
  <si>
    <t>(10548,13+65,40+102,60+0)</t>
  </si>
  <si>
    <t>184807111R00</t>
  </si>
  <si>
    <t xml:space="preserve">Ochrana stromu bedněním - zřízení </t>
  </si>
  <si>
    <t>184807112R00</t>
  </si>
  <si>
    <t xml:space="preserve">Ochrana stromu bedněním - odstranění </t>
  </si>
  <si>
    <t>00572460</t>
  </si>
  <si>
    <t>Směs travní technická balení 25 kg PROFI</t>
  </si>
  <si>
    <t>kg</t>
  </si>
  <si>
    <t>(23229,69+13880,28+14304,27)*0,006</t>
  </si>
  <si>
    <t>2</t>
  </si>
  <si>
    <t>Základy a zvláštní zakládání</t>
  </si>
  <si>
    <t>2 Základy a zvláštní zakládání</t>
  </si>
  <si>
    <t>289971232R00</t>
  </si>
  <si>
    <t xml:space="preserve">Zřízení vrstvy z geotext. sklon do 1:1 š.do 6 m </t>
  </si>
  <si>
    <t>4252,91+1581,84+590,20</t>
  </si>
  <si>
    <t>69370000</t>
  </si>
  <si>
    <t>Geotextilie 600g/m2</t>
  </si>
  <si>
    <t>(4252,91+1581,84+590,20)*1,15</t>
  </si>
  <si>
    <t>4</t>
  </si>
  <si>
    <t>Vodorovné konstrukce</t>
  </si>
  <si>
    <t>4 Vodorovné konstrukce</t>
  </si>
  <si>
    <t>462511270R00</t>
  </si>
  <si>
    <t>Zához z kamene bez proštěrk. z terénu do 200 kg patka</t>
  </si>
  <si>
    <t>(427,76+203,61+89,89)*1,40</t>
  </si>
  <si>
    <t>462512270R00</t>
  </si>
  <si>
    <t xml:space="preserve">Zához z kamene s proštěrk. z terénu do 200 kg </t>
  </si>
  <si>
    <t>(579,75+203,61+57,22)*1,10</t>
  </si>
  <si>
    <t>55,85+500</t>
  </si>
  <si>
    <t>462519002R00</t>
  </si>
  <si>
    <t xml:space="preserve">Příplatek-urovnání ploch záhozu, kameny do 200 kg </t>
  </si>
  <si>
    <t>2568,02+723,95+206,10</t>
  </si>
  <si>
    <t>2,80*4,5+2,80*250</t>
  </si>
  <si>
    <t>5</t>
  </si>
  <si>
    <t>Komunikace</t>
  </si>
  <si>
    <t>5 Komunikace</t>
  </si>
  <si>
    <t>564751111R00</t>
  </si>
  <si>
    <t xml:space="preserve">Podklad z kameniva drceného vel.32-63 mm,tl. 15 cm </t>
  </si>
  <si>
    <t>529,8*3,0</t>
  </si>
  <si>
    <t>545,11*3,0</t>
  </si>
  <si>
    <t>2,80*3,0</t>
  </si>
  <si>
    <t>68*3,0</t>
  </si>
  <si>
    <t>41,05*3,0</t>
  </si>
  <si>
    <t>4*4,0*12</t>
  </si>
  <si>
    <t>278*3,0</t>
  </si>
  <si>
    <t>96</t>
  </si>
  <si>
    <t>Bourání konstrukcí</t>
  </si>
  <si>
    <t>96 Bourání konstrukcí</t>
  </si>
  <si>
    <t>96-R-1</t>
  </si>
  <si>
    <t xml:space="preserve">Úprava vjezdů lovišť </t>
  </si>
  <si>
    <t>kus</t>
  </si>
  <si>
    <t>V položce je zahrnuto:</t>
  </si>
  <si>
    <t>- demontáž panelů sjezdu k lovišti</t>
  </si>
  <si>
    <t>- zpětná montáž panelů sjezdu k lovišti</t>
  </si>
  <si>
    <t>- náklady na potřebnou mechanizaci - ATJ - a obsluhu</t>
  </si>
  <si>
    <t>- náklady na případný odvoz, uložení a poplatek za skládku v případě úplného poškození panelů</t>
  </si>
  <si>
    <t>- zřízení podkladu panelů (dodávka + montáž) včetně úpravy podkladu</t>
  </si>
  <si>
    <t>99</t>
  </si>
  <si>
    <t>Staveništní přesun hmot</t>
  </si>
  <si>
    <t>99 Staveništní přesun hmot</t>
  </si>
  <si>
    <t>998321011R00</t>
  </si>
  <si>
    <t xml:space="preserve">Přesun hmot pro hráze přehradní zemní a kamenité </t>
  </si>
  <si>
    <t>t</t>
  </si>
  <si>
    <t>D96</t>
  </si>
  <si>
    <t>Přesuny suti a vybouraných hmot</t>
  </si>
  <si>
    <t>D96 Přesuny suti a vybouraných hmot</t>
  </si>
  <si>
    <t>979082213R00</t>
  </si>
  <si>
    <t xml:space="preserve">Vodorovná doprava suti po suchu do 1 km </t>
  </si>
  <si>
    <t>979082219R00</t>
  </si>
  <si>
    <t xml:space="preserve">Příplatek za dopravu suti po suchu za další 1 km </t>
  </si>
  <si>
    <t>979093111R00</t>
  </si>
  <si>
    <t xml:space="preserve">Uložení suti na skládku bez zhutnění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</si>
  <si>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</si>
  <si>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</si>
  <si>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</si>
  <si>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</si>
  <si>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</si>
  <si>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</si>
  <si>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</si>
  <si>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</si>
  <si>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001 Stavební práce</t>
  </si>
  <si>
    <t>SO 02</t>
  </si>
  <si>
    <t>Odtěžení dnových nánosů</t>
  </si>
  <si>
    <t>SO 02 Odtěžení dnových nánosů</t>
  </si>
  <si>
    <t>111101103R00</t>
  </si>
  <si>
    <t xml:space="preserve">Odstranění travin, rákosu na ploše nad 1 ha </t>
  </si>
  <si>
    <t>har</t>
  </si>
  <si>
    <t>0,18+2,0</t>
  </si>
  <si>
    <t>111101104R00</t>
  </si>
  <si>
    <t xml:space="preserve">Odstranění rákosu ve vodě na jakékoliv ploše </t>
  </si>
  <si>
    <t>(1000+14665+810+14690)*0,0001</t>
  </si>
  <si>
    <t>122703601R00</t>
  </si>
  <si>
    <t xml:space="preserve">Odstranění nánosu při únosnosti dna 15 - 40 kPa </t>
  </si>
  <si>
    <t>(17725,68+5113,77+6373+1848)*0,25</t>
  </si>
  <si>
    <t>(3801+5141,50)*0,25</t>
  </si>
  <si>
    <t>5000,368</t>
  </si>
  <si>
    <t>285,70*0,35*6*5*0,5</t>
  </si>
  <si>
    <t>122703602R00</t>
  </si>
  <si>
    <t xml:space="preserve">Odstranění nánosu při únosnosti dna 40 - 60 kPa </t>
  </si>
  <si>
    <t>(17725,68+5113,77+6373+1848)*0,75</t>
  </si>
  <si>
    <t>(3801+5141,50)*0,75</t>
  </si>
  <si>
    <t>9889</t>
  </si>
  <si>
    <t>125703311R00</t>
  </si>
  <si>
    <t xml:space="preserve">Čištění kanálů s nezpevněným.dnem, tl.vrstvy 50 cm </t>
  </si>
  <si>
    <t>4*200*5*0,55</t>
  </si>
  <si>
    <t>7*170*5*0,55</t>
  </si>
  <si>
    <t>4*130*5*0,55</t>
  </si>
  <si>
    <t>7*100*5*0,55</t>
  </si>
  <si>
    <t>5*180*5*0,40</t>
  </si>
  <si>
    <t>6*140*5*0,40</t>
  </si>
  <si>
    <t>5*220*5*0,40</t>
  </si>
  <si>
    <t>458*1,5*0,40</t>
  </si>
  <si>
    <t>6*144*5*0,35</t>
  </si>
  <si>
    <t>6*140*5*0,35</t>
  </si>
  <si>
    <t>285,70*0,35*6*5</t>
  </si>
  <si>
    <t>162253101R00</t>
  </si>
  <si>
    <t xml:space="preserve">Vodorovné přemístění nánosu, únos.dna přes 40 kPa </t>
  </si>
  <si>
    <t>162253102R00</t>
  </si>
  <si>
    <t xml:space="preserve">Vodorovné přemístění nánosu, únos.dna 15-40 kPa </t>
  </si>
  <si>
    <t>162253901R00</t>
  </si>
  <si>
    <t xml:space="preserve">Příplatek za každých dalších 40 m přes 60 m </t>
  </si>
  <si>
    <t>(17725,68+5113,77+6373+1848)*0,75*5</t>
  </si>
  <si>
    <t>(3801+5141,50)*0,75*5</t>
  </si>
  <si>
    <t>162253902R00</t>
  </si>
  <si>
    <t xml:space="preserve">Příplatek za každých dalších 10 m přes 40 m </t>
  </si>
  <si>
    <t>(17725,68+5113,77+6373+1848)*0,25*5</t>
  </si>
  <si>
    <t>(3801+5141,50)*0,25*5</t>
  </si>
  <si>
    <t>26724,0222*0,3</t>
  </si>
  <si>
    <t>162401101R00</t>
  </si>
  <si>
    <t xml:space="preserve">Vodorovné přemístění výkopku z hor.1-4 do 1500 m </t>
  </si>
  <si>
    <t>26724,0222*0,7</t>
  </si>
  <si>
    <t>12796,0522</t>
  </si>
  <si>
    <t>162601101R00</t>
  </si>
  <si>
    <t xml:space="preserve">Vodorovné přemístění výkopku z hor.1-4 do 4000 m </t>
  </si>
  <si>
    <t>Uložení výkopku na zemědělskou půdu bude provedeno až po dokončení veškerých násypů a úprav a vytvoření litorálního pásma dle dispozic investora.</t>
  </si>
  <si>
    <t>34281,04-26724,0222</t>
  </si>
  <si>
    <t>166101101R00</t>
  </si>
  <si>
    <t xml:space="preserve">Přehození výkopku z hor.1-4 </t>
  </si>
  <si>
    <t>458*1,5*0,40*2</t>
  </si>
  <si>
    <t>167101101R01</t>
  </si>
  <si>
    <t xml:space="preserve">Nakládání rákosu na dopravní prostředek </t>
  </si>
  <si>
    <t>(2,18+3,1165)*10000*0,30</t>
  </si>
  <si>
    <t>(17725,68+5113,77+6373+1848)</t>
  </si>
  <si>
    <t>(3801+5141,50)</t>
  </si>
  <si>
    <t>5000,368+9889</t>
  </si>
  <si>
    <t>1,0*104,50*1,10</t>
  </si>
  <si>
    <t>(800+400)-(1*104,50*1,10)</t>
  </si>
  <si>
    <t>4944,50</t>
  </si>
  <si>
    <t xml:space="preserve">Uložení sypaniny na skládku </t>
  </si>
  <si>
    <t>10000,7375+30002,2125</t>
  </si>
  <si>
    <t>181201101R00</t>
  </si>
  <si>
    <t xml:space="preserve">Úprava pláně v násypech v hor. 1-4, bez zhutnění </t>
  </si>
  <si>
    <t>96000</t>
  </si>
  <si>
    <t>183403112R00</t>
  </si>
  <si>
    <t xml:space="preserve">Obdělání půdy oráním do 20 cm v rovině </t>
  </si>
  <si>
    <t>96000*0,5</t>
  </si>
  <si>
    <t>183403212R00</t>
  </si>
  <si>
    <t xml:space="preserve">Obdělání půdy oráním do 20 cm na svahu 1:2 </t>
  </si>
  <si>
    <t>1-R-1</t>
  </si>
  <si>
    <t xml:space="preserve">Vodorovné přemístění rákosu do 2,5km </t>
  </si>
  <si>
    <t>V ceně je také zakalkulováno uložení rákosu na deponii a úprava deponie.</t>
  </si>
  <si>
    <t>1-R-2</t>
  </si>
  <si>
    <t xml:space="preserve">Hloubkové kypření, hl. do 400mm </t>
  </si>
  <si>
    <t>Jedná se o hloubkové kypření zemědělských pozemků s uloženou zeminiou ze dnových nánosů.</t>
  </si>
  <si>
    <t>5-R-1</t>
  </si>
  <si>
    <t xml:space="preserve">Dodávka mletého vápence </t>
  </si>
  <si>
    <t>V ceně je započtena veškerá manipulace s vápencem včetně nákupu, nakládky, překládky do distributoru.</t>
  </si>
  <si>
    <t>96000*0,4*0,001</t>
  </si>
  <si>
    <t>5-R-2</t>
  </si>
  <si>
    <t xml:space="preserve">Dočasná zpevněná komunikace - D+M </t>
  </si>
  <si>
    <t>38*3</t>
  </si>
  <si>
    <t>561409111R01</t>
  </si>
  <si>
    <t>Poplatek za vápnění zeminy - 0,4kg/ 1m2 drcený vápenec</t>
  </si>
  <si>
    <t>998222011R00</t>
  </si>
  <si>
    <t xml:space="preserve">Přesun hmot, pozemní komunikace, kryt z kameniva </t>
  </si>
  <si>
    <t>SO 03</t>
  </si>
  <si>
    <t>Snížení nivelety ostrovů</t>
  </si>
  <si>
    <t>SO 03 Snížení nivelety ostrovů</t>
  </si>
  <si>
    <t>1040+1042,20+889</t>
  </si>
  <si>
    <t>4,20*178,90+1*104,50*1,05+889</t>
  </si>
  <si>
    <t>2448+920+5460</t>
  </si>
  <si>
    <t>(4,80*178,90+4,50*104,50)*0,60+1254</t>
  </si>
  <si>
    <t>181101101R00</t>
  </si>
  <si>
    <t xml:space="preserve">Úprava pláně v zářezech v hor. 1-4, bez zhutnění </t>
  </si>
  <si>
    <t>4,80*178,90+4,50*104,50+1254</t>
  </si>
  <si>
    <t>Odstranění křovin a stromů do 100mm včetně odstranění pařezů</t>
  </si>
  <si>
    <t>V ceně je započteno odstranění křovin a stromů do průměru 100mm včetně pařezů a kořenů a jejich naložení na dopravní prostředky a odvoz do 10km a také uložení na skládce (jejich likvidace včetně poplatku za skládku).</t>
  </si>
  <si>
    <t>V ceně je zakalkulována také doprava z ostrovů k hrázím rybníků z důvodu jejich naložení na dopravní prostředky.</t>
  </si>
  <si>
    <t xml:space="preserve">Vodorovné přemístění zeminy po rybniční kotlině </t>
  </si>
  <si>
    <t>Jedná se o přemístění odkopávky z ostrovů na patřičné místo k patě hráze včetně naložení na dopravní prostředek.</t>
  </si>
  <si>
    <t>2082,20-861,105-889</t>
  </si>
  <si>
    <t>(4,80*178,90+4,50*104,50)*0,60*0,006</t>
  </si>
  <si>
    <t>(2448+920+5460)*0,006</t>
  </si>
  <si>
    <t>998231311R00</t>
  </si>
  <si>
    <t xml:space="preserve">Přesun hmot pro sadovnické a krajin. úpravy do 5km </t>
  </si>
  <si>
    <t>762</t>
  </si>
  <si>
    <t>Konstrukce tesařské</t>
  </si>
  <si>
    <t>762 Konstrukce tesařské</t>
  </si>
  <si>
    <t>762731140R00</t>
  </si>
  <si>
    <t xml:space="preserve">Montáž vázaných konstrukcí z kulatiny do 450 cm2 </t>
  </si>
  <si>
    <t>m</t>
  </si>
  <si>
    <t>2*6*24</t>
  </si>
  <si>
    <t>762-R-1</t>
  </si>
  <si>
    <t xml:space="preserve">Dodávka a montáž haťových rohoží </t>
  </si>
  <si>
    <t>V ceně je mimo jiné zakalkulována také doprava od hráze rybníku na místo jejich uložení včetně uložení a fixace na terénu.</t>
  </si>
  <si>
    <t>05217000</t>
  </si>
  <si>
    <t>Tyč v kůře tř.1  tl. 7-8 cm, d. 6 m a více dubová</t>
  </si>
  <si>
    <t>24*4*0,8*0,00503*1,10</t>
  </si>
  <si>
    <t>05217001.A</t>
  </si>
  <si>
    <t>Tyč v kůře tř.1  tl. 16-20 cm, d. 12,1-15 m dubová</t>
  </si>
  <si>
    <t>24*2*6*0,0314*1,10</t>
  </si>
  <si>
    <t>998762102R00</t>
  </si>
  <si>
    <t xml:space="preserve">Přesun hmot pro tesařské konstrukce, výšky do 12 m </t>
  </si>
  <si>
    <t>767</t>
  </si>
  <si>
    <t>Konstrukce zámečnické</t>
  </si>
  <si>
    <t>767 Konstrukce zámečnické</t>
  </si>
  <si>
    <t>767995102R00</t>
  </si>
  <si>
    <t>Montáž kovových atypických konstrukcí do 10 kg tyč r500, D - 20mm</t>
  </si>
  <si>
    <t>1,35*24*2*5</t>
  </si>
  <si>
    <t>0,08*0,08*0,02*7850*4*24</t>
  </si>
  <si>
    <t>767-R-1</t>
  </si>
  <si>
    <t xml:space="preserve">Tyč žebírková, D 20 mm </t>
  </si>
  <si>
    <t>T</t>
  </si>
  <si>
    <t>24*1,35*2*5*0,001</t>
  </si>
  <si>
    <t>767-R-2</t>
  </si>
  <si>
    <t xml:space="preserve">Plech ocelový 80/80/20mm </t>
  </si>
  <si>
    <t>24*4*7850*0,08*0,08*0,02*0,001</t>
  </si>
  <si>
    <t>998767102R00</t>
  </si>
  <si>
    <t xml:space="preserve">Přesun hmot pro zámečnické konstr., výšky do 12 m </t>
  </si>
  <si>
    <t>SO 04</t>
  </si>
  <si>
    <t>Oprava manipulačních objektů</t>
  </si>
  <si>
    <t>SO 04 Oprava manipulačních objektů</t>
  </si>
  <si>
    <t>115001104R00</t>
  </si>
  <si>
    <t xml:space="preserve">Převedení vody potrubím o průměru do DN 300 mm </t>
  </si>
  <si>
    <t>115101201R00</t>
  </si>
  <si>
    <t xml:space="preserve">Čerpání vody na výšku do 10 m, přítok do 500 l </t>
  </si>
  <si>
    <t>h</t>
  </si>
  <si>
    <t>28*8</t>
  </si>
  <si>
    <t>115101301R00</t>
  </si>
  <si>
    <t xml:space="preserve">Pohotovost čerp.soupravy, výška 10 m, přítok 500 l </t>
  </si>
  <si>
    <t>den</t>
  </si>
  <si>
    <t>120901121R00</t>
  </si>
  <si>
    <t xml:space="preserve">Bourání konstrukcí z prostého betonu </t>
  </si>
  <si>
    <t>122201101R00</t>
  </si>
  <si>
    <t xml:space="preserve">Odkopávky nezapažené v hor. 3 do 100 m3 </t>
  </si>
  <si>
    <t>0,62*8+25</t>
  </si>
  <si>
    <t>127701111R00</t>
  </si>
  <si>
    <t xml:space="preserve">Výkop pod vodou v hor.4 do 1000 m3,vrstva nad 0,5m </t>
  </si>
  <si>
    <t>5,50*5*0,50*1,12+12,76</t>
  </si>
  <si>
    <t>131201101R00</t>
  </si>
  <si>
    <t xml:space="preserve">Hloubení nezapažených jam v hor.3 do 100 m3 </t>
  </si>
  <si>
    <t>12,30*1,10</t>
  </si>
  <si>
    <t>5,50*5*0,50</t>
  </si>
  <si>
    <t>132201201R00</t>
  </si>
  <si>
    <t xml:space="preserve">Hloubení rýh šířky do 200 cm v hor.3 do 100 m3 </t>
  </si>
  <si>
    <t>8,60*0,8*1,0+4,30*0,8*1,0</t>
  </si>
  <si>
    <t>12,5*0,8*1,25</t>
  </si>
  <si>
    <t>132201209R00</t>
  </si>
  <si>
    <t xml:space="preserve">Příplatek za lepivost - hloubení rýh 200cm v hor.3 </t>
  </si>
  <si>
    <t>151101101R00</t>
  </si>
  <si>
    <t xml:space="preserve">Pažení a rozepření stěn rýh - příložné - hl. do 2m </t>
  </si>
  <si>
    <t>8,60*1,0*2+4,30*1,0*2</t>
  </si>
  <si>
    <t>12,5*2*1,25</t>
  </si>
  <si>
    <t>151101111R00</t>
  </si>
  <si>
    <t xml:space="preserve">Odstranění pažení stěn rýh - příložné - hl. do 2 m </t>
  </si>
  <si>
    <t>(4,96+15,40+27,28+10,32)-14,58+25+12,76</t>
  </si>
  <si>
    <t>12,5*0,5*0,80</t>
  </si>
  <si>
    <t>174101101R00</t>
  </si>
  <si>
    <t xml:space="preserve">Zásyp jam, rýh, šachet se zhutněním </t>
  </si>
  <si>
    <t>12,3*1,10-3,5*1,10</t>
  </si>
  <si>
    <t>0,5*5,50</t>
  </si>
  <si>
    <t>8,60*0,5*0,50</t>
  </si>
  <si>
    <t>12,5*0,5*0,45</t>
  </si>
  <si>
    <t>10+2,41</t>
  </si>
  <si>
    <t>16,80</t>
  </si>
  <si>
    <t>181101102R00</t>
  </si>
  <si>
    <t xml:space="preserve">Úprava pláně v zářezech v hor. 1-4, se zhutněním </t>
  </si>
  <si>
    <t>12,30+5*5,5+36,8</t>
  </si>
  <si>
    <t>3*2,0</t>
  </si>
  <si>
    <t>5,50*1,30+1,75*0,95+8,60*8,60</t>
  </si>
  <si>
    <t xml:space="preserve">Zřízení jímky </t>
  </si>
  <si>
    <t>soubor</t>
  </si>
  <si>
    <t>Včetně dodávky PE pytlů, uložení na místě zřízené jímky a případné dotěsnění upěchováním.</t>
  </si>
  <si>
    <t>V ceně je zahrnuto také plnění pytlů pískem.</t>
  </si>
  <si>
    <t>Jedná se o zřízení všech jímek z pytlů s pískem - 2ks.</t>
  </si>
  <si>
    <t xml:space="preserve">Demontáž jímky </t>
  </si>
  <si>
    <t>Jedná se o úplné odstranění jímek z pytlů s pískem včetně odvozu materiálu a uložení materiálu a poplatku za skládku a za uložení materiálu na skládce.</t>
  </si>
  <si>
    <t>(10+2,41+16,80)*0,006</t>
  </si>
  <si>
    <t>583310000</t>
  </si>
  <si>
    <t>Kamenivo těžené frakce  0/4</t>
  </si>
  <si>
    <t>21*0,5*0,6*1,65</t>
  </si>
  <si>
    <t>3*1,0*1,20*1,65</t>
  </si>
  <si>
    <t>6,70*8,80*1,30*1,15</t>
  </si>
  <si>
    <t>7,6*8,80*1,30*1,15</t>
  </si>
  <si>
    <t>6,70*8,80*1,30*1,15*1,15</t>
  </si>
  <si>
    <t>7,6*8,80*1,30*1,15*1,15</t>
  </si>
  <si>
    <t>3</t>
  </si>
  <si>
    <t>Svislé a kompletní konstrukce</t>
  </si>
  <si>
    <t>3 Svislé a kompletní konstrukce</t>
  </si>
  <si>
    <t>325311112RT3</t>
  </si>
  <si>
    <t xml:space="preserve">Konstrukce odběr. věží z betonu prost. V4 T50 B 25 </t>
  </si>
  <si>
    <t>1,39+0,76</t>
  </si>
  <si>
    <t>5,2*4,2*0,1</t>
  </si>
  <si>
    <t>325321114R00</t>
  </si>
  <si>
    <t xml:space="preserve">Konstrukce odběr.věží z betonu želez. V8 T100 B 30 </t>
  </si>
  <si>
    <t>6,70+3,0+3,02+0,51+2,10+0,93+2,34</t>
  </si>
  <si>
    <t>13,50</t>
  </si>
  <si>
    <t>325351010R00</t>
  </si>
  <si>
    <t xml:space="preserve">Obednění konstrukcí odběr.věží ploch rovinných </t>
  </si>
  <si>
    <t>0,3*3,8+0,75*4,37+1,20*8,0+0,15*5,10</t>
  </si>
  <si>
    <t>0,76+2,10+16,20+1,40+7,98+2,42+9,13+2,13</t>
  </si>
  <si>
    <t>(5+5+0,45+0,45)*2,0</t>
  </si>
  <si>
    <t>(5+5+4+4)*0,45</t>
  </si>
  <si>
    <t>325352010R00</t>
  </si>
  <si>
    <t xml:space="preserve">Odbednění konstrukcí odběr.věží ploch rovinných </t>
  </si>
  <si>
    <t>325365111R00</t>
  </si>
  <si>
    <t xml:space="preserve">Výztuž ŽB konstr. odběr. věží ocelí 10425, D 12 mm </t>
  </si>
  <si>
    <t>(31,16+90,37+877,54)*0,001</t>
  </si>
  <si>
    <t>17,70*0,001</t>
  </si>
  <si>
    <t>13,50*0,01</t>
  </si>
  <si>
    <t>325368211R00</t>
  </si>
  <si>
    <t xml:space="preserve">Výztuž ŽB konstr. odběr. věží svařovanou sítí </t>
  </si>
  <si>
    <t>125,93*0,001+122,84*0,001</t>
  </si>
  <si>
    <t>120*0,001</t>
  </si>
  <si>
    <t>329311112R00</t>
  </si>
  <si>
    <t xml:space="preserve">Konstrukce ostatní z betonu prostého V4 T50 B 20 </t>
  </si>
  <si>
    <t>Betonové klíny pod dlažbu z LK.</t>
  </si>
  <si>
    <t>Beton je konzistence S3 - zavlhlý.</t>
  </si>
  <si>
    <t>0,56*8,0*1,10</t>
  </si>
  <si>
    <t>3-R-1</t>
  </si>
  <si>
    <t xml:space="preserve">D+M prefabrikovaného požeráku </t>
  </si>
  <si>
    <t>Kompletní dodávka celého požeráku včetně vystrojení - poklopy, dluže, apod. Bude osazen v místě stávajícího požeráku v rybníku Kozák.</t>
  </si>
  <si>
    <t>451313531R00</t>
  </si>
  <si>
    <t xml:space="preserve">Podklad betonový pod dlažbu tl. od 150 do 200 mm </t>
  </si>
  <si>
    <t>Beton C 16/20</t>
  </si>
  <si>
    <t>2,9*1,2*8,0</t>
  </si>
  <si>
    <t>7,5*8,8</t>
  </si>
  <si>
    <t>452311141R00</t>
  </si>
  <si>
    <t xml:space="preserve">Desky podkladní pod potrubí z betonu C 16/20 </t>
  </si>
  <si>
    <t>Pod celou délku potrubí.</t>
  </si>
  <si>
    <t>8,60+0,9+1,4+6,9*(0,8*0,20)</t>
  </si>
  <si>
    <t>12,5*0,20*0,8</t>
  </si>
  <si>
    <t>0,45*1,4*8,80*1,10</t>
  </si>
  <si>
    <t>5,42*0,25*8,80*2,0+13,25</t>
  </si>
  <si>
    <t>6,70*8,80*1,10+53,0</t>
  </si>
  <si>
    <t>465513127R00</t>
  </si>
  <si>
    <t xml:space="preserve">Dlažba z kamene na MC, s vyspárov. MCs, tl. 20 cm </t>
  </si>
  <si>
    <t>62</t>
  </si>
  <si>
    <t>Úpravy povrchů vnější</t>
  </si>
  <si>
    <t>62 Úpravy povrchů vnější</t>
  </si>
  <si>
    <t>627991017R00</t>
  </si>
  <si>
    <t xml:space="preserve">Těsnění spár tmelem Butylplast profil do 6 cm2 </t>
  </si>
  <si>
    <t>Těsnění pracovních spár betonových konstrukcí.</t>
  </si>
  <si>
    <t>12,78*2*1,5</t>
  </si>
  <si>
    <t>8</t>
  </si>
  <si>
    <t>Trubní vedení</t>
  </si>
  <si>
    <t>8 Trubní vedení</t>
  </si>
  <si>
    <t>871318111R00</t>
  </si>
  <si>
    <t xml:space="preserve">Kladení drenážního potrubí z plastických hmot </t>
  </si>
  <si>
    <t>8,60+6,0+8,0+4,0</t>
  </si>
  <si>
    <t>871373121R00</t>
  </si>
  <si>
    <t xml:space="preserve">Montáž trub z tvrdého PVC, gumový kroužek, DN 300 </t>
  </si>
  <si>
    <t>8,60+0,9+1,40+6,90</t>
  </si>
  <si>
    <t>12,5</t>
  </si>
  <si>
    <t>899623151R00</t>
  </si>
  <si>
    <t xml:space="preserve">Obetonování potrubí nebo zdiva stok betonem C16/20 </t>
  </si>
  <si>
    <t>Potrubí je obetonováno v celé délce</t>
  </si>
  <si>
    <t>(8,6+0,9+6,9)*0,8*0,5</t>
  </si>
  <si>
    <t>3,5</t>
  </si>
  <si>
    <t>12,5*0,8*0,5</t>
  </si>
  <si>
    <t>8-R-1</t>
  </si>
  <si>
    <t>Zřízení drenážní šachty včetně následného odstranění</t>
  </si>
  <si>
    <t>V ceně jsou zakalkulovány veškeré náklady na dodání, montáž a následnou demontáž drenážní šachty z potrubí PVC DN 300, DL. 0,6m - 2x včetně obsypu a výplně z kameniva těženého fr. 8-16mm a také následný odvoz materiálu včetně jeho uložení na skládce a zneškodnění.</t>
  </si>
  <si>
    <t>Trubka PVC drenážní flexibilní d 80 mm včetně obsypu z kameniva těženého 4-8mm</t>
  </si>
  <si>
    <t>28611122.A</t>
  </si>
  <si>
    <t>Trubka PVC kanalizační hrdlovaná d 315x5000 mm SN 12</t>
  </si>
  <si>
    <t>4+3</t>
  </si>
  <si>
    <t>93</t>
  </si>
  <si>
    <t>Dokončovací práce inženýrských staveb</t>
  </si>
  <si>
    <t>93 Dokončovací práce inženýrských staveb</t>
  </si>
  <si>
    <t>936501111R00</t>
  </si>
  <si>
    <t xml:space="preserve">Limnigrafická lať osazená v jakémkoliv sklonu </t>
  </si>
  <si>
    <t>(1,55+1,53+1,67+1,81)*2</t>
  </si>
  <si>
    <t>938533111U00</t>
  </si>
  <si>
    <t xml:space="preserve">Očištění povrchu tlakovou vodou </t>
  </si>
  <si>
    <t>56</t>
  </si>
  <si>
    <t>94</t>
  </si>
  <si>
    <t>Lešení a stavební výtahy</t>
  </si>
  <si>
    <t>94 Lešení a stavební výtahy</t>
  </si>
  <si>
    <t>941941041R00</t>
  </si>
  <si>
    <t xml:space="preserve">Montáž lešení leh.řad.s podlahami,š.1,2 m, H 10 m </t>
  </si>
  <si>
    <t>15*2</t>
  </si>
  <si>
    <t>941941291R00</t>
  </si>
  <si>
    <t xml:space="preserve">Příplatek za každý měsíc použití lešení k pol.1041 </t>
  </si>
  <si>
    <t>941944841R00</t>
  </si>
  <si>
    <t xml:space="preserve">Demontáž lešení leh.řad.bez podlah,š.1,2 m,H 10 m </t>
  </si>
  <si>
    <t>960321271R00</t>
  </si>
  <si>
    <t xml:space="preserve">Bourání konstrukcí ze železobetonu </t>
  </si>
  <si>
    <t>6</t>
  </si>
  <si>
    <t>97</t>
  </si>
  <si>
    <t>Prorážení otvorů</t>
  </si>
  <si>
    <t>97 Prorážení otvorů</t>
  </si>
  <si>
    <t>971042122R00</t>
  </si>
  <si>
    <t xml:space="preserve">Vrtání otvorů, zdi betonové, do 3 cm, hl. do 30 cm </t>
  </si>
  <si>
    <t>7*3*1,5+4*4</t>
  </si>
  <si>
    <t>97-R-1</t>
  </si>
  <si>
    <t xml:space="preserve">Řezání ŽB kce požeráků </t>
  </si>
  <si>
    <t>Jedná se o zařezání ložné spáry nadbetonovávané konstrukce požeráků včetně očištění zařezané spáry.</t>
  </si>
  <si>
    <t>1,5+2,0+3,6+0,55</t>
  </si>
  <si>
    <t>998322011R00</t>
  </si>
  <si>
    <t xml:space="preserve">Přesun hmot pro hráze přehradní zděné a betonové </t>
  </si>
  <si>
    <t xml:space="preserve">D+M - dluže provizorního hrazení - dub </t>
  </si>
  <si>
    <t>Přesné rozměry dluží budou zaměřeny na místě stavby.</t>
  </si>
  <si>
    <t>V ceně je započtena také impregnace dluží.</t>
  </si>
  <si>
    <t>Cena je - výroba, dodávka a montáž.</t>
  </si>
  <si>
    <t>0,29+0,38</t>
  </si>
  <si>
    <t>767995105R00</t>
  </si>
  <si>
    <t xml:space="preserve">Montáž kovových atypických konstrukcí do 100 kg </t>
  </si>
  <si>
    <t>2,0*4*29,4</t>
  </si>
  <si>
    <t>0,3*0,3*4*7850*0,015</t>
  </si>
  <si>
    <t>6,36+16,96+23,96</t>
  </si>
  <si>
    <t>65*3</t>
  </si>
  <si>
    <t>151,68+32,00</t>
  </si>
  <si>
    <t>25,45+31,90+35,36</t>
  </si>
  <si>
    <t xml:space="preserve">D+M - Ocelový rám hrazení - U14 </t>
  </si>
  <si>
    <t>V položce je zakalkulováno:</t>
  </si>
  <si>
    <t>- výrova, dovoz a montáž rámů provizorního hrazení do betonové konstrukce včetně přesného osazení a aretace</t>
  </si>
  <si>
    <t>- rozepření rámů hrazení</t>
  </si>
  <si>
    <t>1+1</t>
  </si>
  <si>
    <t xml:space="preserve">D+M rám na osazení limnigrafických latí </t>
  </si>
  <si>
    <t>V ceně je obsaženo:</t>
  </si>
  <si>
    <t>- výroba a dodávka konstrukce z U č. 22 včetně základového plechu</t>
  </si>
  <si>
    <t>- osazení a nakotvení konstrukce do bet. prahu</t>
  </si>
  <si>
    <t>- osazení dřevěného trámu včetně nátěru a impregnace</t>
  </si>
  <si>
    <t>- dodání a montáž kotevních trnů</t>
  </si>
  <si>
    <t>- aretace nosné konstrukce na místě určení</t>
  </si>
  <si>
    <t>767-R-3</t>
  </si>
  <si>
    <t xml:space="preserve">Žárové zinkování OK </t>
  </si>
  <si>
    <t>Jedná se o žárové zinkování rámů provizorního hrazení a česlí.</t>
  </si>
  <si>
    <t xml:space="preserve">D+M rámů hrazení požeráků </t>
  </si>
  <si>
    <t>Jedná se o výrobu, dovoz a montáž jednotlivých rámů provizorního hrazení opravovaných požeráků včetně kotvení do bednění a přivaření ke stávajícím popřípadě vytvoření drážky pro uchycení dřevěných dluží nadbetonovaných konstrukcí stávajících požeráků.</t>
  </si>
  <si>
    <t>Rozměry rámů dluží jsou proměnlivé, předpokládá se U 5 až U 10. Rozměry budou upřesněny na místě stavby včetně jejich polohy v bednění.</t>
  </si>
  <si>
    <t>V ceně je započítán také nátěr těchto konstrukcí.</t>
  </si>
  <si>
    <t>767-R-4</t>
  </si>
  <si>
    <t xml:space="preserve">D+M Poklopů požeráků </t>
  </si>
  <si>
    <t>Jedná se o demontáž stávajících konstrukcí poklopů požeráků a výrobu, dodávku a montáž nových konstrukcí poklopů včetně zabudování do  betonové konstrukce požeráku před betonáží s vyrovnáním rámu. Jde o poklop z plechu P5 včetně rámu s pracnami - rám L60/60/4,0mm, pracny - pásovina 50/5/150mm.</t>
  </si>
  <si>
    <t>Součástí položky je také nátěr těchto konstrukcí -1x základní a 2x krycí.</t>
  </si>
  <si>
    <t>Přesné rozměry poklopů včetně rámů poklopů budou zaměřeny na místě dle skutečnosti.</t>
  </si>
  <si>
    <t>767-R-5</t>
  </si>
  <si>
    <t xml:space="preserve">D+M česlí </t>
  </si>
  <si>
    <t>V ceně je započítáno:</t>
  </si>
  <si>
    <t>- výroba, dovoz a montáž česlí do rámu provizorního hrazení</t>
  </si>
  <si>
    <t>- veškerá manipulace s česlemi na staveništi</t>
  </si>
  <si>
    <t>998767101R00</t>
  </si>
  <si>
    <t xml:space="preserve">Přesun hmot pro zámečnické konstr., výšky do 6 m </t>
  </si>
  <si>
    <t>979082312R00</t>
  </si>
  <si>
    <t xml:space="preserve">Vodorovná doprava suti a hmot po suchu do 500 m </t>
  </si>
  <si>
    <t>SO 05</t>
  </si>
  <si>
    <t>Kácení dřevin</t>
  </si>
  <si>
    <t>SO 05 Kácení dřevin</t>
  </si>
  <si>
    <t>112201101R00</t>
  </si>
  <si>
    <t xml:space="preserve">Odstranění pařezů pod úrovní, o průměru 10 - 30 cm </t>
  </si>
  <si>
    <t>322+1+2+10+2</t>
  </si>
  <si>
    <t>30</t>
  </si>
  <si>
    <t>112201102R00</t>
  </si>
  <si>
    <t xml:space="preserve">Odstranění pařezů pod úrovní, o průměru 30 - 50 cm </t>
  </si>
  <si>
    <t>116+1</t>
  </si>
  <si>
    <t>10</t>
  </si>
  <si>
    <t>112201103R00</t>
  </si>
  <si>
    <t xml:space="preserve">Odstranění pařezů pod úrovní, o průměru 50 - 70 cm </t>
  </si>
  <si>
    <t>112201104R00</t>
  </si>
  <si>
    <t xml:space="preserve">Odstranění pařezů pod úrovní, o průměru 70 - 90 cm </t>
  </si>
  <si>
    <t>162301401R00</t>
  </si>
  <si>
    <t xml:space="preserve">Vod.přemístění větví listnatých, D 30cm  do 5000 m </t>
  </si>
  <si>
    <t>367+400</t>
  </si>
  <si>
    <t>162301402R00</t>
  </si>
  <si>
    <t xml:space="preserve">Vod.přemístění větví listnatých, D 50cm  do 5000 m </t>
  </si>
  <si>
    <t>162301403R00</t>
  </si>
  <si>
    <t xml:space="preserve">Vod.přemístění větví listnatých, D 70cm  do 5000 m </t>
  </si>
  <si>
    <t>162301404R00</t>
  </si>
  <si>
    <t xml:space="preserve">Vod.přemístění větví listnatých, D 90cm  do 5000 m </t>
  </si>
  <si>
    <t>162301421R00</t>
  </si>
  <si>
    <t xml:space="preserve">Vodorovné přemístění pařezů  D 30 cm do 5000 m </t>
  </si>
  <si>
    <t>162301422R00</t>
  </si>
  <si>
    <t xml:space="preserve">Vodorovné přemístění pařezů  D 50 cm do 5000 m </t>
  </si>
  <si>
    <t>117+10</t>
  </si>
  <si>
    <t>162301423R00</t>
  </si>
  <si>
    <t xml:space="preserve">Vodorovné přemístění pařezů  D 70 cm do 5000 m </t>
  </si>
  <si>
    <t>162301424R00</t>
  </si>
  <si>
    <t xml:space="preserve">Vodorovné přemístění pařezů  D 90 cm do 5000 m </t>
  </si>
  <si>
    <t>162301901R00</t>
  </si>
  <si>
    <t xml:space="preserve">Příplatek za dalších 5000m - větve listnaté D 30cm </t>
  </si>
  <si>
    <t>162301902R00</t>
  </si>
  <si>
    <t xml:space="preserve">Příplatek za dalších 5000m - větve listnaté D 50cm </t>
  </si>
  <si>
    <t>162301903R00</t>
  </si>
  <si>
    <t xml:space="preserve">Příplatek za dalších 5000m - větve listnaté D 70cm </t>
  </si>
  <si>
    <t>162301904R00</t>
  </si>
  <si>
    <t xml:space="preserve">Příplatek za dalších 5000m - větve listnaté D 90cm </t>
  </si>
  <si>
    <t>162301921R00</t>
  </si>
  <si>
    <t xml:space="preserve">Příplatek za dalších 5000m - pařezy D 30cm </t>
  </si>
  <si>
    <t>162301922R00</t>
  </si>
  <si>
    <t xml:space="preserve">Příplatek za dalších 5000m - pařezy D 50cm </t>
  </si>
  <si>
    <t>162301923R00</t>
  </si>
  <si>
    <t xml:space="preserve">Příplatek za dalších 5000m - pařezy D 70cm </t>
  </si>
  <si>
    <t>162301924R00</t>
  </si>
  <si>
    <t xml:space="preserve">Příplatek za dalších 5000m - pařezy D 90cm </t>
  </si>
  <si>
    <t>162401102R00</t>
  </si>
  <si>
    <t xml:space="preserve">Vodorovné přemístění výkopku z hor.1-4 do 2000 m </t>
  </si>
  <si>
    <t>174201201R00</t>
  </si>
  <si>
    <t xml:space="preserve">Zásyp jam po pařezech D 30 cm </t>
  </si>
  <si>
    <t>174201202R00</t>
  </si>
  <si>
    <t xml:space="preserve">Zásyp jam po pařezech D 50 cm </t>
  </si>
  <si>
    <t>174201203R00</t>
  </si>
  <si>
    <t xml:space="preserve">Zásyp jam po pařezech D 70 cm </t>
  </si>
  <si>
    <t>174201204R00</t>
  </si>
  <si>
    <t xml:space="preserve">Zásyp jam po pařezech D 90 cm </t>
  </si>
  <si>
    <t xml:space="preserve">Uložení pařezů na skládku </t>
  </si>
  <si>
    <t>Uložení je do koridoru - viz příloha E - Velké Albrechtice - souhlas s uložením pařezů.</t>
  </si>
  <si>
    <t>V ceně jsou započítány náklady i na manipulaci s pařezy na skládce včetně jejich úpravy do požadovaného tvaru.</t>
  </si>
  <si>
    <t>Část pařezů bude uložena na stavbě nebo skládce k tomu určené investorem. Na stavbě budou pařezy uloženy v místech určené investorem v násypech zhutněných.</t>
  </si>
  <si>
    <t xml:space="preserve">Odřezání větví stromů </t>
  </si>
  <si>
    <t>Jedná se o odřezání větví určených stromů - určí zástupce CHKO Poodří - včetně jejich naložení na dopravní prostředek.</t>
  </si>
  <si>
    <t>Jedná se o větve průměrů stromů 10 - 30, 30 - 50, 50 -70 a 70 - 90mm.</t>
  </si>
  <si>
    <t>200+100+50+50</t>
  </si>
  <si>
    <t>1-R-3</t>
  </si>
  <si>
    <t>V ceně je započteno odstranění křovin a stromů do průměru 100mm včetně pařezů a kořenů a jejich naložení na dopravní prostředky a odvoz do 10km a také uložení na skládce (jejich likvidace včetně poplatku za skládku nebo štěpkování).</t>
  </si>
  <si>
    <t>SO 05.1</t>
  </si>
  <si>
    <t>Štěpkování a likvidace dřevin</t>
  </si>
  <si>
    <t>SO 05.1 Štěpkování a likvidace dřevin</t>
  </si>
  <si>
    <t>111-R-1</t>
  </si>
  <si>
    <t xml:space="preserve">Drcení ořezaných větví a keřů </t>
  </si>
  <si>
    <t>Drcení veškerých větví do průměru 70mm a také drcení keřů včetně nakládky na dopravní prostředek - nakládka, foukání, apod. V ceně jsou zakalkulovány veškeré náklady na manipulaci s původním materiálem a také štěpkou.</t>
  </si>
  <si>
    <t>111-R-2</t>
  </si>
  <si>
    <t xml:space="preserve">Vodorovné přemístění štěpky. </t>
  </si>
  <si>
    <t>Součástí ceny je kompletní odvoz štěpky včetně její likvidace (předpokládá se spalovna, popřípadě dle možností dodavatele stavebních prací). U odvozu není stanovena dopravní vzdálenost - tato skutečnost je věcí vybraného dodavatele stavebních prací.</t>
  </si>
  <si>
    <t>SO 06</t>
  </si>
  <si>
    <t>Výsadba dřevin</t>
  </si>
  <si>
    <t>SO 06 Výsadba dřevin</t>
  </si>
  <si>
    <t>139601103R00</t>
  </si>
  <si>
    <t xml:space="preserve">Ruční výkop jam, rýh a šachet v hornině tř. 4 </t>
  </si>
  <si>
    <t>96*0,3*0,3*0,5</t>
  </si>
  <si>
    <t>0,125*44</t>
  </si>
  <si>
    <t>167101101R00</t>
  </si>
  <si>
    <t xml:space="preserve">Nakládání výkopku z hor.1-4 v množství do 100 m3 </t>
  </si>
  <si>
    <t>183101314R00</t>
  </si>
  <si>
    <t xml:space="preserve">Hloub. jamek s výměnou 100% půdy do 0,125 m3, 1:5 </t>
  </si>
  <si>
    <t>Půda bude využita ze dnových sedimentů.</t>
  </si>
  <si>
    <t>184501114R00</t>
  </si>
  <si>
    <t xml:space="preserve">Zhotovení obalu kmene z juty, 2vrstvy, v rovině </t>
  </si>
  <si>
    <t>2*1,35*44</t>
  </si>
  <si>
    <t>184801121R00</t>
  </si>
  <si>
    <t xml:space="preserve">Ošetřování vysazených dřevin soliterních, v rovině </t>
  </si>
  <si>
    <t>184851111R00</t>
  </si>
  <si>
    <t xml:space="preserve">Hnojení roztokem hnojiva v rovině </t>
  </si>
  <si>
    <t>210,0*2,0*2*0,005</t>
  </si>
  <si>
    <t>Výsadba stromu při výšce kmene do 1,8 m, v rovině kmen s balem</t>
  </si>
  <si>
    <t>Součástí dodávky je také aplikace substrátu kolem kořenového systému stromů.</t>
  </si>
  <si>
    <t xml:space="preserve">Osazení ochranného rukávce - PVC h 1,0m </t>
  </si>
  <si>
    <t>0261100.A</t>
  </si>
  <si>
    <t>dub letní kmen s balem</t>
  </si>
  <si>
    <t>0261101.B</t>
  </si>
  <si>
    <t>lípa srdčitá kmen s balem</t>
  </si>
  <si>
    <t>0261102.C</t>
  </si>
  <si>
    <t>habr obecný kmen s balem</t>
  </si>
  <si>
    <t>0261103.D</t>
  </si>
  <si>
    <t>jasan ztepilý kmen s balem</t>
  </si>
  <si>
    <t>0261104.E</t>
  </si>
  <si>
    <t>jilm vaz kmen s balem</t>
  </si>
  <si>
    <t>0261105.F</t>
  </si>
  <si>
    <t>olše lepkavá kmen s balem</t>
  </si>
  <si>
    <t>25191155</t>
  </si>
  <si>
    <t>Cererit Z balený po 10 kg</t>
  </si>
  <si>
    <t>210,0*2,0*2*0,002</t>
  </si>
  <si>
    <t>338950144R00</t>
  </si>
  <si>
    <t xml:space="preserve">Osazení jednot. kůlů do zeminy H do 2 m v rovině </t>
  </si>
  <si>
    <t>Rozteč kůlů 2500mm.</t>
  </si>
  <si>
    <t>41+41+5+5</t>
  </si>
  <si>
    <t>338950152R00</t>
  </si>
  <si>
    <t xml:space="preserve">Příplatek za zakřivení nepravidelné, v rovině </t>
  </si>
  <si>
    <t>338950156R00</t>
  </si>
  <si>
    <t xml:space="preserve">Příplatek za šikmé seříznutí kůlů, v rovině </t>
  </si>
  <si>
    <t xml:space="preserve">Osazení řady kůlů do zeminy H do 2 m v rovině </t>
  </si>
  <si>
    <t>V ceně je započítána dodávka a montáž příčníků z půlkulatiny (zavětrování - 3ks na jeden kmen) a plochých úvazků určených ke stabilizaci kmene.</t>
  </si>
  <si>
    <t>44*2,0*3</t>
  </si>
  <si>
    <t>05217108</t>
  </si>
  <si>
    <t>Tyč v kůře tř.1  tl. 7-8 cm, d. 6 m a více</t>
  </si>
  <si>
    <t>44*3*0,0052</t>
  </si>
  <si>
    <t>44*3*0,6*0,0052</t>
  </si>
  <si>
    <t>05217138</t>
  </si>
  <si>
    <t>Tyč v kůře tř.4  tl. 11-13 cm, d. 12,1-15 m</t>
  </si>
  <si>
    <t>4,45*1,15</t>
  </si>
  <si>
    <t>767911130R00</t>
  </si>
  <si>
    <t xml:space="preserve">Montáž oplocení z pletiva v.do 2,0 m,napínací drát </t>
  </si>
  <si>
    <t>D+M - Pletivo s napínacím drátem h=1,80m Pozink + PVC</t>
  </si>
  <si>
    <t>245*1,02</t>
  </si>
  <si>
    <t>767-R-6</t>
  </si>
  <si>
    <t>D+M - Napínací drát 3,40/48m Pozink + PVC</t>
  </si>
  <si>
    <t>17</t>
  </si>
  <si>
    <t>767-R-7</t>
  </si>
  <si>
    <t>D+M - Vázací drát 1,40/50 mb Pozink + PVC</t>
  </si>
  <si>
    <t>SO 07</t>
  </si>
  <si>
    <t>Rekultivace a úprava území</t>
  </si>
  <si>
    <t>SO 07 Rekultivace a úprava území</t>
  </si>
  <si>
    <t>122201102R00</t>
  </si>
  <si>
    <t xml:space="preserve">Odkopávky nezapažené v hor. 3 do 1000 m3 </t>
  </si>
  <si>
    <t>8322*0,10</t>
  </si>
  <si>
    <t>732</t>
  </si>
  <si>
    <t>8322*0,1</t>
  </si>
  <si>
    <t>(5150+7830+4425)*0,1*0,20</t>
  </si>
  <si>
    <t>171101103R00</t>
  </si>
  <si>
    <t xml:space="preserve">Uložení sypaniny do násypů zhutněných na 100% PS </t>
  </si>
  <si>
    <t>8322</t>
  </si>
  <si>
    <t>(5150+7830+4425)</t>
  </si>
  <si>
    <t>V ceně je započítána úprava a zapravení biologického materiálu na trvalé deponii</t>
  </si>
  <si>
    <t>181301111R00</t>
  </si>
  <si>
    <t xml:space="preserve">Rozprostření ornice, rovina, tl.do 10 cm,nad 500m2 </t>
  </si>
  <si>
    <t>Rozprostření vhodné zeminy na deponie</t>
  </si>
  <si>
    <t>(5150+7830+4425)*0,2</t>
  </si>
  <si>
    <t xml:space="preserve">Čištění komunikací v průběhu stavby </t>
  </si>
  <si>
    <t>Jedná se o příjezdové komunikace z deponií na zařízení staveniště a staveniště včetně permanentní údržby přejezdů.</t>
  </si>
  <si>
    <t>8322*0,005</t>
  </si>
  <si>
    <t>(5150+7830+4425)*0,005</t>
  </si>
  <si>
    <t>564831111R00</t>
  </si>
  <si>
    <t xml:space="preserve">Podklad ze štěrkodrti po zhutnění tloušťky 10 cm </t>
  </si>
  <si>
    <t>1500*3,0*2</t>
  </si>
  <si>
    <t xml:space="preserve">D + M - propagační tabule </t>
  </si>
  <si>
    <t>V ceně jsou zahrnuty veškeré náklady na dodávku a montáž propagační tabule</t>
  </si>
  <si>
    <t xml:space="preserve">Neuznatelné náklady stavby </t>
  </si>
  <si>
    <t>SO 08</t>
  </si>
  <si>
    <t>Náklady nutné k realizaci stavby</t>
  </si>
  <si>
    <t>SO 08 Náklady nutné k realizaci stavby</t>
  </si>
  <si>
    <t>0</t>
  </si>
  <si>
    <t>Přípravné a pomocné práce</t>
  </si>
  <si>
    <t>0 Přípravné a pomocné práce</t>
  </si>
  <si>
    <t>0-R-1</t>
  </si>
  <si>
    <t xml:space="preserve">Zajištění potřebných záborů ploch </t>
  </si>
  <si>
    <t>Zábory nutné k realizaci díla:</t>
  </si>
  <si>
    <t>- výhybny</t>
  </si>
  <si>
    <t>- odstavná stání</t>
  </si>
  <si>
    <t>- zábory pro skládky</t>
  </si>
  <si>
    <t>- ostatní nutné a potřebné plochy pro potřeby dodavatele stavebních prací</t>
  </si>
  <si>
    <t>0-R-2</t>
  </si>
  <si>
    <t xml:space="preserve">Zajištění přístupu k jednotlivým úsekům stavby </t>
  </si>
  <si>
    <t>Položka obsahuje</t>
  </si>
  <si>
    <t>- zajištění přístupu k jednotlivým úsekům stavby za účelem provádění a uvedení do původního stavu po dokončení stavby, včetně úhrady za dočasné zábory ploch, dočasné a trvalé skládky,</t>
  </si>
  <si>
    <t>0-R-3</t>
  </si>
  <si>
    <t>Oprava příjezdových komunikací v průběhu stavby</t>
  </si>
  <si>
    <t>Jedná se o opravu veškerých příjezdových komunikací, které jsou zpevněny krytem z kameniva nebo asfaltu mimo vlastní staveniště nebo skládky stavebního materiálu nebo o opravy příjezdových komunikací, které jsou nezpevněny a nacházejí se mimo staveniště, zařízení staveniště nebo mimo skládky stavebního materiálu. Jedná se o příjezdové trasy k zařízení staveniště a ke staveništi.</t>
  </si>
  <si>
    <t>0-R-4</t>
  </si>
  <si>
    <t xml:space="preserve">Umístění dopravních značek </t>
  </si>
  <si>
    <t>0-R-5</t>
  </si>
  <si>
    <t xml:space="preserve">Projektová dokumentace skutečného provedení díla </t>
  </si>
  <si>
    <t>0-R-6</t>
  </si>
  <si>
    <t xml:space="preserve">Geodetické práce v průběhu stavby </t>
  </si>
  <si>
    <t>0-R-7</t>
  </si>
  <si>
    <t>Geodetické práce po dokončení díla zaměření skutečného stavu, vklad do katastru</t>
  </si>
  <si>
    <t>0-R-8</t>
  </si>
  <si>
    <t>Úprava ploch mezideponií rekultivace pozemků mezideponií</t>
  </si>
  <si>
    <t>V ceně je zahrnuta úplná rekultivace pozemků určených pro mezideponování zeminy, lomového kamene a ostatních stavebních materiálů a konstrukcí včetně zařízení staveniště a odstavných ploch pro mechanizaci.</t>
  </si>
  <si>
    <t>0-R-9</t>
  </si>
  <si>
    <t xml:space="preserve">Čištění komunikací </t>
  </si>
  <si>
    <t>Jedná se o permanentní čištění hlavních příjezdových tras ke staveiništi a k mezideponiím. Jedná se o komunikace asfaltové. Jedná se o čištění mechanické a vodou.</t>
  </si>
  <si>
    <t>001 Náklady nutné k realizaci stavby</t>
  </si>
  <si>
    <t>Slepý rozpočet stavby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</si>
</sst>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22"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40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3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/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8" xfId="0" applyNumberFormat="1" applyFont="1" applyBorder="1"/>
    <xf numFmtId="3" fontId="4" fillId="0" borderId="1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65" fontId="1" fillId="0" borderId="17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7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5" xfId="0" applyNumberFormat="1" applyFont="1" applyFill="1" applyBorder="1" applyAlignment="1">
      <alignment horizontal="center" vertical="center"/>
    </xf>
    <xf numFmtId="165" fontId="3" fillId="0" borderId="16" xfId="0" applyNumberFormat="1" applyFont="1" applyBorder="1"/>
    <xf numFmtId="165" fontId="3" fillId="0" borderId="17" xfId="0" applyNumberFormat="1" applyFont="1" applyBorder="1"/>
    <xf numFmtId="165" fontId="3" fillId="4" borderId="15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164" fontId="3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centerContinuous"/>
    </xf>
    <xf numFmtId="0" fontId="7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49" fontId="4" fillId="2" borderId="24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5" xfId="0" applyNumberFormat="1" applyFont="1" applyBorder="1" applyAlignment="1">
      <alignment horizontal="left"/>
    </xf>
    <xf numFmtId="0" fontId="1" fillId="0" borderId="26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5" xfId="0" applyFont="1" applyBorder="1"/>
    <xf numFmtId="0" fontId="3" fillId="0" borderId="27" xfId="0" applyFont="1" applyBorder="1" applyAlignment="1">
      <alignment horizontal="left"/>
    </xf>
    <xf numFmtId="0" fontId="7" fillId="0" borderId="26" xfId="0" applyFont="1" applyBorder="1"/>
    <xf numFmtId="49" fontId="3" fillId="0" borderId="27" xfId="0" applyNumberFormat="1" applyFont="1" applyBorder="1" applyAlignment="1">
      <alignment horizontal="left"/>
    </xf>
    <xf numFmtId="49" fontId="7" fillId="2" borderId="26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5" xfId="0" applyFont="1" applyFill="1" applyBorder="1"/>
    <xf numFmtId="3" fontId="3" fillId="0" borderId="27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8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5" xfId="0" applyNumberFormat="1" applyFont="1" applyBorder="1" applyAlignment="1">
      <alignment horizontal="left"/>
    </xf>
    <xf numFmtId="0" fontId="3" fillId="0" borderId="29" xfId="0" applyFont="1" applyBorder="1"/>
    <xf numFmtId="0" fontId="3" fillId="0" borderId="15" xfId="0" applyNumberFormat="1" applyFont="1" applyBorder="1"/>
    <xf numFmtId="0" fontId="3" fillId="0" borderId="30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30" xfId="0" applyFont="1" applyBorder="1" applyAlignment="1">
      <alignment horizontal="left"/>
    </xf>
    <xf numFmtId="0" fontId="1" fillId="0" borderId="0" xfId="0" applyFont="1" applyBorder="1"/>
    <xf numFmtId="0" fontId="3" fillId="0" borderId="15" xfId="0" applyFont="1" applyFill="1" applyBorder="1" applyAlignment="1"/>
    <xf numFmtId="0" fontId="3" fillId="0" borderId="30" xfId="0" applyFont="1" applyFill="1" applyBorder="1" applyAlignment="1"/>
    <xf numFmtId="0" fontId="1" fillId="0" borderId="0" xfId="0" applyFont="1" applyFill="1" applyBorder="1" applyAlignment="1"/>
    <xf numFmtId="0" fontId="3" fillId="0" borderId="15" xfId="0" applyFont="1" applyBorder="1" applyAlignment="1"/>
    <xf numFmtId="0" fontId="3" fillId="0" borderId="30" xfId="0" applyFont="1" applyBorder="1" applyAlignment="1"/>
    <xf numFmtId="3" fontId="1" fillId="0" borderId="0" xfId="0" applyNumberFormat="1" applyFont="1"/>
    <xf numFmtId="0" fontId="3" fillId="0" borderId="26" xfId="0" applyFont="1" applyBorder="1"/>
    <xf numFmtId="0" fontId="3" fillId="0" borderId="1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2" fillId="0" borderId="32" xfId="0" applyFont="1" applyBorder="1" applyAlignment="1">
      <alignment horizontal="centerContinuous" vertical="center"/>
    </xf>
    <xf numFmtId="0" fontId="6" fillId="0" borderId="33" xfId="0" applyFont="1" applyBorder="1" applyAlignment="1">
      <alignment horizontal="centerContinuous" vertical="center"/>
    </xf>
    <xf numFmtId="0" fontId="1" fillId="0" borderId="33" xfId="0" applyFont="1" applyBorder="1" applyAlignment="1">
      <alignment horizontal="centerContinuous" vertical="center"/>
    </xf>
    <xf numFmtId="0" fontId="1" fillId="0" borderId="34" xfId="0" applyFont="1" applyBorder="1" applyAlignment="1">
      <alignment horizontal="centerContinuous" vertical="center"/>
    </xf>
    <xf numFmtId="0" fontId="7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0" borderId="36" xfId="0" applyFont="1" applyBorder="1"/>
    <xf numFmtId="0" fontId="1" fillId="0" borderId="21" xfId="0" applyFont="1" applyBorder="1"/>
    <xf numFmtId="3" fontId="1" fillId="0" borderId="25" xfId="0" applyNumberFormat="1" applyFont="1" applyBorder="1"/>
    <xf numFmtId="0" fontId="1" fillId="0" borderId="22" xfId="0" applyFont="1" applyBorder="1"/>
    <xf numFmtId="3" fontId="1" fillId="0" borderId="24" xfId="0" applyNumberFormat="1" applyFont="1" applyBorder="1"/>
    <xf numFmtId="0" fontId="1" fillId="0" borderId="23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7" xfId="0" applyFont="1" applyBorder="1"/>
    <xf numFmtId="0" fontId="1" fillId="0" borderId="21" xfId="0" applyFont="1" applyBorder="1" applyAlignment="1">
      <alignment shrinkToFit="1"/>
    </xf>
    <xf numFmtId="0" fontId="1" fillId="0" borderId="38" xfId="0" applyFont="1" applyBorder="1"/>
    <xf numFmtId="0" fontId="1" fillId="0" borderId="28" xfId="0" applyFont="1" applyBorder="1"/>
    <xf numFmtId="3" fontId="1" fillId="0" borderId="41" xfId="0" applyNumberFormat="1" applyFont="1" applyBorder="1"/>
    <xf numFmtId="0" fontId="1" fillId="0" borderId="39" xfId="0" applyFont="1" applyBorder="1"/>
    <xf numFmtId="3" fontId="1" fillId="0" borderId="42" xfId="0" applyNumberFormat="1" applyFont="1" applyBorder="1"/>
    <xf numFmtId="0" fontId="1" fillId="0" borderId="40" xfId="0" applyFont="1" applyBorder="1"/>
    <xf numFmtId="0" fontId="7" fillId="2" borderId="22" xfId="0" applyFont="1" applyFill="1" applyBorder="1"/>
    <xf numFmtId="0" fontId="7" fillId="2" borderId="24" xfId="0" applyFont="1" applyFill="1" applyBorder="1"/>
    <xf numFmtId="0" fontId="7" fillId="2" borderId="23" xfId="0" applyFont="1" applyFill="1" applyBorder="1"/>
    <xf numFmtId="0" fontId="7" fillId="2" borderId="43" xfId="0" applyFont="1" applyFill="1" applyBorder="1"/>
    <xf numFmtId="0" fontId="7" fillId="2" borderId="44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5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18" xfId="0" applyFont="1" applyBorder="1"/>
    <xf numFmtId="0" fontId="1" fillId="0" borderId="20" xfId="0" applyFont="1" applyBorder="1"/>
    <xf numFmtId="0" fontId="1" fillId="0" borderId="46" xfId="0" applyFont="1" applyBorder="1"/>
    <xf numFmtId="0" fontId="1" fillId="0" borderId="7" xfId="0" applyFont="1" applyBorder="1"/>
    <xf numFmtId="165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9" xfId="0" applyFont="1" applyFill="1" applyBorder="1"/>
    <xf numFmtId="0" fontId="6" fillId="2" borderId="42" xfId="0" applyFont="1" applyFill="1" applyBorder="1"/>
    <xf numFmtId="0" fontId="6" fillId="2" borderId="40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51" xfId="1" applyNumberFormat="1" applyFont="1" applyBorder="1"/>
    <xf numFmtId="49" fontId="1" fillId="0" borderId="51" xfId="1" applyNumberFormat="1" applyFont="1" applyBorder="1"/>
    <xf numFmtId="49" fontId="1" fillId="0" borderId="51" xfId="1" applyNumberFormat="1" applyFont="1" applyBorder="1" applyAlignment="1">
      <alignment horizontal="right"/>
    </xf>
    <xf numFmtId="0" fontId="1" fillId="0" borderId="52" xfId="1" applyFont="1" applyBorder="1"/>
    <xf numFmtId="49" fontId="1" fillId="0" borderId="51" xfId="0" applyNumberFormat="1" applyFont="1" applyBorder="1" applyAlignment="1">
      <alignment horizontal="left"/>
    </xf>
    <xf numFmtId="0" fontId="1" fillId="0" borderId="53" xfId="0" applyNumberFormat="1" applyFont="1" applyBorder="1"/>
    <xf numFmtId="49" fontId="7" fillId="0" borderId="56" xfId="1" applyNumberFormat="1" applyFont="1" applyBorder="1"/>
    <xf numFmtId="49" fontId="1" fillId="0" borderId="56" xfId="1" applyNumberFormat="1" applyFont="1" applyBorder="1"/>
    <xf numFmtId="49" fontId="1" fillId="0" borderId="56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3" fontId="1" fillId="0" borderId="45" xfId="0" applyNumberFormat="1" applyFont="1" applyBorder="1"/>
    <xf numFmtId="0" fontId="7" fillId="2" borderId="12" xfId="0" applyFont="1" applyFill="1" applyBorder="1"/>
    <xf numFmtId="0" fontId="7" fillId="2" borderId="13" xfId="0" applyFont="1" applyFill="1" applyBorder="1"/>
    <xf numFmtId="3" fontId="7" fillId="2" borderId="35" xfId="0" applyNumberFormat="1" applyFont="1" applyFill="1" applyBorder="1"/>
    <xf numFmtId="3" fontId="7" fillId="2" borderId="14" xfId="0" applyNumberFormat="1" applyFont="1" applyFill="1" applyBorder="1"/>
    <xf numFmtId="3" fontId="7" fillId="2" borderId="59" xfId="0" applyNumberFormat="1" applyFont="1" applyFill="1" applyBorder="1"/>
    <xf numFmtId="3" fontId="7" fillId="2" borderId="60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4" xfId="0" applyFont="1" applyFill="1" applyBorder="1"/>
    <xf numFmtId="0" fontId="7" fillId="2" borderId="62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center"/>
    </xf>
    <xf numFmtId="4" fontId="4" fillId="2" borderId="24" xfId="0" applyNumberFormat="1" applyFont="1" applyFill="1" applyBorder="1" applyAlignment="1">
      <alignment horizontal="right"/>
    </xf>
    <xf numFmtId="4" fontId="4" fillId="2" borderId="44" xfId="0" applyNumberFormat="1" applyFont="1" applyFill="1" applyBorder="1" applyAlignment="1">
      <alignment horizontal="right"/>
    </xf>
    <xf numFmtId="0" fontId="1" fillId="0" borderId="31" xfId="0" applyFont="1" applyBorder="1"/>
    <xf numFmtId="3" fontId="1" fillId="0" borderId="37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0" fontId="1" fillId="2" borderId="39" xfId="0" applyFont="1" applyFill="1" applyBorder="1"/>
    <xf numFmtId="0" fontId="7" fillId="2" borderId="42" xfId="0" applyFont="1" applyFill="1" applyBorder="1"/>
    <xf numFmtId="0" fontId="1" fillId="2" borderId="42" xfId="0" applyFont="1" applyFill="1" applyBorder="1"/>
    <xf numFmtId="4" fontId="1" fillId="2" borderId="48" xfId="0" applyNumberFormat="1" applyFont="1" applyFill="1" applyBorder="1"/>
    <xf numFmtId="4" fontId="1" fillId="2" borderId="39" xfId="0" applyNumberFormat="1" applyFont="1" applyFill="1" applyBorder="1"/>
    <xf numFmtId="4" fontId="1" fillId="2" borderId="42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1" applyFont="1"/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12" fillId="0" borderId="0" xfId="1" applyFont="1" applyAlignment="1">
      <alignment horizontal="right"/>
    </xf>
    <xf numFmtId="0" fontId="1" fillId="0" borderId="51" xfId="1" applyFont="1" applyBorder="1"/>
    <xf numFmtId="0" fontId="3" fillId="0" borderId="52" xfId="1" applyFont="1" applyBorder="1" applyAlignment="1">
      <alignment horizontal="right"/>
    </xf>
    <xf numFmtId="49" fontId="1" fillId="0" borderId="51" xfId="1" applyNumberFormat="1" applyFont="1" applyBorder="1" applyAlignment="1">
      <alignment horizontal="left"/>
    </xf>
    <xf numFmtId="0" fontId="1" fillId="0" borderId="53" xfId="1" applyFont="1" applyBorder="1"/>
    <xf numFmtId="0" fontId="1" fillId="0" borderId="56" xfId="1" applyFont="1" applyBorder="1"/>
    <xf numFmtId="0" fontId="3" fillId="0" borderId="0" xfId="1" applyFont="1"/>
    <xf numFmtId="0" fontId="1" fillId="0" borderId="0" xfId="1" applyFont="1" applyAlignment="1">
      <alignment horizontal="right"/>
    </xf>
    <xf numFmtId="0" fontId="1" fillId="0" borderId="0" xfId="1" applyFont="1" applyAlignment="1"/>
    <xf numFmtId="49" fontId="3" fillId="2" borderId="15" xfId="1" applyNumberFormat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3" xfId="1" applyNumberFormat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 wrapText="1"/>
    </xf>
    <xf numFmtId="0" fontId="7" fillId="0" borderId="17" xfId="1" applyFont="1" applyBorder="1" applyAlignment="1">
      <alignment horizontal="center"/>
    </xf>
    <xf numFmtId="49" fontId="7" fillId="0" borderId="17" xfId="1" applyNumberFormat="1" applyFont="1" applyBorder="1" applyAlignment="1">
      <alignment horizontal="left"/>
    </xf>
    <xf numFmtId="0" fontId="7" fillId="0" borderId="1" xfId="1" applyFont="1" applyBorder="1"/>
    <xf numFmtId="0" fontId="1" fillId="0" borderId="2" xfId="1" applyFont="1" applyBorder="1" applyAlignment="1">
      <alignment horizontal="center"/>
    </xf>
    <xf numFmtId="0" fontId="1" fillId="0" borderId="2" xfId="1" applyNumberFormat="1" applyFont="1" applyBorder="1" applyAlignment="1">
      <alignment horizontal="right"/>
    </xf>
    <xf numFmtId="0" fontId="1" fillId="0" borderId="3" xfId="1" applyNumberFormat="1" applyFont="1" applyBorder="1"/>
    <xf numFmtId="0" fontId="1" fillId="0" borderId="6" xfId="1" applyNumberFormat="1" applyFont="1" applyFill="1" applyBorder="1"/>
    <xf numFmtId="0" fontId="1" fillId="0" borderId="8" xfId="1" applyNumberFormat="1" applyFont="1" applyFill="1" applyBorder="1"/>
    <xf numFmtId="0" fontId="1" fillId="0" borderId="6" xfId="1" applyFont="1" applyFill="1" applyBorder="1"/>
    <xf numFmtId="0" fontId="1" fillId="0" borderId="8" xfId="1" applyFont="1" applyFill="1" applyBorder="1"/>
    <xf numFmtId="0" fontId="13" fillId="0" borderId="0" xfId="1" applyFont="1"/>
    <xf numFmtId="0" fontId="8" fillId="0" borderId="16" xfId="1" applyFont="1" applyBorder="1" applyAlignment="1">
      <alignment horizontal="center" vertical="top"/>
    </xf>
    <xf numFmtId="49" fontId="8" fillId="0" borderId="16" xfId="1" applyNumberFormat="1" applyFont="1" applyBorder="1" applyAlignment="1">
      <alignment horizontal="left" vertical="top"/>
    </xf>
    <xf numFmtId="0" fontId="8" fillId="0" borderId="16" xfId="1" applyFont="1" applyBorder="1" applyAlignment="1">
      <alignment vertical="top" wrapText="1"/>
    </xf>
    <xf numFmtId="49" fontId="8" fillId="0" borderId="16" xfId="1" applyNumberFormat="1" applyFont="1" applyBorder="1" applyAlignment="1">
      <alignment horizontal="center" shrinkToFit="1"/>
    </xf>
    <xf numFmtId="4" fontId="8" fillId="0" borderId="16" xfId="1" applyNumberFormat="1" applyFont="1" applyBorder="1" applyAlignment="1">
      <alignment horizontal="right"/>
    </xf>
    <xf numFmtId="4" fontId="8" fillId="0" borderId="16" xfId="1" applyNumberFormat="1" applyFont="1" applyBorder="1"/>
    <xf numFmtId="168" fontId="8" fillId="0" borderId="16" xfId="1" applyNumberFormat="1" applyFont="1" applyBorder="1"/>
    <xf numFmtId="4" fontId="8" fillId="0" borderId="8" xfId="1" applyNumberFormat="1" applyFont="1" applyBorder="1"/>
    <xf numFmtId="0" fontId="3" fillId="0" borderId="17" xfId="1" applyFont="1" applyBorder="1" applyAlignment="1">
      <alignment horizontal="center"/>
    </xf>
    <xf numFmtId="49" fontId="3" fillId="0" borderId="17" xfId="1" applyNumberFormat="1" applyFont="1" applyBorder="1" applyAlignment="1">
      <alignment horizontal="left"/>
    </xf>
    <xf numFmtId="4" fontId="1" fillId="0" borderId="5" xfId="1" applyNumberFormat="1" applyFont="1" applyBorder="1"/>
    <xf numFmtId="0" fontId="16" fillId="0" borderId="0" xfId="1" applyFont="1" applyAlignment="1">
      <alignment wrapText="1"/>
    </xf>
    <xf numFmtId="49" fontId="3" fillId="0" borderId="17" xfId="1" applyNumberFormat="1" applyFont="1" applyBorder="1" applyAlignment="1">
      <alignment horizontal="right"/>
    </xf>
    <xf numFmtId="4" fontId="17" fillId="6" borderId="65" xfId="1" applyNumberFormat="1" applyFont="1" applyFill="1" applyBorder="1" applyAlignment="1">
      <alignment horizontal="right" wrapText="1"/>
    </xf>
    <xf numFmtId="0" fontId="17" fillId="6" borderId="4" xfId="1" applyFont="1" applyFill="1" applyBorder="1" applyAlignment="1">
      <alignment horizontal="left" wrapText="1"/>
    </xf>
    <xf numFmtId="0" fontId="17" fillId="0" borderId="5" xfId="0" applyFont="1" applyBorder="1" applyAlignment="1">
      <alignment horizontal="right"/>
    </xf>
    <xf numFmtId="0" fontId="1" fillId="0" borderId="4" xfId="1" applyFont="1" applyBorder="1"/>
    <xf numFmtId="0" fontId="1" fillId="0" borderId="0" xfId="1" applyFont="1" applyBorder="1"/>
    <xf numFmtId="0" fontId="1" fillId="2" borderId="15" xfId="1" applyFont="1" applyFill="1" applyBorder="1" applyAlignment="1">
      <alignment horizontal="center"/>
    </xf>
    <xf numFmtId="49" fontId="19" fillId="2" borderId="15" xfId="1" applyNumberFormat="1" applyFont="1" applyFill="1" applyBorder="1" applyAlignment="1">
      <alignment horizontal="left"/>
    </xf>
    <xf numFmtId="0" fontId="19" fillId="2" borderId="1" xfId="1" applyFont="1" applyFill="1" applyBorder="1"/>
    <xf numFmtId="0" fontId="1" fillId="2" borderId="2" xfId="1" applyFont="1" applyFill="1" applyBorder="1" applyAlignment="1">
      <alignment horizontal="center"/>
    </xf>
    <xf numFmtId="4" fontId="1" fillId="2" borderId="2" xfId="1" applyNumberFormat="1" applyFont="1" applyFill="1" applyBorder="1" applyAlignment="1">
      <alignment horizontal="right"/>
    </xf>
    <xf numFmtId="4" fontId="1" fillId="2" borderId="3" xfId="1" applyNumberFormat="1" applyFont="1" applyFill="1" applyBorder="1" applyAlignment="1">
      <alignment horizontal="right"/>
    </xf>
    <xf numFmtId="4" fontId="7" fillId="2" borderId="15" xfId="1" applyNumberFormat="1" applyFont="1" applyFill="1" applyBorder="1"/>
    <xf numFmtId="0" fontId="1" fillId="2" borderId="2" xfId="1" applyFont="1" applyFill="1" applyBorder="1"/>
    <xf numFmtId="4" fontId="7" fillId="2" borderId="3" xfId="1" applyNumberFormat="1" applyFont="1" applyFill="1" applyBorder="1"/>
    <xf numFmtId="3" fontId="1" fillId="0" borderId="0" xfId="1" applyNumberFormat="1" applyFont="1"/>
    <xf numFmtId="0" fontId="20" fillId="0" borderId="0" xfId="1" applyFont="1" applyAlignment="1"/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1" fillId="0" borderId="0" xfId="1" applyFont="1" applyBorder="1" applyAlignment="1">
      <alignment horizontal="right"/>
    </xf>
    <xf numFmtId="49" fontId="3" fillId="0" borderId="28" xfId="0" applyNumberFormat="1" applyFont="1" applyBorder="1"/>
    <xf numFmtId="3" fontId="1" fillId="0" borderId="5" xfId="0" applyNumberFormat="1" applyFont="1" applyBorder="1"/>
    <xf numFmtId="3" fontId="1" fillId="0" borderId="17" xfId="0" applyNumberFormat="1" applyFont="1" applyBorder="1"/>
    <xf numFmtId="3" fontId="1" fillId="0" borderId="61" xfId="0" applyNumberFormat="1" applyFont="1" applyBorder="1"/>
    <xf numFmtId="3" fontId="16" fillId="0" borderId="0" xfId="1" applyNumberFormat="1" applyFont="1" applyAlignment="1">
      <alignment wrapText="1"/>
    </xf>
    <xf numFmtId="4" fontId="1" fillId="0" borderId="7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3" fontId="6" fillId="5" borderId="13" xfId="0" applyNumberFormat="1" applyFont="1" applyFill="1" applyBorder="1" applyAlignment="1">
      <alignment horizontal="right" vertical="center"/>
    </xf>
    <xf numFmtId="3" fontId="6" fillId="5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30" xfId="0" applyNumberFormat="1" applyFont="1" applyBorder="1" applyAlignment="1">
      <alignment horizontal="right" indent="2"/>
    </xf>
    <xf numFmtId="167" fontId="6" fillId="2" borderId="47" xfId="0" applyNumberFormat="1" applyFont="1" applyFill="1" applyBorder="1" applyAlignment="1">
      <alignment horizontal="right" indent="2"/>
    </xf>
    <xf numFmtId="167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3" fillId="0" borderId="1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1" fillId="0" borderId="39" xfId="0" applyFont="1" applyBorder="1" applyAlignment="1">
      <alignment horizontal="center" shrinkToFit="1"/>
    </xf>
    <xf numFmtId="0" fontId="1" fillId="0" borderId="40" xfId="0" applyFont="1" applyBorder="1" applyAlignment="1">
      <alignment horizontal="center" shrinkToFit="1"/>
    </xf>
    <xf numFmtId="0" fontId="1" fillId="0" borderId="49" xfId="1" applyFont="1" applyBorder="1" applyAlignment="1">
      <alignment horizontal="center"/>
    </xf>
    <xf numFmtId="0" fontId="1" fillId="0" borderId="50" xfId="1" applyFont="1" applyBorder="1" applyAlignment="1">
      <alignment horizontal="center"/>
    </xf>
    <xf numFmtId="0" fontId="1" fillId="0" borderId="54" xfId="1" applyFont="1" applyBorder="1" applyAlignment="1">
      <alignment horizontal="center"/>
    </xf>
    <xf numFmtId="0" fontId="1" fillId="0" borderId="55" xfId="1" applyFont="1" applyBorder="1" applyAlignment="1">
      <alignment horizontal="center"/>
    </xf>
    <xf numFmtId="0" fontId="1" fillId="0" borderId="57" xfId="1" applyFont="1" applyBorder="1" applyAlignment="1">
      <alignment horizontal="left"/>
    </xf>
    <xf numFmtId="0" fontId="1" fillId="0" borderId="56" xfId="1" applyFont="1" applyBorder="1" applyAlignment="1">
      <alignment horizontal="left"/>
    </xf>
    <xf numFmtId="0" fontId="1" fillId="0" borderId="58" xfId="1" applyFont="1" applyBorder="1" applyAlignment="1">
      <alignment horizontal="left"/>
    </xf>
    <xf numFmtId="3" fontId="7" fillId="2" borderId="42" xfId="0" applyNumberFormat="1" applyFont="1" applyFill="1" applyBorder="1" applyAlignment="1">
      <alignment horizontal="right"/>
    </xf>
    <xf numFmtId="3" fontId="7" fillId="2" borderId="48" xfId="0" applyNumberFormat="1" applyFont="1" applyFill="1" applyBorder="1" applyAlignment="1">
      <alignment horizontal="right"/>
    </xf>
    <xf numFmtId="0" fontId="14" fillId="6" borderId="4" xfId="1" applyNumberFormat="1" applyFont="1" applyFill="1" applyBorder="1" applyAlignment="1">
      <alignment horizontal="left" wrapText="1" indent="1"/>
    </xf>
    <xf numFmtId="0" fontId="15" fillId="0" borderId="0" xfId="0" applyNumberFormat="1" applyFont="1"/>
    <xf numFmtId="0" fontId="15" fillId="0" borderId="5" xfId="0" applyNumberFormat="1" applyFont="1" applyBorder="1"/>
    <xf numFmtId="49" fontId="17" fillId="6" borderId="63" xfId="1" applyNumberFormat="1" applyFont="1" applyFill="1" applyBorder="1" applyAlignment="1">
      <alignment horizontal="left" wrapText="1"/>
    </xf>
    <xf numFmtId="49" fontId="18" fillId="0" borderId="64" xfId="0" applyNumberFormat="1" applyFont="1" applyBorder="1" applyAlignment="1">
      <alignment horizontal="left" wrapText="1"/>
    </xf>
    <xf numFmtId="0" fontId="10" fillId="0" borderId="0" xfId="1" applyFont="1" applyAlignment="1">
      <alignment horizontal="center"/>
    </xf>
    <xf numFmtId="49" fontId="1" fillId="0" borderId="54" xfId="1" applyNumberFormat="1" applyFont="1" applyBorder="1" applyAlignment="1">
      <alignment horizontal="center"/>
    </xf>
    <xf numFmtId="0" fontId="1" fillId="0" borderId="57" xfId="1" applyFont="1" applyBorder="1" applyAlignment="1">
      <alignment horizontal="center" shrinkToFit="1"/>
    </xf>
    <xf numFmtId="0" fontId="1" fillId="0" borderId="56" xfId="1" applyFont="1" applyBorder="1" applyAlignment="1">
      <alignment horizontal="center" shrinkToFit="1"/>
    </xf>
    <xf numFmtId="0" fontId="1" fillId="0" borderId="58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>
    <pageSetUpPr fitToPage="1"/>
  </sheetPr>
  <dimension ref="A1:O98"/>
  <sheetViews>
    <sheetView showGridLines="0" tabSelected="1" topLeftCell="B1" zoomScaleNormal="100" zoomScaleSheetLayoutView="75" workbookViewId="0"/>
  </sheetViews>
  <sheetFormatPr defaultRowHeight="12.75"/>
  <cols>
    <col min="1" max="1" width="0.5703125" style="1" hidden="1" customWidth="1"/>
    <col min="2" max="2" width="7.140625" style="1" customWidth="1"/>
    <col min="3" max="3" width="9.140625" style="1"/>
    <col min="4" max="4" width="19.7109375" style="1" customWidth="1"/>
    <col min="5" max="5" width="6.85546875" style="1" customWidth="1"/>
    <col min="6" max="6" width="13.140625" style="1" customWidth="1"/>
    <col min="7" max="7" width="12.42578125" style="2" customWidth="1"/>
    <col min="8" max="8" width="13.5703125" style="1" customWidth="1"/>
    <col min="9" max="9" width="11.42578125" style="2" customWidth="1"/>
    <col min="10" max="10" width="7" style="2" customWidth="1"/>
    <col min="11" max="15" width="10.7109375" style="1" customWidth="1"/>
    <col min="16" max="16384" width="9.140625" style="1"/>
  </cols>
  <sheetData>
    <row r="1" spans="2:15" ht="12" customHeight="1"/>
    <row r="2" spans="2:15" ht="17.25" customHeight="1">
      <c r="B2" s="3"/>
      <c r="C2" s="4" t="s">
        <v>833</v>
      </c>
      <c r="E2" s="5"/>
      <c r="F2" s="4"/>
      <c r="G2" s="6"/>
      <c r="H2" s="7" t="s">
        <v>0</v>
      </c>
      <c r="I2" s="8">
        <f ca="1">TODAY()</f>
        <v>42562</v>
      </c>
      <c r="K2" s="3"/>
    </row>
    <row r="3" spans="2:15" ht="6" customHeight="1">
      <c r="C3" s="9"/>
      <c r="D3" s="10" t="s">
        <v>1</v>
      </c>
    </row>
    <row r="4" spans="2:15" ht="4.5" customHeight="1"/>
    <row r="5" spans="2:15" ht="13.5" customHeight="1">
      <c r="C5" s="11" t="s">
        <v>2</v>
      </c>
      <c r="D5" s="12" t="s">
        <v>103</v>
      </c>
      <c r="E5" s="13" t="s">
        <v>104</v>
      </c>
      <c r="F5" s="14"/>
      <c r="G5" s="15"/>
      <c r="H5" s="14"/>
      <c r="I5" s="15"/>
      <c r="O5" s="8"/>
    </row>
    <row r="7" spans="2:15">
      <c r="C7" s="16" t="s">
        <v>3</v>
      </c>
      <c r="D7" s="17"/>
      <c r="H7" s="18" t="s">
        <v>4</v>
      </c>
      <c r="J7" s="17"/>
      <c r="K7" s="17"/>
    </row>
    <row r="8" spans="2:15">
      <c r="D8" s="17"/>
      <c r="H8" s="18" t="s">
        <v>5</v>
      </c>
      <c r="J8" s="17"/>
      <c r="K8" s="17"/>
    </row>
    <row r="9" spans="2:15">
      <c r="C9" s="18"/>
      <c r="D9" s="17"/>
      <c r="H9" s="18"/>
      <c r="J9" s="17"/>
    </row>
    <row r="10" spans="2:15">
      <c r="H10" s="18"/>
      <c r="J10" s="17"/>
    </row>
    <row r="11" spans="2:15">
      <c r="C11" s="16" t="s">
        <v>6</v>
      </c>
      <c r="D11" s="17"/>
      <c r="H11" s="18" t="s">
        <v>4</v>
      </c>
      <c r="J11" s="17"/>
      <c r="K11" s="17"/>
    </row>
    <row r="12" spans="2:15">
      <c r="D12" s="17"/>
      <c r="H12" s="18" t="s">
        <v>5</v>
      </c>
      <c r="J12" s="17"/>
      <c r="K12" s="17"/>
    </row>
    <row r="13" spans="2:15" ht="12" customHeight="1">
      <c r="C13" s="18"/>
      <c r="D13" s="17"/>
      <c r="J13" s="18"/>
    </row>
    <row r="14" spans="2:15" ht="24.75" customHeight="1">
      <c r="C14" s="19" t="s">
        <v>7</v>
      </c>
      <c r="H14" s="19" t="s">
        <v>8</v>
      </c>
      <c r="J14" s="18"/>
    </row>
    <row r="15" spans="2:15" ht="12.75" customHeight="1">
      <c r="J15" s="18"/>
    </row>
    <row r="16" spans="2:15" ht="28.5" customHeight="1">
      <c r="C16" s="19" t="s">
        <v>9</v>
      </c>
      <c r="H16" s="19" t="s">
        <v>9</v>
      </c>
    </row>
    <row r="17" spans="2:12" ht="25.5" customHeight="1"/>
    <row r="18" spans="2:12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2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299">
        <f>ROUND(G39,0)</f>
        <v>0</v>
      </c>
      <c r="J19" s="300"/>
      <c r="K19" s="34"/>
    </row>
    <row r="20" spans="2:12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301">
        <f>ROUND(I19*D20/100,0)</f>
        <v>0</v>
      </c>
      <c r="J20" s="302"/>
      <c r="K20" s="34"/>
    </row>
    <row r="21" spans="2:12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301">
        <f>ROUND(H39,0)</f>
        <v>0</v>
      </c>
      <c r="J21" s="302"/>
      <c r="K21" s="34"/>
    </row>
    <row r="22" spans="2:12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303">
        <f>ROUND(I21*D21/100,0)</f>
        <v>0</v>
      </c>
      <c r="J22" s="304"/>
      <c r="K22" s="34"/>
    </row>
    <row r="23" spans="2:12" ht="16.5" thickBot="1">
      <c r="B23" s="39" t="s">
        <v>14</v>
      </c>
      <c r="C23" s="40"/>
      <c r="D23" s="40"/>
      <c r="E23" s="41"/>
      <c r="F23" s="42"/>
      <c r="G23" s="43"/>
      <c r="H23" s="43"/>
      <c r="I23" s="305">
        <f>SUM(I19:I22)</f>
        <v>0</v>
      </c>
      <c r="J23" s="306"/>
      <c r="K23" s="44"/>
    </row>
    <row r="26" spans="2:12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spans="2:12" ht="5.25" customHeight="1">
      <c r="L28" s="46"/>
    </row>
    <row r="29" spans="2:12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2">
      <c r="B30" s="52" t="s">
        <v>106</v>
      </c>
      <c r="C30" s="53" t="s">
        <v>107</v>
      </c>
      <c r="D30" s="54"/>
      <c r="E30" s="55"/>
      <c r="F30" s="56">
        <f>G30+H30+I30</f>
        <v>0</v>
      </c>
      <c r="G30" s="57">
        <v>0</v>
      </c>
      <c r="H30" s="58">
        <v>0</v>
      </c>
      <c r="I30" s="58">
        <f t="shared" ref="I30:I38" si="0">(G30*SazbaDPH1)/100+(H30*SazbaDPH2)/100</f>
        <v>0</v>
      </c>
      <c r="J30" s="59" t="str">
        <f t="shared" ref="J30:J38" si="1">IF(CelkemObjekty=0,"",F30/CelkemObjekty*100)</f>
        <v/>
      </c>
    </row>
    <row r="31" spans="2:12">
      <c r="B31" s="60" t="s">
        <v>251</v>
      </c>
      <c r="C31" s="61" t="s">
        <v>252</v>
      </c>
      <c r="D31" s="62"/>
      <c r="E31" s="63"/>
      <c r="F31" s="64">
        <f t="shared" ref="F31:F38" si="2">G31+H31+I31</f>
        <v>0</v>
      </c>
      <c r="G31" s="65">
        <v>0</v>
      </c>
      <c r="H31" s="66">
        <v>0</v>
      </c>
      <c r="I31" s="66">
        <f t="shared" si="0"/>
        <v>0</v>
      </c>
      <c r="J31" s="59" t="str">
        <f t="shared" si="1"/>
        <v/>
      </c>
    </row>
    <row r="32" spans="2:12">
      <c r="B32" s="60" t="s">
        <v>345</v>
      </c>
      <c r="C32" s="61" t="s">
        <v>346</v>
      </c>
      <c r="D32" s="62"/>
      <c r="E32" s="63"/>
      <c r="F32" s="64">
        <f t="shared" si="2"/>
        <v>0</v>
      </c>
      <c r="G32" s="65">
        <v>0</v>
      </c>
      <c r="H32" s="66">
        <v>0</v>
      </c>
      <c r="I32" s="66">
        <f t="shared" si="0"/>
        <v>0</v>
      </c>
      <c r="J32" s="59" t="str">
        <f t="shared" si="1"/>
        <v/>
      </c>
    </row>
    <row r="33" spans="2:11">
      <c r="B33" s="60" t="s">
        <v>399</v>
      </c>
      <c r="C33" s="61" t="s">
        <v>400</v>
      </c>
      <c r="D33" s="62"/>
      <c r="E33" s="63"/>
      <c r="F33" s="64">
        <f t="shared" si="2"/>
        <v>0</v>
      </c>
      <c r="G33" s="65">
        <v>0</v>
      </c>
      <c r="H33" s="66">
        <v>0</v>
      </c>
      <c r="I33" s="66">
        <f t="shared" si="0"/>
        <v>0</v>
      </c>
      <c r="J33" s="59" t="str">
        <f t="shared" si="1"/>
        <v/>
      </c>
    </row>
    <row r="34" spans="2:11">
      <c r="B34" s="60" t="s">
        <v>627</v>
      </c>
      <c r="C34" s="61" t="s">
        <v>628</v>
      </c>
      <c r="D34" s="62"/>
      <c r="E34" s="63"/>
      <c r="F34" s="64">
        <f t="shared" si="2"/>
        <v>0</v>
      </c>
      <c r="G34" s="65">
        <v>0</v>
      </c>
      <c r="H34" s="66">
        <v>0</v>
      </c>
      <c r="I34" s="66">
        <f t="shared" si="0"/>
        <v>0</v>
      </c>
      <c r="J34" s="59" t="str">
        <f t="shared" si="1"/>
        <v/>
      </c>
    </row>
    <row r="35" spans="2:11">
      <c r="B35" s="60" t="s">
        <v>696</v>
      </c>
      <c r="C35" s="61" t="s">
        <v>697</v>
      </c>
      <c r="D35" s="62"/>
      <c r="E35" s="63"/>
      <c r="F35" s="64">
        <f t="shared" si="2"/>
        <v>0</v>
      </c>
      <c r="G35" s="65">
        <v>0</v>
      </c>
      <c r="H35" s="66">
        <v>0</v>
      </c>
      <c r="I35" s="66">
        <f t="shared" si="0"/>
        <v>0</v>
      </c>
      <c r="J35" s="59" t="str">
        <f t="shared" si="1"/>
        <v/>
      </c>
    </row>
    <row r="36" spans="2:11">
      <c r="B36" s="60" t="s">
        <v>705</v>
      </c>
      <c r="C36" s="61" t="s">
        <v>706</v>
      </c>
      <c r="D36" s="62"/>
      <c r="E36" s="63"/>
      <c r="F36" s="64">
        <f t="shared" si="2"/>
        <v>0</v>
      </c>
      <c r="G36" s="65">
        <v>0</v>
      </c>
      <c r="H36" s="66">
        <v>0</v>
      </c>
      <c r="I36" s="66">
        <f t="shared" si="0"/>
        <v>0</v>
      </c>
      <c r="J36" s="59" t="str">
        <f t="shared" si="1"/>
        <v/>
      </c>
    </row>
    <row r="37" spans="2:11">
      <c r="B37" s="60" t="s">
        <v>770</v>
      </c>
      <c r="C37" s="61" t="s">
        <v>771</v>
      </c>
      <c r="D37" s="62"/>
      <c r="E37" s="63"/>
      <c r="F37" s="64">
        <f t="shared" si="2"/>
        <v>0</v>
      </c>
      <c r="G37" s="65">
        <v>0</v>
      </c>
      <c r="H37" s="66">
        <v>0</v>
      </c>
      <c r="I37" s="66">
        <f t="shared" si="0"/>
        <v>0</v>
      </c>
      <c r="J37" s="59" t="str">
        <f t="shared" si="1"/>
        <v/>
      </c>
    </row>
    <row r="38" spans="2:11">
      <c r="B38" s="60" t="s">
        <v>798</v>
      </c>
      <c r="C38" s="61" t="s">
        <v>799</v>
      </c>
      <c r="D38" s="62"/>
      <c r="E38" s="63"/>
      <c r="F38" s="64">
        <f t="shared" si="2"/>
        <v>0</v>
      </c>
      <c r="G38" s="65">
        <v>0</v>
      </c>
      <c r="H38" s="66">
        <v>0</v>
      </c>
      <c r="I38" s="66">
        <f t="shared" si="0"/>
        <v>0</v>
      </c>
      <c r="J38" s="59" t="str">
        <f t="shared" si="1"/>
        <v/>
      </c>
    </row>
    <row r="39" spans="2:11" ht="17.25" customHeight="1">
      <c r="B39" s="67" t="s">
        <v>19</v>
      </c>
      <c r="C39" s="68"/>
      <c r="D39" s="69"/>
      <c r="E39" s="70"/>
      <c r="F39" s="71">
        <f>SUM(F30:F38)</f>
        <v>0</v>
      </c>
      <c r="G39" s="71">
        <f>SUM(G30:G38)</f>
        <v>0</v>
      </c>
      <c r="H39" s="71">
        <f>SUM(H30:H38)</f>
        <v>0</v>
      </c>
      <c r="I39" s="71">
        <f>SUM(I30:I38)</f>
        <v>0</v>
      </c>
      <c r="J39" s="72" t="str">
        <f t="shared" ref="J39" si="3">IF(CelkemObjekty=0,"",F39/CelkemObjekty*100)</f>
        <v/>
      </c>
    </row>
    <row r="40" spans="2:11"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2:11" ht="9.75" customHeight="1"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2:11" ht="7.5" customHeight="1">
      <c r="B42" s="73"/>
      <c r="C42" s="73"/>
      <c r="D42" s="73"/>
      <c r="E42" s="73"/>
      <c r="F42" s="73"/>
      <c r="G42" s="73"/>
      <c r="H42" s="73"/>
      <c r="I42" s="73"/>
      <c r="J42" s="73"/>
      <c r="K42" s="73"/>
    </row>
    <row r="43" spans="2:11" ht="18">
      <c r="B43" s="13" t="s">
        <v>20</v>
      </c>
      <c r="C43" s="45"/>
      <c r="D43" s="45"/>
      <c r="E43" s="45"/>
      <c r="F43" s="45"/>
      <c r="G43" s="45"/>
      <c r="H43" s="45"/>
      <c r="I43" s="45"/>
      <c r="J43" s="45"/>
      <c r="K43" s="73"/>
    </row>
    <row r="44" spans="2:11">
      <c r="K44" s="73"/>
    </row>
    <row r="45" spans="2:11" ht="25.5">
      <c r="B45" s="74" t="s">
        <v>21</v>
      </c>
      <c r="C45" s="75" t="s">
        <v>22</v>
      </c>
      <c r="D45" s="48"/>
      <c r="E45" s="49"/>
      <c r="F45" s="50" t="s">
        <v>17</v>
      </c>
      <c r="G45" s="51" t="str">
        <f>CONCATENATE("Základ DPH ",SazbaDPH1," %")</f>
        <v>Základ DPH 15 %</v>
      </c>
      <c r="H45" s="50" t="str">
        <f>CONCATENATE("Základ DPH ",SazbaDPH2," %")</f>
        <v>Základ DPH 21 %</v>
      </c>
      <c r="I45" s="51" t="s">
        <v>18</v>
      </c>
      <c r="J45" s="50" t="s">
        <v>12</v>
      </c>
    </row>
    <row r="46" spans="2:11">
      <c r="B46" s="76" t="s">
        <v>106</v>
      </c>
      <c r="C46" s="77" t="s">
        <v>250</v>
      </c>
      <c r="D46" s="54"/>
      <c r="E46" s="55"/>
      <c r="F46" s="56">
        <f>G46+H46+I46</f>
        <v>0</v>
      </c>
      <c r="G46" s="57">
        <v>0</v>
      </c>
      <c r="H46" s="58">
        <v>0</v>
      </c>
      <c r="I46" s="65">
        <f t="shared" ref="I46:I54" si="4">(G46*SazbaDPH1)/100+(H46*SazbaDPH2)/100</f>
        <v>0</v>
      </c>
      <c r="J46" s="59" t="str">
        <f t="shared" ref="J46:J54" si="5">IF(CelkemObjekty=0,"",F46/CelkemObjekty*100)</f>
        <v/>
      </c>
    </row>
    <row r="47" spans="2:11">
      <c r="B47" s="78" t="s">
        <v>251</v>
      </c>
      <c r="C47" s="79" t="s">
        <v>250</v>
      </c>
      <c r="D47" s="62"/>
      <c r="E47" s="63"/>
      <c r="F47" s="64">
        <f t="shared" ref="F47:F54" si="6">G47+H47+I47</f>
        <v>0</v>
      </c>
      <c r="G47" s="65">
        <v>0</v>
      </c>
      <c r="H47" s="66">
        <v>0</v>
      </c>
      <c r="I47" s="65">
        <f t="shared" si="4"/>
        <v>0</v>
      </c>
      <c r="J47" s="59" t="str">
        <f t="shared" si="5"/>
        <v/>
      </c>
    </row>
    <row r="48" spans="2:11">
      <c r="B48" s="78" t="s">
        <v>345</v>
      </c>
      <c r="C48" s="79" t="s">
        <v>250</v>
      </c>
      <c r="D48" s="62"/>
      <c r="E48" s="63"/>
      <c r="F48" s="64">
        <f t="shared" si="6"/>
        <v>0</v>
      </c>
      <c r="G48" s="65">
        <v>0</v>
      </c>
      <c r="H48" s="66">
        <v>0</v>
      </c>
      <c r="I48" s="65">
        <f t="shared" si="4"/>
        <v>0</v>
      </c>
      <c r="J48" s="59" t="str">
        <f t="shared" si="5"/>
        <v/>
      </c>
    </row>
    <row r="49" spans="2:10">
      <c r="B49" s="78" t="s">
        <v>399</v>
      </c>
      <c r="C49" s="79" t="s">
        <v>250</v>
      </c>
      <c r="D49" s="62"/>
      <c r="E49" s="63"/>
      <c r="F49" s="64">
        <f t="shared" si="6"/>
        <v>0</v>
      </c>
      <c r="G49" s="65">
        <v>0</v>
      </c>
      <c r="H49" s="66">
        <v>0</v>
      </c>
      <c r="I49" s="65">
        <f t="shared" si="4"/>
        <v>0</v>
      </c>
      <c r="J49" s="59" t="str">
        <f t="shared" si="5"/>
        <v/>
      </c>
    </row>
    <row r="50" spans="2:10">
      <c r="B50" s="78" t="s">
        <v>627</v>
      </c>
      <c r="C50" s="79" t="s">
        <v>250</v>
      </c>
      <c r="D50" s="62"/>
      <c r="E50" s="63"/>
      <c r="F50" s="64">
        <f t="shared" si="6"/>
        <v>0</v>
      </c>
      <c r="G50" s="65">
        <v>0</v>
      </c>
      <c r="H50" s="66">
        <v>0</v>
      </c>
      <c r="I50" s="65">
        <f t="shared" si="4"/>
        <v>0</v>
      </c>
      <c r="J50" s="59" t="str">
        <f t="shared" si="5"/>
        <v/>
      </c>
    </row>
    <row r="51" spans="2:10">
      <c r="B51" s="78" t="s">
        <v>696</v>
      </c>
      <c r="C51" s="79" t="s">
        <v>250</v>
      </c>
      <c r="D51" s="62"/>
      <c r="E51" s="63"/>
      <c r="F51" s="64">
        <f t="shared" si="6"/>
        <v>0</v>
      </c>
      <c r="G51" s="65">
        <v>0</v>
      </c>
      <c r="H51" s="66">
        <v>0</v>
      </c>
      <c r="I51" s="65">
        <f t="shared" si="4"/>
        <v>0</v>
      </c>
      <c r="J51" s="59" t="str">
        <f t="shared" si="5"/>
        <v/>
      </c>
    </row>
    <row r="52" spans="2:10">
      <c r="B52" s="78" t="s">
        <v>705</v>
      </c>
      <c r="C52" s="79" t="s">
        <v>250</v>
      </c>
      <c r="D52" s="62"/>
      <c r="E52" s="63"/>
      <c r="F52" s="64">
        <f t="shared" si="6"/>
        <v>0</v>
      </c>
      <c r="G52" s="65">
        <v>0</v>
      </c>
      <c r="H52" s="66">
        <v>0</v>
      </c>
      <c r="I52" s="65">
        <f t="shared" si="4"/>
        <v>0</v>
      </c>
      <c r="J52" s="59" t="str">
        <f t="shared" si="5"/>
        <v/>
      </c>
    </row>
    <row r="53" spans="2:10">
      <c r="B53" s="78" t="s">
        <v>770</v>
      </c>
      <c r="C53" s="79" t="s">
        <v>250</v>
      </c>
      <c r="D53" s="62"/>
      <c r="E53" s="63"/>
      <c r="F53" s="64">
        <f t="shared" si="6"/>
        <v>0</v>
      </c>
      <c r="G53" s="65">
        <v>0</v>
      </c>
      <c r="H53" s="66">
        <v>0</v>
      </c>
      <c r="I53" s="65">
        <f t="shared" si="4"/>
        <v>0</v>
      </c>
      <c r="J53" s="59" t="str">
        <f t="shared" si="5"/>
        <v/>
      </c>
    </row>
    <row r="54" spans="2:10">
      <c r="B54" s="78" t="s">
        <v>798</v>
      </c>
      <c r="C54" s="79" t="s">
        <v>832</v>
      </c>
      <c r="D54" s="62"/>
      <c r="E54" s="63"/>
      <c r="F54" s="64">
        <f t="shared" si="6"/>
        <v>0</v>
      </c>
      <c r="G54" s="65">
        <v>0</v>
      </c>
      <c r="H54" s="66">
        <v>0</v>
      </c>
      <c r="I54" s="65">
        <f t="shared" si="4"/>
        <v>0</v>
      </c>
      <c r="J54" s="59" t="str">
        <f t="shared" si="5"/>
        <v/>
      </c>
    </row>
    <row r="55" spans="2:10">
      <c r="B55" s="67" t="s">
        <v>19</v>
      </c>
      <c r="C55" s="68"/>
      <c r="D55" s="69"/>
      <c r="E55" s="70"/>
      <c r="F55" s="71">
        <f>SUM(F46:F54)</f>
        <v>0</v>
      </c>
      <c r="G55" s="80">
        <f>SUM(G46:G54)</f>
        <v>0</v>
      </c>
      <c r="H55" s="71">
        <f>SUM(H46:H54)</f>
        <v>0</v>
      </c>
      <c r="I55" s="80">
        <f>SUM(I46:I54)</f>
        <v>0</v>
      </c>
      <c r="J55" s="72" t="str">
        <f t="shared" ref="J55" si="7">IF(CelkemObjekty=0,"",F55/CelkemObjekty*100)</f>
        <v/>
      </c>
    </row>
    <row r="56" spans="2:10" ht="9" customHeight="1"/>
    <row r="57" spans="2:10" ht="6" customHeight="1"/>
    <row r="58" spans="2:10" ht="3" customHeight="1"/>
    <row r="59" spans="2:10" ht="6.75" customHeight="1"/>
    <row r="60" spans="2:10" ht="20.25" customHeight="1">
      <c r="B60" s="13" t="s">
        <v>23</v>
      </c>
      <c r="C60" s="45"/>
      <c r="D60" s="45"/>
      <c r="E60" s="45"/>
      <c r="F60" s="45"/>
      <c r="G60" s="45"/>
      <c r="H60" s="45"/>
      <c r="I60" s="45"/>
      <c r="J60" s="45"/>
    </row>
    <row r="61" spans="2:10" ht="9" customHeight="1"/>
    <row r="62" spans="2:10">
      <c r="B62" s="47" t="s">
        <v>24</v>
      </c>
      <c r="C62" s="48"/>
      <c r="D62" s="48"/>
      <c r="E62" s="50" t="s">
        <v>12</v>
      </c>
      <c r="F62" s="50" t="s">
        <v>25</v>
      </c>
      <c r="G62" s="51" t="s">
        <v>26</v>
      </c>
      <c r="H62" s="50" t="s">
        <v>27</v>
      </c>
      <c r="I62" s="51" t="s">
        <v>28</v>
      </c>
      <c r="J62" s="81" t="s">
        <v>29</v>
      </c>
    </row>
    <row r="63" spans="2:10">
      <c r="B63" s="52" t="s">
        <v>801</v>
      </c>
      <c r="C63" s="53" t="s">
        <v>802</v>
      </c>
      <c r="D63" s="54"/>
      <c r="E63" s="82" t="str">
        <f t="shared" ref="E63:E79" si="8">IF(SUM(SoucetDilu)=0,"",SUM(F63:J63)/SUM(SoucetDilu)*100)</f>
        <v/>
      </c>
      <c r="F63" s="58">
        <v>0</v>
      </c>
      <c r="G63" s="57">
        <v>0</v>
      </c>
      <c r="H63" s="58">
        <v>0</v>
      </c>
      <c r="I63" s="57">
        <v>0</v>
      </c>
      <c r="J63" s="58">
        <v>0</v>
      </c>
    </row>
    <row r="64" spans="2:10">
      <c r="B64" s="60" t="s">
        <v>98</v>
      </c>
      <c r="C64" s="61" t="s">
        <v>99</v>
      </c>
      <c r="D64" s="62"/>
      <c r="E64" s="83" t="str">
        <f t="shared" si="8"/>
        <v/>
      </c>
      <c r="F64" s="66">
        <v>0</v>
      </c>
      <c r="G64" s="65">
        <v>0</v>
      </c>
      <c r="H64" s="66">
        <v>0</v>
      </c>
      <c r="I64" s="65">
        <v>0</v>
      </c>
      <c r="J64" s="66">
        <v>0</v>
      </c>
    </row>
    <row r="65" spans="2:10">
      <c r="B65" s="60" t="s">
        <v>180</v>
      </c>
      <c r="C65" s="61" t="s">
        <v>181</v>
      </c>
      <c r="D65" s="62"/>
      <c r="E65" s="83" t="str">
        <f t="shared" si="8"/>
        <v/>
      </c>
      <c r="F65" s="66">
        <v>0</v>
      </c>
      <c r="G65" s="65">
        <v>0</v>
      </c>
      <c r="H65" s="66">
        <v>0</v>
      </c>
      <c r="I65" s="65">
        <v>0</v>
      </c>
      <c r="J65" s="66">
        <v>0</v>
      </c>
    </row>
    <row r="66" spans="2:10">
      <c r="B66" s="60" t="s">
        <v>466</v>
      </c>
      <c r="C66" s="61" t="s">
        <v>467</v>
      </c>
      <c r="D66" s="62"/>
      <c r="E66" s="83" t="str">
        <f t="shared" si="8"/>
        <v/>
      </c>
      <c r="F66" s="66">
        <v>0</v>
      </c>
      <c r="G66" s="65">
        <v>0</v>
      </c>
      <c r="H66" s="66">
        <v>0</v>
      </c>
      <c r="I66" s="65">
        <v>0</v>
      </c>
      <c r="J66" s="66">
        <v>0</v>
      </c>
    </row>
    <row r="67" spans="2:10">
      <c r="B67" s="60" t="s">
        <v>189</v>
      </c>
      <c r="C67" s="61" t="s">
        <v>190</v>
      </c>
      <c r="D67" s="62"/>
      <c r="E67" s="83" t="str">
        <f t="shared" si="8"/>
        <v/>
      </c>
      <c r="F67" s="66">
        <v>0</v>
      </c>
      <c r="G67" s="65">
        <v>0</v>
      </c>
      <c r="H67" s="66">
        <v>0</v>
      </c>
      <c r="I67" s="65">
        <v>0</v>
      </c>
      <c r="J67" s="66">
        <v>0</v>
      </c>
    </row>
    <row r="68" spans="2:10">
      <c r="B68" s="60" t="s">
        <v>203</v>
      </c>
      <c r="C68" s="61" t="s">
        <v>204</v>
      </c>
      <c r="D68" s="62"/>
      <c r="E68" s="83" t="str">
        <f t="shared" si="8"/>
        <v/>
      </c>
      <c r="F68" s="66">
        <v>0</v>
      </c>
      <c r="G68" s="65">
        <v>0</v>
      </c>
      <c r="H68" s="66">
        <v>0</v>
      </c>
      <c r="I68" s="65">
        <v>0</v>
      </c>
      <c r="J68" s="66">
        <v>0</v>
      </c>
    </row>
    <row r="69" spans="2:10">
      <c r="B69" s="60" t="s">
        <v>517</v>
      </c>
      <c r="C69" s="61" t="s">
        <v>518</v>
      </c>
      <c r="D69" s="62"/>
      <c r="E69" s="83" t="str">
        <f t="shared" si="8"/>
        <v/>
      </c>
      <c r="F69" s="66">
        <v>0</v>
      </c>
      <c r="G69" s="65">
        <v>0</v>
      </c>
      <c r="H69" s="66">
        <v>0</v>
      </c>
      <c r="I69" s="65">
        <v>0</v>
      </c>
      <c r="J69" s="66">
        <v>0</v>
      </c>
    </row>
    <row r="70" spans="2:10">
      <c r="B70" s="60" t="s">
        <v>365</v>
      </c>
      <c r="C70" s="61" t="s">
        <v>366</v>
      </c>
      <c r="D70" s="62"/>
      <c r="E70" s="83" t="str">
        <f t="shared" si="8"/>
        <v/>
      </c>
      <c r="F70" s="66">
        <v>0</v>
      </c>
      <c r="G70" s="65">
        <v>0</v>
      </c>
      <c r="H70" s="66">
        <v>0</v>
      </c>
      <c r="I70" s="65">
        <v>0</v>
      </c>
      <c r="J70" s="66">
        <v>0</v>
      </c>
    </row>
    <row r="71" spans="2:10">
      <c r="B71" s="60" t="s">
        <v>383</v>
      </c>
      <c r="C71" s="61" t="s">
        <v>384</v>
      </c>
      <c r="D71" s="62"/>
      <c r="E71" s="83" t="str">
        <f t="shared" si="8"/>
        <v/>
      </c>
      <c r="F71" s="66">
        <v>0</v>
      </c>
      <c r="G71" s="65">
        <v>0</v>
      </c>
      <c r="H71" s="66">
        <v>0</v>
      </c>
      <c r="I71" s="65">
        <v>0</v>
      </c>
      <c r="J71" s="66">
        <v>0</v>
      </c>
    </row>
    <row r="72" spans="2:10">
      <c r="B72" s="60" t="s">
        <v>524</v>
      </c>
      <c r="C72" s="61" t="s">
        <v>525</v>
      </c>
      <c r="D72" s="62"/>
      <c r="E72" s="83" t="str">
        <f t="shared" si="8"/>
        <v/>
      </c>
      <c r="F72" s="66">
        <v>0</v>
      </c>
      <c r="G72" s="65">
        <v>0</v>
      </c>
      <c r="H72" s="66">
        <v>0</v>
      </c>
      <c r="I72" s="65">
        <v>0</v>
      </c>
      <c r="J72" s="66">
        <v>0</v>
      </c>
    </row>
    <row r="73" spans="2:10">
      <c r="B73" s="60" t="s">
        <v>547</v>
      </c>
      <c r="C73" s="61" t="s">
        <v>548</v>
      </c>
      <c r="D73" s="62"/>
      <c r="E73" s="83" t="str">
        <f t="shared" si="8"/>
        <v/>
      </c>
      <c r="F73" s="66">
        <v>0</v>
      </c>
      <c r="G73" s="65">
        <v>0</v>
      </c>
      <c r="H73" s="66">
        <v>0</v>
      </c>
      <c r="I73" s="65">
        <v>0</v>
      </c>
      <c r="J73" s="66">
        <v>0</v>
      </c>
    </row>
    <row r="74" spans="2:10">
      <c r="B74" s="60" t="s">
        <v>556</v>
      </c>
      <c r="C74" s="61" t="s">
        <v>557</v>
      </c>
      <c r="D74" s="62"/>
      <c r="E74" s="83" t="str">
        <f t="shared" si="8"/>
        <v/>
      </c>
      <c r="F74" s="66">
        <v>0</v>
      </c>
      <c r="G74" s="65">
        <v>0</v>
      </c>
      <c r="H74" s="66">
        <v>0</v>
      </c>
      <c r="I74" s="65">
        <v>0</v>
      </c>
      <c r="J74" s="66">
        <v>0</v>
      </c>
    </row>
    <row r="75" spans="2:10">
      <c r="B75" s="60" t="s">
        <v>215</v>
      </c>
      <c r="C75" s="61" t="s">
        <v>216</v>
      </c>
      <c r="D75" s="62"/>
      <c r="E75" s="83" t="str">
        <f t="shared" si="8"/>
        <v/>
      </c>
      <c r="F75" s="66">
        <v>0</v>
      </c>
      <c r="G75" s="65">
        <v>0</v>
      </c>
      <c r="H75" s="66">
        <v>0</v>
      </c>
      <c r="I75" s="65">
        <v>0</v>
      </c>
      <c r="J75" s="66">
        <v>0</v>
      </c>
    </row>
    <row r="76" spans="2:10">
      <c r="B76" s="60" t="s">
        <v>569</v>
      </c>
      <c r="C76" s="61" t="s">
        <v>570</v>
      </c>
      <c r="D76" s="62"/>
      <c r="E76" s="83" t="str">
        <f t="shared" si="8"/>
        <v/>
      </c>
      <c r="F76" s="66">
        <v>0</v>
      </c>
      <c r="G76" s="65">
        <v>0</v>
      </c>
      <c r="H76" s="66">
        <v>0</v>
      </c>
      <c r="I76" s="65">
        <v>0</v>
      </c>
      <c r="J76" s="66">
        <v>0</v>
      </c>
    </row>
    <row r="77" spans="2:10">
      <c r="B77" s="60" t="s">
        <v>227</v>
      </c>
      <c r="C77" s="61" t="s">
        <v>228</v>
      </c>
      <c r="D77" s="62"/>
      <c r="E77" s="83" t="str">
        <f t="shared" si="8"/>
        <v/>
      </c>
      <c r="F77" s="66">
        <v>0</v>
      </c>
      <c r="G77" s="65">
        <v>0</v>
      </c>
      <c r="H77" s="66">
        <v>0</v>
      </c>
      <c r="I77" s="65">
        <v>0</v>
      </c>
      <c r="J77" s="66">
        <v>0</v>
      </c>
    </row>
    <row r="78" spans="2:10">
      <c r="B78" s="60" t="s">
        <v>233</v>
      </c>
      <c r="C78" s="61" t="s">
        <v>234</v>
      </c>
      <c r="D78" s="62"/>
      <c r="E78" s="83" t="str">
        <f t="shared" si="8"/>
        <v/>
      </c>
      <c r="F78" s="66">
        <v>0</v>
      </c>
      <c r="G78" s="65">
        <v>0</v>
      </c>
      <c r="H78" s="66">
        <v>0</v>
      </c>
      <c r="I78" s="65">
        <v>0</v>
      </c>
      <c r="J78" s="66">
        <v>0</v>
      </c>
    </row>
    <row r="79" spans="2:10">
      <c r="B79" s="67" t="s">
        <v>19</v>
      </c>
      <c r="C79" s="68"/>
      <c r="D79" s="69"/>
      <c r="E79" s="84" t="str">
        <f t="shared" si="8"/>
        <v/>
      </c>
      <c r="F79" s="71">
        <f>SUM(F63:F78)</f>
        <v>0</v>
      </c>
      <c r="G79" s="80">
        <f>SUM(G63:G78)</f>
        <v>0</v>
      </c>
      <c r="H79" s="71">
        <f>SUM(H63:H78)</f>
        <v>0</v>
      </c>
      <c r="I79" s="80">
        <f>SUM(I63:I78)</f>
        <v>0</v>
      </c>
      <c r="J79" s="71">
        <f>SUM(J63:J78)</f>
        <v>0</v>
      </c>
    </row>
    <row r="81" spans="2:10" ht="2.25" customHeight="1"/>
    <row r="82" spans="2:10" ht="1.5" customHeight="1"/>
    <row r="83" spans="2:10" ht="0.75" customHeight="1"/>
    <row r="84" spans="2:10" ht="0.75" customHeight="1"/>
    <row r="85" spans="2:10" ht="0.75" customHeight="1"/>
    <row r="86" spans="2:10" ht="18">
      <c r="B86" s="13" t="s">
        <v>30</v>
      </c>
      <c r="C86" s="45"/>
      <c r="D86" s="45"/>
      <c r="E86" s="45"/>
      <c r="F86" s="45"/>
      <c r="G86" s="45"/>
      <c r="H86" s="45"/>
      <c r="I86" s="45"/>
      <c r="J86" s="45"/>
    </row>
    <row r="88" spans="2:10">
      <c r="B88" s="47" t="s">
        <v>31</v>
      </c>
      <c r="C88" s="48"/>
      <c r="D88" s="48"/>
      <c r="E88" s="85"/>
      <c r="F88" s="86"/>
      <c r="G88" s="51"/>
      <c r="H88" s="50" t="s">
        <v>17</v>
      </c>
      <c r="I88" s="1"/>
      <c r="J88" s="1"/>
    </row>
    <row r="89" spans="2:10">
      <c r="B89" s="52" t="s">
        <v>242</v>
      </c>
      <c r="C89" s="53"/>
      <c r="D89" s="54"/>
      <c r="E89" s="87"/>
      <c r="F89" s="88"/>
      <c r="G89" s="57"/>
      <c r="H89" s="58">
        <v>0</v>
      </c>
      <c r="I89" s="1"/>
      <c r="J89" s="1"/>
    </row>
    <row r="90" spans="2:10">
      <c r="B90" s="60" t="s">
        <v>243</v>
      </c>
      <c r="C90" s="61"/>
      <c r="D90" s="62"/>
      <c r="E90" s="89"/>
      <c r="F90" s="90"/>
      <c r="G90" s="65"/>
      <c r="H90" s="66">
        <v>0</v>
      </c>
      <c r="I90" s="1"/>
      <c r="J90" s="1"/>
    </row>
    <row r="91" spans="2:10">
      <c r="B91" s="60" t="s">
        <v>244</v>
      </c>
      <c r="C91" s="61"/>
      <c r="D91" s="62"/>
      <c r="E91" s="89"/>
      <c r="F91" s="90"/>
      <c r="G91" s="65"/>
      <c r="H91" s="66">
        <v>0</v>
      </c>
      <c r="I91" s="1"/>
      <c r="J91" s="1"/>
    </row>
    <row r="92" spans="2:10">
      <c r="B92" s="60" t="s">
        <v>245</v>
      </c>
      <c r="C92" s="61"/>
      <c r="D92" s="62"/>
      <c r="E92" s="89"/>
      <c r="F92" s="90"/>
      <c r="G92" s="65"/>
      <c r="H92" s="66">
        <v>0</v>
      </c>
      <c r="I92" s="1"/>
      <c r="J92" s="1"/>
    </row>
    <row r="93" spans="2:10">
      <c r="B93" s="60" t="s">
        <v>246</v>
      </c>
      <c r="C93" s="61"/>
      <c r="D93" s="62"/>
      <c r="E93" s="89"/>
      <c r="F93" s="90"/>
      <c r="G93" s="65"/>
      <c r="H93" s="66">
        <v>0</v>
      </c>
      <c r="I93" s="1"/>
      <c r="J93" s="1"/>
    </row>
    <row r="94" spans="2:10">
      <c r="B94" s="60" t="s">
        <v>247</v>
      </c>
      <c r="C94" s="61"/>
      <c r="D94" s="62"/>
      <c r="E94" s="89"/>
      <c r="F94" s="90"/>
      <c r="G94" s="65"/>
      <c r="H94" s="66">
        <v>0</v>
      </c>
      <c r="I94" s="1"/>
      <c r="J94" s="1"/>
    </row>
    <row r="95" spans="2:10">
      <c r="B95" s="60" t="s">
        <v>248</v>
      </c>
      <c r="C95" s="61"/>
      <c r="D95" s="62"/>
      <c r="E95" s="89"/>
      <c r="F95" s="90"/>
      <c r="G95" s="65"/>
      <c r="H95" s="66">
        <v>0</v>
      </c>
      <c r="I95" s="1"/>
      <c r="J95" s="1"/>
    </row>
    <row r="96" spans="2:10">
      <c r="B96" s="60" t="s">
        <v>249</v>
      </c>
      <c r="C96" s="61"/>
      <c r="D96" s="62"/>
      <c r="E96" s="89"/>
      <c r="F96" s="90"/>
      <c r="G96" s="65"/>
      <c r="H96" s="66">
        <v>0</v>
      </c>
      <c r="I96" s="1"/>
      <c r="J96" s="1"/>
    </row>
    <row r="97" spans="2:10">
      <c r="B97" s="67" t="s">
        <v>19</v>
      </c>
      <c r="C97" s="68"/>
      <c r="D97" s="69"/>
      <c r="E97" s="91"/>
      <c r="F97" s="92"/>
      <c r="G97" s="80"/>
      <c r="H97" s="71">
        <f>SUM(H89:H96)</f>
        <v>0</v>
      </c>
      <c r="I97" s="1"/>
      <c r="J97" s="1"/>
    </row>
    <row r="98" spans="2:10">
      <c r="I98" s="1"/>
      <c r="J98" s="1"/>
    </row>
  </sheetData>
  <sortState ref="B831:K846">
    <sortCondition ref="B831"/>
  </sortState>
  <mergeCells count="5">
    <mergeCell ref="I19:J19"/>
    <mergeCell ref="I20:J20"/>
    <mergeCell ref="I21:J21"/>
    <mergeCell ref="I22:J22"/>
    <mergeCell ref="I23:J23"/>
  </mergeCells>
  <pageMargins left="0.39370078740157483" right="0.19685039370078741" top="0.39370078740157483" bottom="0.39370078740157483" header="0" footer="0.19685039370078741"/>
  <pageSetup paperSize="9" scale="99" fitToHeight="9999" orientation="portrait" horizontalDpi="300" verticalDpi="300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4"/>
  <dimension ref="A1:CB128"/>
  <sheetViews>
    <sheetView showGridLines="0" showZeros="0" zoomScaleNormal="100" zoomScaleSheetLayoutView="100" workbookViewId="0">
      <selection sqref="A1:G1"/>
    </sheetView>
  </sheetViews>
  <sheetFormatPr defaultRowHeight="12.75"/>
  <cols>
    <col min="1" max="1" width="4.42578125" style="232" customWidth="1"/>
    <col min="2" max="2" width="11.5703125" style="232" customWidth="1"/>
    <col min="3" max="3" width="40.42578125" style="232" customWidth="1"/>
    <col min="4" max="4" width="5.5703125" style="232" customWidth="1"/>
    <col min="5" max="5" width="8.5703125" style="242" customWidth="1"/>
    <col min="6" max="6" width="9.85546875" style="232" customWidth="1"/>
    <col min="7" max="7" width="13.85546875" style="232" customWidth="1"/>
    <col min="8" max="8" width="11.7109375" style="232" customWidth="1"/>
    <col min="9" max="9" width="11.5703125" style="232" customWidth="1"/>
    <col min="10" max="10" width="11" style="232" customWidth="1"/>
    <col min="11" max="11" width="10.42578125" style="232" customWidth="1"/>
    <col min="12" max="12" width="75.42578125" style="232" customWidth="1"/>
    <col min="13" max="13" width="45.28515625" style="232" customWidth="1"/>
    <col min="14" max="16384" width="9.140625" style="232"/>
  </cols>
  <sheetData>
    <row r="1" spans="1:80" ht="15.75">
      <c r="A1" s="332" t="s">
        <v>102</v>
      </c>
      <c r="B1" s="332"/>
      <c r="C1" s="332"/>
      <c r="D1" s="332"/>
      <c r="E1" s="332"/>
      <c r="F1" s="332"/>
      <c r="G1" s="332"/>
    </row>
    <row r="2" spans="1:80" ht="14.25" customHeight="1" thickBot="1">
      <c r="B2" s="233"/>
      <c r="C2" s="234"/>
      <c r="D2" s="234"/>
      <c r="E2" s="235"/>
      <c r="F2" s="234"/>
      <c r="G2" s="234"/>
    </row>
    <row r="3" spans="1:80" ht="13.5" thickTop="1">
      <c r="A3" s="318" t="s">
        <v>2</v>
      </c>
      <c r="B3" s="319"/>
      <c r="C3" s="186" t="s">
        <v>105</v>
      </c>
      <c r="D3" s="236"/>
      <c r="E3" s="237" t="s">
        <v>85</v>
      </c>
      <c r="F3" s="238" t="str">
        <f>'SO 03 001 Rek'!H1</f>
        <v>001</v>
      </c>
      <c r="G3" s="239"/>
    </row>
    <row r="4" spans="1:80" ht="13.5" thickBot="1">
      <c r="A4" s="333" t="s">
        <v>76</v>
      </c>
      <c r="B4" s="321"/>
      <c r="C4" s="192" t="s">
        <v>347</v>
      </c>
      <c r="D4" s="240"/>
      <c r="E4" s="334" t="str">
        <f>'SO 03 001 Rek'!G2</f>
        <v>Stavební práce</v>
      </c>
      <c r="F4" s="335"/>
      <c r="G4" s="336"/>
    </row>
    <row r="5" spans="1:80" ht="13.5" thickTop="1">
      <c r="A5" s="241"/>
      <c r="G5" s="243"/>
    </row>
    <row r="6" spans="1:80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80">
      <c r="A7" s="249" t="s">
        <v>97</v>
      </c>
      <c r="B7" s="250" t="s">
        <v>98</v>
      </c>
      <c r="C7" s="251" t="s">
        <v>99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>
      <c r="A8" s="260">
        <v>1</v>
      </c>
      <c r="B8" s="261" t="s">
        <v>116</v>
      </c>
      <c r="C8" s="262" t="s">
        <v>117</v>
      </c>
      <c r="D8" s="263" t="s">
        <v>118</v>
      </c>
      <c r="E8" s="264">
        <v>2971.2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>
        <v>0</v>
      </c>
      <c r="K8" s="267">
        <f>E8*J8</f>
        <v>0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80">
      <c r="A9" s="268"/>
      <c r="B9" s="272"/>
      <c r="C9" s="330" t="s">
        <v>348</v>
      </c>
      <c r="D9" s="331"/>
      <c r="E9" s="273">
        <v>2971.2</v>
      </c>
      <c r="F9" s="274"/>
      <c r="G9" s="275"/>
      <c r="H9" s="276"/>
      <c r="I9" s="270"/>
      <c r="J9" s="277"/>
      <c r="K9" s="270"/>
      <c r="M9" s="271" t="s">
        <v>348</v>
      </c>
      <c r="O9" s="259"/>
    </row>
    <row r="10" spans="1:80">
      <c r="A10" s="260">
        <v>2</v>
      </c>
      <c r="B10" s="261" t="s">
        <v>121</v>
      </c>
      <c r="C10" s="262" t="s">
        <v>122</v>
      </c>
      <c r="D10" s="263" t="s">
        <v>118</v>
      </c>
      <c r="E10" s="264">
        <v>2971.2</v>
      </c>
      <c r="F10" s="264">
        <v>0</v>
      </c>
      <c r="G10" s="265">
        <f>E10*F10</f>
        <v>0</v>
      </c>
      <c r="H10" s="266">
        <v>0</v>
      </c>
      <c r="I10" s="267">
        <f>E10*H10</f>
        <v>0</v>
      </c>
      <c r="J10" s="266">
        <v>0</v>
      </c>
      <c r="K10" s="267">
        <f>E10*J10</f>
        <v>0</v>
      </c>
      <c r="O10" s="259">
        <v>2</v>
      </c>
      <c r="AA10" s="232">
        <v>1</v>
      </c>
      <c r="AB10" s="232">
        <v>1</v>
      </c>
      <c r="AC10" s="232">
        <v>1</v>
      </c>
      <c r="AZ10" s="232">
        <v>1</v>
      </c>
      <c r="BA10" s="232">
        <f>IF(AZ10=1,G10,0)</f>
        <v>0</v>
      </c>
      <c r="BB10" s="232">
        <f>IF(AZ10=2,G10,0)</f>
        <v>0</v>
      </c>
      <c r="BC10" s="232">
        <f>IF(AZ10=3,G10,0)</f>
        <v>0</v>
      </c>
      <c r="BD10" s="232">
        <f>IF(AZ10=4,G10,0)</f>
        <v>0</v>
      </c>
      <c r="BE10" s="232">
        <f>IF(AZ10=5,G10,0)</f>
        <v>0</v>
      </c>
      <c r="CA10" s="259">
        <v>1</v>
      </c>
      <c r="CB10" s="259">
        <v>1</v>
      </c>
    </row>
    <row r="11" spans="1:80">
      <c r="A11" s="268"/>
      <c r="B11" s="272"/>
      <c r="C11" s="330" t="s">
        <v>348</v>
      </c>
      <c r="D11" s="331"/>
      <c r="E11" s="273">
        <v>2971.2</v>
      </c>
      <c r="F11" s="274"/>
      <c r="G11" s="275"/>
      <c r="H11" s="276"/>
      <c r="I11" s="270"/>
      <c r="J11" s="277"/>
      <c r="K11" s="270"/>
      <c r="M11" s="271" t="s">
        <v>348</v>
      </c>
      <c r="O11" s="259"/>
    </row>
    <row r="12" spans="1:80">
      <c r="A12" s="260">
        <v>3</v>
      </c>
      <c r="B12" s="261" t="s">
        <v>140</v>
      </c>
      <c r="C12" s="262" t="s">
        <v>141</v>
      </c>
      <c r="D12" s="263" t="s">
        <v>118</v>
      </c>
      <c r="E12" s="264">
        <v>1750.105</v>
      </c>
      <c r="F12" s="264">
        <v>0</v>
      </c>
      <c r="G12" s="265">
        <f>E12*F12</f>
        <v>0</v>
      </c>
      <c r="H12" s="266">
        <v>0</v>
      </c>
      <c r="I12" s="267">
        <f>E12*H12</f>
        <v>0</v>
      </c>
      <c r="J12" s="266">
        <v>0</v>
      </c>
      <c r="K12" s="267">
        <f>E12*J12</f>
        <v>0</v>
      </c>
      <c r="O12" s="259">
        <v>2</v>
      </c>
      <c r="AA12" s="232">
        <v>1</v>
      </c>
      <c r="AB12" s="232">
        <v>1</v>
      </c>
      <c r="AC12" s="232">
        <v>1</v>
      </c>
      <c r="AZ12" s="232">
        <v>1</v>
      </c>
      <c r="BA12" s="232">
        <f>IF(AZ12=1,G12,0)</f>
        <v>0</v>
      </c>
      <c r="BB12" s="232">
        <f>IF(AZ12=2,G12,0)</f>
        <v>0</v>
      </c>
      <c r="BC12" s="232">
        <f>IF(AZ12=3,G12,0)</f>
        <v>0</v>
      </c>
      <c r="BD12" s="232">
        <f>IF(AZ12=4,G12,0)</f>
        <v>0</v>
      </c>
      <c r="BE12" s="232">
        <f>IF(AZ12=5,G12,0)</f>
        <v>0</v>
      </c>
      <c r="CA12" s="259">
        <v>1</v>
      </c>
      <c r="CB12" s="259">
        <v>1</v>
      </c>
    </row>
    <row r="13" spans="1:80">
      <c r="A13" s="268"/>
      <c r="B13" s="272"/>
      <c r="C13" s="330" t="s">
        <v>349</v>
      </c>
      <c r="D13" s="331"/>
      <c r="E13" s="273">
        <v>1750.105</v>
      </c>
      <c r="F13" s="274"/>
      <c r="G13" s="275"/>
      <c r="H13" s="276"/>
      <c r="I13" s="270"/>
      <c r="J13" s="277"/>
      <c r="K13" s="270"/>
      <c r="M13" s="271" t="s">
        <v>349</v>
      </c>
      <c r="O13" s="259"/>
    </row>
    <row r="14" spans="1:80">
      <c r="A14" s="260">
        <v>4</v>
      </c>
      <c r="B14" s="261" t="s">
        <v>147</v>
      </c>
      <c r="C14" s="262" t="s">
        <v>148</v>
      </c>
      <c r="D14" s="263" t="s">
        <v>114</v>
      </c>
      <c r="E14" s="264">
        <v>8828</v>
      </c>
      <c r="F14" s="264">
        <v>0</v>
      </c>
      <c r="G14" s="265">
        <f>E14*F14</f>
        <v>0</v>
      </c>
      <c r="H14" s="266">
        <v>0</v>
      </c>
      <c r="I14" s="267">
        <f>E14*H14</f>
        <v>0</v>
      </c>
      <c r="J14" s="266">
        <v>0</v>
      </c>
      <c r="K14" s="267">
        <f>E14*J14</f>
        <v>0</v>
      </c>
      <c r="O14" s="259">
        <v>2</v>
      </c>
      <c r="AA14" s="232">
        <v>1</v>
      </c>
      <c r="AB14" s="232">
        <v>1</v>
      </c>
      <c r="AC14" s="232">
        <v>1</v>
      </c>
      <c r="AZ14" s="232">
        <v>1</v>
      </c>
      <c r="BA14" s="232">
        <f>IF(AZ14=1,G14,0)</f>
        <v>0</v>
      </c>
      <c r="BB14" s="232">
        <f>IF(AZ14=2,G14,0)</f>
        <v>0</v>
      </c>
      <c r="BC14" s="232">
        <f>IF(AZ14=3,G14,0)</f>
        <v>0</v>
      </c>
      <c r="BD14" s="232">
        <f>IF(AZ14=4,G14,0)</f>
        <v>0</v>
      </c>
      <c r="BE14" s="232">
        <f>IF(AZ14=5,G14,0)</f>
        <v>0</v>
      </c>
      <c r="CA14" s="259">
        <v>1</v>
      </c>
      <c r="CB14" s="259">
        <v>1</v>
      </c>
    </row>
    <row r="15" spans="1:80">
      <c r="A15" s="268"/>
      <c r="B15" s="272"/>
      <c r="C15" s="330" t="s">
        <v>350</v>
      </c>
      <c r="D15" s="331"/>
      <c r="E15" s="273">
        <v>8828</v>
      </c>
      <c r="F15" s="274"/>
      <c r="G15" s="275"/>
      <c r="H15" s="276"/>
      <c r="I15" s="270"/>
      <c r="J15" s="277"/>
      <c r="K15" s="270"/>
      <c r="M15" s="271" t="s">
        <v>350</v>
      </c>
      <c r="O15" s="259"/>
    </row>
    <row r="16" spans="1:80">
      <c r="A16" s="260">
        <v>5</v>
      </c>
      <c r="B16" s="261" t="s">
        <v>150</v>
      </c>
      <c r="C16" s="262" t="s">
        <v>151</v>
      </c>
      <c r="D16" s="263" t="s">
        <v>114</v>
      </c>
      <c r="E16" s="264">
        <v>2051.3820000000001</v>
      </c>
      <c r="F16" s="264">
        <v>0</v>
      </c>
      <c r="G16" s="265">
        <f>E16*F16</f>
        <v>0</v>
      </c>
      <c r="H16" s="266">
        <v>0</v>
      </c>
      <c r="I16" s="267">
        <f>E16*H16</f>
        <v>0</v>
      </c>
      <c r="J16" s="266">
        <v>0</v>
      </c>
      <c r="K16" s="267">
        <f>E16*J16</f>
        <v>0</v>
      </c>
      <c r="O16" s="259">
        <v>2</v>
      </c>
      <c r="AA16" s="232">
        <v>1</v>
      </c>
      <c r="AB16" s="232">
        <v>1</v>
      </c>
      <c r="AC16" s="232">
        <v>1</v>
      </c>
      <c r="AZ16" s="232">
        <v>1</v>
      </c>
      <c r="BA16" s="232">
        <f>IF(AZ16=1,G16,0)</f>
        <v>0</v>
      </c>
      <c r="BB16" s="232">
        <f>IF(AZ16=2,G16,0)</f>
        <v>0</v>
      </c>
      <c r="BC16" s="232">
        <f>IF(AZ16=3,G16,0)</f>
        <v>0</v>
      </c>
      <c r="BD16" s="232">
        <f>IF(AZ16=4,G16,0)</f>
        <v>0</v>
      </c>
      <c r="BE16" s="232">
        <f>IF(AZ16=5,G16,0)</f>
        <v>0</v>
      </c>
      <c r="CA16" s="259">
        <v>1</v>
      </c>
      <c r="CB16" s="259">
        <v>1</v>
      </c>
    </row>
    <row r="17" spans="1:80">
      <c r="A17" s="268"/>
      <c r="B17" s="272"/>
      <c r="C17" s="330" t="s">
        <v>351</v>
      </c>
      <c r="D17" s="331"/>
      <c r="E17" s="273">
        <v>2051.3820000000001</v>
      </c>
      <c r="F17" s="274"/>
      <c r="G17" s="275"/>
      <c r="H17" s="276"/>
      <c r="I17" s="270"/>
      <c r="J17" s="277"/>
      <c r="K17" s="270"/>
      <c r="M17" s="271" t="s">
        <v>351</v>
      </c>
      <c r="O17" s="259"/>
    </row>
    <row r="18" spans="1:80">
      <c r="A18" s="260">
        <v>6</v>
      </c>
      <c r="B18" s="261" t="s">
        <v>352</v>
      </c>
      <c r="C18" s="262" t="s">
        <v>353</v>
      </c>
      <c r="D18" s="263" t="s">
        <v>114</v>
      </c>
      <c r="E18" s="264">
        <v>8828</v>
      </c>
      <c r="F18" s="264">
        <v>0</v>
      </c>
      <c r="G18" s="265">
        <f>E18*F18</f>
        <v>0</v>
      </c>
      <c r="H18" s="266">
        <v>0</v>
      </c>
      <c r="I18" s="267">
        <f>E18*H18</f>
        <v>0</v>
      </c>
      <c r="J18" s="266">
        <v>0</v>
      </c>
      <c r="K18" s="267">
        <f>E18*J18</f>
        <v>0</v>
      </c>
      <c r="O18" s="259">
        <v>2</v>
      </c>
      <c r="AA18" s="232">
        <v>1</v>
      </c>
      <c r="AB18" s="232">
        <v>1</v>
      </c>
      <c r="AC18" s="232">
        <v>1</v>
      </c>
      <c r="AZ18" s="232">
        <v>1</v>
      </c>
      <c r="BA18" s="232">
        <f>IF(AZ18=1,G18,0)</f>
        <v>0</v>
      </c>
      <c r="BB18" s="232">
        <f>IF(AZ18=2,G18,0)</f>
        <v>0</v>
      </c>
      <c r="BC18" s="232">
        <f>IF(AZ18=3,G18,0)</f>
        <v>0</v>
      </c>
      <c r="BD18" s="232">
        <f>IF(AZ18=4,G18,0)</f>
        <v>0</v>
      </c>
      <c r="BE18" s="232">
        <f>IF(AZ18=5,G18,0)</f>
        <v>0</v>
      </c>
      <c r="CA18" s="259">
        <v>1</v>
      </c>
      <c r="CB18" s="259">
        <v>1</v>
      </c>
    </row>
    <row r="19" spans="1:80">
      <c r="A19" s="268"/>
      <c r="B19" s="272"/>
      <c r="C19" s="330" t="s">
        <v>350</v>
      </c>
      <c r="D19" s="331"/>
      <c r="E19" s="273">
        <v>8828</v>
      </c>
      <c r="F19" s="274"/>
      <c r="G19" s="275"/>
      <c r="H19" s="276"/>
      <c r="I19" s="270"/>
      <c r="J19" s="277"/>
      <c r="K19" s="270"/>
      <c r="M19" s="271" t="s">
        <v>350</v>
      </c>
      <c r="O19" s="259"/>
    </row>
    <row r="20" spans="1:80">
      <c r="A20" s="260">
        <v>7</v>
      </c>
      <c r="B20" s="261" t="s">
        <v>166</v>
      </c>
      <c r="C20" s="262" t="s">
        <v>167</v>
      </c>
      <c r="D20" s="263" t="s">
        <v>114</v>
      </c>
      <c r="E20" s="264">
        <v>2582.9699999999998</v>
      </c>
      <c r="F20" s="264">
        <v>0</v>
      </c>
      <c r="G20" s="265">
        <f>E20*F20</f>
        <v>0</v>
      </c>
      <c r="H20" s="266">
        <v>0</v>
      </c>
      <c r="I20" s="267">
        <f>E20*H20</f>
        <v>0</v>
      </c>
      <c r="J20" s="266">
        <v>0</v>
      </c>
      <c r="K20" s="267">
        <f>E20*J20</f>
        <v>0</v>
      </c>
      <c r="O20" s="259">
        <v>2</v>
      </c>
      <c r="AA20" s="232">
        <v>1</v>
      </c>
      <c r="AB20" s="232">
        <v>1</v>
      </c>
      <c r="AC20" s="232">
        <v>1</v>
      </c>
      <c r="AZ20" s="232">
        <v>1</v>
      </c>
      <c r="BA20" s="232">
        <f>IF(AZ20=1,G20,0)</f>
        <v>0</v>
      </c>
      <c r="BB20" s="232">
        <f>IF(AZ20=2,G20,0)</f>
        <v>0</v>
      </c>
      <c r="BC20" s="232">
        <f>IF(AZ20=3,G20,0)</f>
        <v>0</v>
      </c>
      <c r="BD20" s="232">
        <f>IF(AZ20=4,G20,0)</f>
        <v>0</v>
      </c>
      <c r="BE20" s="232">
        <f>IF(AZ20=5,G20,0)</f>
        <v>0</v>
      </c>
      <c r="CA20" s="259">
        <v>1</v>
      </c>
      <c r="CB20" s="259">
        <v>1</v>
      </c>
    </row>
    <row r="21" spans="1:80">
      <c r="A21" s="268"/>
      <c r="B21" s="272"/>
      <c r="C21" s="330" t="s">
        <v>354</v>
      </c>
      <c r="D21" s="331"/>
      <c r="E21" s="273">
        <v>2582.9699999999998</v>
      </c>
      <c r="F21" s="274"/>
      <c r="G21" s="275"/>
      <c r="H21" s="276"/>
      <c r="I21" s="270"/>
      <c r="J21" s="277"/>
      <c r="K21" s="270"/>
      <c r="M21" s="271" t="s">
        <v>354</v>
      </c>
      <c r="O21" s="259"/>
    </row>
    <row r="22" spans="1:80" ht="22.5">
      <c r="A22" s="260">
        <v>8</v>
      </c>
      <c r="B22" s="261" t="s">
        <v>328</v>
      </c>
      <c r="C22" s="262" t="s">
        <v>355</v>
      </c>
      <c r="D22" s="263" t="s">
        <v>114</v>
      </c>
      <c r="E22" s="264">
        <v>8828</v>
      </c>
      <c r="F22" s="264">
        <v>0</v>
      </c>
      <c r="G22" s="265">
        <f>E22*F22</f>
        <v>0</v>
      </c>
      <c r="H22" s="266">
        <v>0</v>
      </c>
      <c r="I22" s="267">
        <f>E22*H22</f>
        <v>0</v>
      </c>
      <c r="J22" s="266"/>
      <c r="K22" s="267">
        <f>E22*J22</f>
        <v>0</v>
      </c>
      <c r="O22" s="259">
        <v>2</v>
      </c>
      <c r="AA22" s="232">
        <v>12</v>
      </c>
      <c r="AB22" s="232">
        <v>0</v>
      </c>
      <c r="AC22" s="232">
        <v>1</v>
      </c>
      <c r="AZ22" s="232">
        <v>1</v>
      </c>
      <c r="BA22" s="232">
        <f>IF(AZ22=1,G22,0)</f>
        <v>0</v>
      </c>
      <c r="BB22" s="232">
        <f>IF(AZ22=2,G22,0)</f>
        <v>0</v>
      </c>
      <c r="BC22" s="232">
        <f>IF(AZ22=3,G22,0)</f>
        <v>0</v>
      </c>
      <c r="BD22" s="232">
        <f>IF(AZ22=4,G22,0)</f>
        <v>0</v>
      </c>
      <c r="BE22" s="232">
        <f>IF(AZ22=5,G22,0)</f>
        <v>0</v>
      </c>
      <c r="CA22" s="259">
        <v>12</v>
      </c>
      <c r="CB22" s="259">
        <v>0</v>
      </c>
    </row>
    <row r="23" spans="1:80" ht="33.75">
      <c r="A23" s="268"/>
      <c r="B23" s="269"/>
      <c r="C23" s="327" t="s">
        <v>356</v>
      </c>
      <c r="D23" s="328"/>
      <c r="E23" s="328"/>
      <c r="F23" s="328"/>
      <c r="G23" s="329"/>
      <c r="I23" s="270"/>
      <c r="K23" s="270"/>
      <c r="L23" s="271" t="s">
        <v>356</v>
      </c>
      <c r="O23" s="259">
        <v>3</v>
      </c>
    </row>
    <row r="24" spans="1:80" ht="22.5">
      <c r="A24" s="268"/>
      <c r="B24" s="269"/>
      <c r="C24" s="327" t="s">
        <v>357</v>
      </c>
      <c r="D24" s="328"/>
      <c r="E24" s="328"/>
      <c r="F24" s="328"/>
      <c r="G24" s="329"/>
      <c r="I24" s="270"/>
      <c r="K24" s="270"/>
      <c r="L24" s="271" t="s">
        <v>357</v>
      </c>
      <c r="O24" s="259">
        <v>3</v>
      </c>
    </row>
    <row r="25" spans="1:80">
      <c r="A25" s="260">
        <v>9</v>
      </c>
      <c r="B25" s="261" t="s">
        <v>331</v>
      </c>
      <c r="C25" s="262" t="s">
        <v>358</v>
      </c>
      <c r="D25" s="263" t="s">
        <v>118</v>
      </c>
      <c r="E25" s="264">
        <v>332.09500000000003</v>
      </c>
      <c r="F25" s="264">
        <v>0</v>
      </c>
      <c r="G25" s="265">
        <f>E25*F25</f>
        <v>0</v>
      </c>
      <c r="H25" s="266">
        <v>0</v>
      </c>
      <c r="I25" s="267">
        <f>E25*H25</f>
        <v>0</v>
      </c>
      <c r="J25" s="266"/>
      <c r="K25" s="267">
        <f>E25*J25</f>
        <v>0</v>
      </c>
      <c r="O25" s="259">
        <v>2</v>
      </c>
      <c r="AA25" s="232">
        <v>12</v>
      </c>
      <c r="AB25" s="232">
        <v>0</v>
      </c>
      <c r="AC25" s="232">
        <v>2</v>
      </c>
      <c r="AZ25" s="232">
        <v>1</v>
      </c>
      <c r="BA25" s="232">
        <f>IF(AZ25=1,G25,0)</f>
        <v>0</v>
      </c>
      <c r="BB25" s="232">
        <f>IF(AZ25=2,G25,0)</f>
        <v>0</v>
      </c>
      <c r="BC25" s="232">
        <f>IF(AZ25=3,G25,0)</f>
        <v>0</v>
      </c>
      <c r="BD25" s="232">
        <f>IF(AZ25=4,G25,0)</f>
        <v>0</v>
      </c>
      <c r="BE25" s="232">
        <f>IF(AZ25=5,G25,0)</f>
        <v>0</v>
      </c>
      <c r="CA25" s="259">
        <v>12</v>
      </c>
      <c r="CB25" s="259">
        <v>0</v>
      </c>
    </row>
    <row r="26" spans="1:80" ht="22.5">
      <c r="A26" s="268"/>
      <c r="B26" s="269"/>
      <c r="C26" s="327" t="s">
        <v>359</v>
      </c>
      <c r="D26" s="328"/>
      <c r="E26" s="328"/>
      <c r="F26" s="328"/>
      <c r="G26" s="329"/>
      <c r="I26" s="270"/>
      <c r="K26" s="270"/>
      <c r="L26" s="271" t="s">
        <v>359</v>
      </c>
      <c r="O26" s="259">
        <v>3</v>
      </c>
    </row>
    <row r="27" spans="1:80">
      <c r="A27" s="268"/>
      <c r="B27" s="272"/>
      <c r="C27" s="330" t="s">
        <v>360</v>
      </c>
      <c r="D27" s="331"/>
      <c r="E27" s="273">
        <v>332.09500000000003</v>
      </c>
      <c r="F27" s="274"/>
      <c r="G27" s="275"/>
      <c r="H27" s="276"/>
      <c r="I27" s="270"/>
      <c r="J27" s="277"/>
      <c r="K27" s="270"/>
      <c r="M27" s="271" t="s">
        <v>360</v>
      </c>
      <c r="O27" s="259"/>
    </row>
    <row r="28" spans="1:80">
      <c r="A28" s="260">
        <v>10</v>
      </c>
      <c r="B28" s="261" t="s">
        <v>176</v>
      </c>
      <c r="C28" s="262" t="s">
        <v>177</v>
      </c>
      <c r="D28" s="263" t="s">
        <v>178</v>
      </c>
      <c r="E28" s="264">
        <v>57.752299999999998</v>
      </c>
      <c r="F28" s="264">
        <v>0</v>
      </c>
      <c r="G28" s="265">
        <f>E28*F28</f>
        <v>0</v>
      </c>
      <c r="H28" s="266">
        <v>1E-3</v>
      </c>
      <c r="I28" s="267">
        <f>E28*H28</f>
        <v>5.7752299999999999E-2</v>
      </c>
      <c r="J28" s="266"/>
      <c r="K28" s="267">
        <f>E28*J28</f>
        <v>0</v>
      </c>
      <c r="O28" s="259">
        <v>2</v>
      </c>
      <c r="AA28" s="232">
        <v>3</v>
      </c>
      <c r="AB28" s="232">
        <v>1</v>
      </c>
      <c r="AC28" s="232">
        <v>572460</v>
      </c>
      <c r="AZ28" s="232">
        <v>1</v>
      </c>
      <c r="BA28" s="232">
        <f>IF(AZ28=1,G28,0)</f>
        <v>0</v>
      </c>
      <c r="BB28" s="232">
        <f>IF(AZ28=2,G28,0)</f>
        <v>0</v>
      </c>
      <c r="BC28" s="232">
        <f>IF(AZ28=3,G28,0)</f>
        <v>0</v>
      </c>
      <c r="BD28" s="232">
        <f>IF(AZ28=4,G28,0)</f>
        <v>0</v>
      </c>
      <c r="BE28" s="232">
        <f>IF(AZ28=5,G28,0)</f>
        <v>0</v>
      </c>
      <c r="CA28" s="259">
        <v>3</v>
      </c>
      <c r="CB28" s="259">
        <v>1</v>
      </c>
    </row>
    <row r="29" spans="1:80">
      <c r="A29" s="268"/>
      <c r="B29" s="272"/>
      <c r="C29" s="330" t="s">
        <v>361</v>
      </c>
      <c r="D29" s="331"/>
      <c r="E29" s="273">
        <v>4.7843</v>
      </c>
      <c r="F29" s="274"/>
      <c r="G29" s="275"/>
      <c r="H29" s="276"/>
      <c r="I29" s="270"/>
      <c r="J29" s="277"/>
      <c r="K29" s="270"/>
      <c r="M29" s="271" t="s">
        <v>361</v>
      </c>
      <c r="O29" s="259"/>
    </row>
    <row r="30" spans="1:80">
      <c r="A30" s="268"/>
      <c r="B30" s="272"/>
      <c r="C30" s="330" t="s">
        <v>362</v>
      </c>
      <c r="D30" s="331"/>
      <c r="E30" s="273">
        <v>52.968000000000004</v>
      </c>
      <c r="F30" s="274"/>
      <c r="G30" s="275"/>
      <c r="H30" s="276"/>
      <c r="I30" s="270"/>
      <c r="J30" s="277"/>
      <c r="K30" s="270"/>
      <c r="M30" s="271" t="s">
        <v>362</v>
      </c>
      <c r="O30" s="259"/>
    </row>
    <row r="31" spans="1:80">
      <c r="A31" s="278"/>
      <c r="B31" s="279" t="s">
        <v>100</v>
      </c>
      <c r="C31" s="280" t="s">
        <v>111</v>
      </c>
      <c r="D31" s="281"/>
      <c r="E31" s="282"/>
      <c r="F31" s="283"/>
      <c r="G31" s="284">
        <f>SUM(G7:G30)</f>
        <v>0</v>
      </c>
      <c r="H31" s="285"/>
      <c r="I31" s="286">
        <f>SUM(I7:I30)</f>
        <v>5.7752299999999999E-2</v>
      </c>
      <c r="J31" s="285"/>
      <c r="K31" s="286">
        <f>SUM(K7:K30)</f>
        <v>0</v>
      </c>
      <c r="O31" s="259">
        <v>4</v>
      </c>
      <c r="BA31" s="287">
        <f>SUM(BA7:BA30)</f>
        <v>0</v>
      </c>
      <c r="BB31" s="287">
        <f>SUM(BB7:BB30)</f>
        <v>0</v>
      </c>
      <c r="BC31" s="287">
        <f>SUM(BC7:BC30)</f>
        <v>0</v>
      </c>
      <c r="BD31" s="287">
        <f>SUM(BD7:BD30)</f>
        <v>0</v>
      </c>
      <c r="BE31" s="287">
        <f>SUM(BE7:BE30)</f>
        <v>0</v>
      </c>
    </row>
    <row r="32" spans="1:80">
      <c r="A32" s="249" t="s">
        <v>97</v>
      </c>
      <c r="B32" s="250" t="s">
        <v>227</v>
      </c>
      <c r="C32" s="251" t="s">
        <v>228</v>
      </c>
      <c r="D32" s="252"/>
      <c r="E32" s="253"/>
      <c r="F32" s="253"/>
      <c r="G32" s="254"/>
      <c r="H32" s="255"/>
      <c r="I32" s="256"/>
      <c r="J32" s="257"/>
      <c r="K32" s="258"/>
      <c r="O32" s="259">
        <v>1</v>
      </c>
    </row>
    <row r="33" spans="1:80">
      <c r="A33" s="260">
        <v>11</v>
      </c>
      <c r="B33" s="261" t="s">
        <v>363</v>
      </c>
      <c r="C33" s="262" t="s">
        <v>364</v>
      </c>
      <c r="D33" s="263" t="s">
        <v>232</v>
      </c>
      <c r="E33" s="264">
        <v>5.7752299999999999E-2</v>
      </c>
      <c r="F33" s="264">
        <v>0</v>
      </c>
      <c r="G33" s="265">
        <f>E33*F33</f>
        <v>0</v>
      </c>
      <c r="H33" s="266">
        <v>0</v>
      </c>
      <c r="I33" s="267">
        <f>E33*H33</f>
        <v>0</v>
      </c>
      <c r="J33" s="266"/>
      <c r="K33" s="267">
        <f>E33*J33</f>
        <v>0</v>
      </c>
      <c r="O33" s="259">
        <v>2</v>
      </c>
      <c r="AA33" s="232">
        <v>7</v>
      </c>
      <c r="AB33" s="232">
        <v>1</v>
      </c>
      <c r="AC33" s="232">
        <v>2</v>
      </c>
      <c r="AZ33" s="232">
        <v>1</v>
      </c>
      <c r="BA33" s="232">
        <f>IF(AZ33=1,G33,0)</f>
        <v>0</v>
      </c>
      <c r="BB33" s="232">
        <f>IF(AZ33=2,G33,0)</f>
        <v>0</v>
      </c>
      <c r="BC33" s="232">
        <f>IF(AZ33=3,G33,0)</f>
        <v>0</v>
      </c>
      <c r="BD33" s="232">
        <f>IF(AZ33=4,G33,0)</f>
        <v>0</v>
      </c>
      <c r="BE33" s="232">
        <f>IF(AZ33=5,G33,0)</f>
        <v>0</v>
      </c>
      <c r="CA33" s="259">
        <v>7</v>
      </c>
      <c r="CB33" s="259">
        <v>1</v>
      </c>
    </row>
    <row r="34" spans="1:80">
      <c r="A34" s="278"/>
      <c r="B34" s="279" t="s">
        <v>100</v>
      </c>
      <c r="C34" s="280" t="s">
        <v>229</v>
      </c>
      <c r="D34" s="281"/>
      <c r="E34" s="282"/>
      <c r="F34" s="283"/>
      <c r="G34" s="284">
        <f>SUM(G32:G33)</f>
        <v>0</v>
      </c>
      <c r="H34" s="285"/>
      <c r="I34" s="286">
        <f>SUM(I32:I33)</f>
        <v>0</v>
      </c>
      <c r="J34" s="285"/>
      <c r="K34" s="286">
        <f>SUM(K32:K33)</f>
        <v>0</v>
      </c>
      <c r="O34" s="259">
        <v>4</v>
      </c>
      <c r="BA34" s="287">
        <f>SUM(BA32:BA33)</f>
        <v>0</v>
      </c>
      <c r="BB34" s="287">
        <f>SUM(BB32:BB33)</f>
        <v>0</v>
      </c>
      <c r="BC34" s="287">
        <f>SUM(BC32:BC33)</f>
        <v>0</v>
      </c>
      <c r="BD34" s="287">
        <f>SUM(BD32:BD33)</f>
        <v>0</v>
      </c>
      <c r="BE34" s="287">
        <f>SUM(BE32:BE33)</f>
        <v>0</v>
      </c>
    </row>
    <row r="35" spans="1:80">
      <c r="A35" s="249" t="s">
        <v>97</v>
      </c>
      <c r="B35" s="250" t="s">
        <v>365</v>
      </c>
      <c r="C35" s="251" t="s">
        <v>366</v>
      </c>
      <c r="D35" s="252"/>
      <c r="E35" s="253"/>
      <c r="F35" s="253"/>
      <c r="G35" s="254"/>
      <c r="H35" s="255"/>
      <c r="I35" s="256"/>
      <c r="J35" s="257"/>
      <c r="K35" s="258"/>
      <c r="O35" s="259">
        <v>1</v>
      </c>
    </row>
    <row r="36" spans="1:80">
      <c r="A36" s="260">
        <v>12</v>
      </c>
      <c r="B36" s="261" t="s">
        <v>368</v>
      </c>
      <c r="C36" s="262" t="s">
        <v>369</v>
      </c>
      <c r="D36" s="263" t="s">
        <v>370</v>
      </c>
      <c r="E36" s="264">
        <v>288</v>
      </c>
      <c r="F36" s="264">
        <v>0</v>
      </c>
      <c r="G36" s="265">
        <f>E36*F36</f>
        <v>0</v>
      </c>
      <c r="H36" s="266">
        <v>2.5500000000000002E-3</v>
      </c>
      <c r="I36" s="267">
        <f>E36*H36</f>
        <v>0.73440000000000005</v>
      </c>
      <c r="J36" s="266">
        <v>0</v>
      </c>
      <c r="K36" s="267">
        <f>E36*J36</f>
        <v>0</v>
      </c>
      <c r="O36" s="259">
        <v>2</v>
      </c>
      <c r="AA36" s="232">
        <v>1</v>
      </c>
      <c r="AB36" s="232">
        <v>7</v>
      </c>
      <c r="AC36" s="232">
        <v>7</v>
      </c>
      <c r="AZ36" s="232">
        <v>2</v>
      </c>
      <c r="BA36" s="232">
        <f>IF(AZ36=1,G36,0)</f>
        <v>0</v>
      </c>
      <c r="BB36" s="232">
        <f>IF(AZ36=2,G36,0)</f>
        <v>0</v>
      </c>
      <c r="BC36" s="232">
        <f>IF(AZ36=3,G36,0)</f>
        <v>0</v>
      </c>
      <c r="BD36" s="232">
        <f>IF(AZ36=4,G36,0)</f>
        <v>0</v>
      </c>
      <c r="BE36" s="232">
        <f>IF(AZ36=5,G36,0)</f>
        <v>0</v>
      </c>
      <c r="CA36" s="259">
        <v>1</v>
      </c>
      <c r="CB36" s="259">
        <v>7</v>
      </c>
    </row>
    <row r="37" spans="1:80">
      <c r="A37" s="268"/>
      <c r="B37" s="272"/>
      <c r="C37" s="330" t="s">
        <v>371</v>
      </c>
      <c r="D37" s="331"/>
      <c r="E37" s="273">
        <v>288</v>
      </c>
      <c r="F37" s="274"/>
      <c r="G37" s="275"/>
      <c r="H37" s="276"/>
      <c r="I37" s="270"/>
      <c r="J37" s="277"/>
      <c r="K37" s="270"/>
      <c r="M37" s="271" t="s">
        <v>371</v>
      </c>
      <c r="O37" s="259"/>
    </row>
    <row r="38" spans="1:80">
      <c r="A38" s="260">
        <v>13</v>
      </c>
      <c r="B38" s="261" t="s">
        <v>372</v>
      </c>
      <c r="C38" s="262" t="s">
        <v>373</v>
      </c>
      <c r="D38" s="263" t="s">
        <v>220</v>
      </c>
      <c r="E38" s="264">
        <v>24</v>
      </c>
      <c r="F38" s="264">
        <v>0</v>
      </c>
      <c r="G38" s="265">
        <f>E38*F38</f>
        <v>0</v>
      </c>
      <c r="H38" s="266">
        <v>0.245</v>
      </c>
      <c r="I38" s="267">
        <f>E38*H38</f>
        <v>5.88</v>
      </c>
      <c r="J38" s="266"/>
      <c r="K38" s="267">
        <f>E38*J38</f>
        <v>0</v>
      </c>
      <c r="O38" s="259">
        <v>2</v>
      </c>
      <c r="AA38" s="232">
        <v>12</v>
      </c>
      <c r="AB38" s="232">
        <v>0</v>
      </c>
      <c r="AC38" s="232">
        <v>3</v>
      </c>
      <c r="AZ38" s="232">
        <v>2</v>
      </c>
      <c r="BA38" s="232">
        <f>IF(AZ38=1,G38,0)</f>
        <v>0</v>
      </c>
      <c r="BB38" s="232">
        <f>IF(AZ38=2,G38,0)</f>
        <v>0</v>
      </c>
      <c r="BC38" s="232">
        <f>IF(AZ38=3,G38,0)</f>
        <v>0</v>
      </c>
      <c r="BD38" s="232">
        <f>IF(AZ38=4,G38,0)</f>
        <v>0</v>
      </c>
      <c r="BE38" s="232">
        <f>IF(AZ38=5,G38,0)</f>
        <v>0</v>
      </c>
      <c r="CA38" s="259">
        <v>12</v>
      </c>
      <c r="CB38" s="259">
        <v>0</v>
      </c>
    </row>
    <row r="39" spans="1:80" ht="22.5">
      <c r="A39" s="268"/>
      <c r="B39" s="269"/>
      <c r="C39" s="327" t="s">
        <v>374</v>
      </c>
      <c r="D39" s="328"/>
      <c r="E39" s="328"/>
      <c r="F39" s="328"/>
      <c r="G39" s="329"/>
      <c r="I39" s="270"/>
      <c r="K39" s="270"/>
      <c r="L39" s="271" t="s">
        <v>374</v>
      </c>
      <c r="O39" s="259">
        <v>3</v>
      </c>
    </row>
    <row r="40" spans="1:80">
      <c r="A40" s="260">
        <v>14</v>
      </c>
      <c r="B40" s="261" t="s">
        <v>375</v>
      </c>
      <c r="C40" s="262" t="s">
        <v>376</v>
      </c>
      <c r="D40" s="263" t="s">
        <v>118</v>
      </c>
      <c r="E40" s="264">
        <v>0.4249</v>
      </c>
      <c r="F40" s="264">
        <v>0</v>
      </c>
      <c r="G40" s="265">
        <f>E40*F40</f>
        <v>0</v>
      </c>
      <c r="H40" s="266">
        <v>0.65</v>
      </c>
      <c r="I40" s="267">
        <f>E40*H40</f>
        <v>0.27618500000000001</v>
      </c>
      <c r="J40" s="266"/>
      <c r="K40" s="267">
        <f>E40*J40</f>
        <v>0</v>
      </c>
      <c r="O40" s="259">
        <v>2</v>
      </c>
      <c r="AA40" s="232">
        <v>3</v>
      </c>
      <c r="AB40" s="232">
        <v>7</v>
      </c>
      <c r="AC40" s="232">
        <v>5217000</v>
      </c>
      <c r="AZ40" s="232">
        <v>2</v>
      </c>
      <c r="BA40" s="232">
        <f>IF(AZ40=1,G40,0)</f>
        <v>0</v>
      </c>
      <c r="BB40" s="232">
        <f>IF(AZ40=2,G40,0)</f>
        <v>0</v>
      </c>
      <c r="BC40" s="232">
        <f>IF(AZ40=3,G40,0)</f>
        <v>0</v>
      </c>
      <c r="BD40" s="232">
        <f>IF(AZ40=4,G40,0)</f>
        <v>0</v>
      </c>
      <c r="BE40" s="232">
        <f>IF(AZ40=5,G40,0)</f>
        <v>0</v>
      </c>
      <c r="CA40" s="259">
        <v>3</v>
      </c>
      <c r="CB40" s="259">
        <v>7</v>
      </c>
    </row>
    <row r="41" spans="1:80">
      <c r="A41" s="268"/>
      <c r="B41" s="272"/>
      <c r="C41" s="330" t="s">
        <v>377</v>
      </c>
      <c r="D41" s="331"/>
      <c r="E41" s="273">
        <v>0.4249</v>
      </c>
      <c r="F41" s="274"/>
      <c r="G41" s="275"/>
      <c r="H41" s="276"/>
      <c r="I41" s="270"/>
      <c r="J41" s="277"/>
      <c r="K41" s="270"/>
      <c r="M41" s="271" t="s">
        <v>377</v>
      </c>
      <c r="O41" s="259"/>
    </row>
    <row r="42" spans="1:80">
      <c r="A42" s="260">
        <v>15</v>
      </c>
      <c r="B42" s="261" t="s">
        <v>378</v>
      </c>
      <c r="C42" s="262" t="s">
        <v>379</v>
      </c>
      <c r="D42" s="263" t="s">
        <v>118</v>
      </c>
      <c r="E42" s="264">
        <v>9.9474999999999998</v>
      </c>
      <c r="F42" s="264">
        <v>0</v>
      </c>
      <c r="G42" s="265">
        <f>E42*F42</f>
        <v>0</v>
      </c>
      <c r="H42" s="266">
        <v>0.65</v>
      </c>
      <c r="I42" s="267">
        <f>E42*H42</f>
        <v>6.4658750000000005</v>
      </c>
      <c r="J42" s="266"/>
      <c r="K42" s="267">
        <f>E42*J42</f>
        <v>0</v>
      </c>
      <c r="O42" s="259">
        <v>2</v>
      </c>
      <c r="AA42" s="232">
        <v>3</v>
      </c>
      <c r="AB42" s="232">
        <v>7</v>
      </c>
      <c r="AC42" s="232" t="s">
        <v>378</v>
      </c>
      <c r="AZ42" s="232">
        <v>2</v>
      </c>
      <c r="BA42" s="232">
        <f>IF(AZ42=1,G42,0)</f>
        <v>0</v>
      </c>
      <c r="BB42" s="232">
        <f>IF(AZ42=2,G42,0)</f>
        <v>0</v>
      </c>
      <c r="BC42" s="232">
        <f>IF(AZ42=3,G42,0)</f>
        <v>0</v>
      </c>
      <c r="BD42" s="232">
        <f>IF(AZ42=4,G42,0)</f>
        <v>0</v>
      </c>
      <c r="BE42" s="232">
        <f>IF(AZ42=5,G42,0)</f>
        <v>0</v>
      </c>
      <c r="CA42" s="259">
        <v>3</v>
      </c>
      <c r="CB42" s="259">
        <v>7</v>
      </c>
    </row>
    <row r="43" spans="1:80">
      <c r="A43" s="268"/>
      <c r="B43" s="272"/>
      <c r="C43" s="330" t="s">
        <v>380</v>
      </c>
      <c r="D43" s="331"/>
      <c r="E43" s="273">
        <v>9.9474999999999998</v>
      </c>
      <c r="F43" s="274"/>
      <c r="G43" s="275"/>
      <c r="H43" s="276"/>
      <c r="I43" s="270"/>
      <c r="J43" s="277"/>
      <c r="K43" s="270"/>
      <c r="M43" s="271" t="s">
        <v>380</v>
      </c>
      <c r="O43" s="259"/>
    </row>
    <row r="44" spans="1:80">
      <c r="A44" s="260">
        <v>16</v>
      </c>
      <c r="B44" s="261" t="s">
        <v>381</v>
      </c>
      <c r="C44" s="262" t="s">
        <v>382</v>
      </c>
      <c r="D44" s="263" t="s">
        <v>232</v>
      </c>
      <c r="E44" s="264">
        <v>13.35646</v>
      </c>
      <c r="F44" s="264">
        <v>0</v>
      </c>
      <c r="G44" s="265">
        <f>E44*F44</f>
        <v>0</v>
      </c>
      <c r="H44" s="266">
        <v>0</v>
      </c>
      <c r="I44" s="267">
        <f>E44*H44</f>
        <v>0</v>
      </c>
      <c r="J44" s="266"/>
      <c r="K44" s="267">
        <f>E44*J44</f>
        <v>0</v>
      </c>
      <c r="O44" s="259">
        <v>2</v>
      </c>
      <c r="AA44" s="232">
        <v>7</v>
      </c>
      <c r="AB44" s="232">
        <v>1001</v>
      </c>
      <c r="AC44" s="232">
        <v>5</v>
      </c>
      <c r="AZ44" s="232">
        <v>2</v>
      </c>
      <c r="BA44" s="232">
        <f>IF(AZ44=1,G44,0)</f>
        <v>0</v>
      </c>
      <c r="BB44" s="232">
        <f>IF(AZ44=2,G44,0)</f>
        <v>0</v>
      </c>
      <c r="BC44" s="232">
        <f>IF(AZ44=3,G44,0)</f>
        <v>0</v>
      </c>
      <c r="BD44" s="232">
        <f>IF(AZ44=4,G44,0)</f>
        <v>0</v>
      </c>
      <c r="BE44" s="232">
        <f>IF(AZ44=5,G44,0)</f>
        <v>0</v>
      </c>
      <c r="CA44" s="259">
        <v>7</v>
      </c>
      <c r="CB44" s="259">
        <v>1001</v>
      </c>
    </row>
    <row r="45" spans="1:80">
      <c r="A45" s="278"/>
      <c r="B45" s="279" t="s">
        <v>100</v>
      </c>
      <c r="C45" s="280" t="s">
        <v>367</v>
      </c>
      <c r="D45" s="281"/>
      <c r="E45" s="282"/>
      <c r="F45" s="283"/>
      <c r="G45" s="284">
        <f>SUM(G35:G44)</f>
        <v>0</v>
      </c>
      <c r="H45" s="285"/>
      <c r="I45" s="286">
        <f>SUM(I35:I44)</f>
        <v>13.35646</v>
      </c>
      <c r="J45" s="285"/>
      <c r="K45" s="286">
        <f>SUM(K35:K44)</f>
        <v>0</v>
      </c>
      <c r="O45" s="259">
        <v>4</v>
      </c>
      <c r="BA45" s="287">
        <f>SUM(BA35:BA44)</f>
        <v>0</v>
      </c>
      <c r="BB45" s="287">
        <f>SUM(BB35:BB44)</f>
        <v>0</v>
      </c>
      <c r="BC45" s="287">
        <f>SUM(BC35:BC44)</f>
        <v>0</v>
      </c>
      <c r="BD45" s="287">
        <f>SUM(BD35:BD44)</f>
        <v>0</v>
      </c>
      <c r="BE45" s="287">
        <f>SUM(BE35:BE44)</f>
        <v>0</v>
      </c>
    </row>
    <row r="46" spans="1:80">
      <c r="A46" s="249" t="s">
        <v>97</v>
      </c>
      <c r="B46" s="250" t="s">
        <v>383</v>
      </c>
      <c r="C46" s="251" t="s">
        <v>384</v>
      </c>
      <c r="D46" s="252"/>
      <c r="E46" s="253"/>
      <c r="F46" s="253"/>
      <c r="G46" s="254"/>
      <c r="H46" s="255"/>
      <c r="I46" s="256"/>
      <c r="J46" s="257"/>
      <c r="K46" s="258"/>
      <c r="O46" s="259">
        <v>1</v>
      </c>
    </row>
    <row r="47" spans="1:80" ht="22.5">
      <c r="A47" s="260">
        <v>17</v>
      </c>
      <c r="B47" s="261" t="s">
        <v>386</v>
      </c>
      <c r="C47" s="262" t="s">
        <v>387</v>
      </c>
      <c r="D47" s="263" t="s">
        <v>178</v>
      </c>
      <c r="E47" s="264">
        <v>420.46080000000001</v>
      </c>
      <c r="F47" s="264">
        <v>0</v>
      </c>
      <c r="G47" s="265">
        <f>E47*F47</f>
        <v>0</v>
      </c>
      <c r="H47" s="266">
        <v>6.0000000000000002E-5</v>
      </c>
      <c r="I47" s="267">
        <f>E47*H47</f>
        <v>2.5227648000000002E-2</v>
      </c>
      <c r="J47" s="266">
        <v>0</v>
      </c>
      <c r="K47" s="267">
        <f>E47*J47</f>
        <v>0</v>
      </c>
      <c r="O47" s="259">
        <v>2</v>
      </c>
      <c r="AA47" s="232">
        <v>1</v>
      </c>
      <c r="AB47" s="232">
        <v>7</v>
      </c>
      <c r="AC47" s="232">
        <v>7</v>
      </c>
      <c r="AZ47" s="232">
        <v>2</v>
      </c>
      <c r="BA47" s="232">
        <f>IF(AZ47=1,G47,0)</f>
        <v>0</v>
      </c>
      <c r="BB47" s="232">
        <f>IF(AZ47=2,G47,0)</f>
        <v>0</v>
      </c>
      <c r="BC47" s="232">
        <f>IF(AZ47=3,G47,0)</f>
        <v>0</v>
      </c>
      <c r="BD47" s="232">
        <f>IF(AZ47=4,G47,0)</f>
        <v>0</v>
      </c>
      <c r="BE47" s="232">
        <f>IF(AZ47=5,G47,0)</f>
        <v>0</v>
      </c>
      <c r="CA47" s="259">
        <v>1</v>
      </c>
      <c r="CB47" s="259">
        <v>7</v>
      </c>
    </row>
    <row r="48" spans="1:80">
      <c r="A48" s="268"/>
      <c r="B48" s="272"/>
      <c r="C48" s="330" t="s">
        <v>388</v>
      </c>
      <c r="D48" s="331"/>
      <c r="E48" s="273">
        <v>324</v>
      </c>
      <c r="F48" s="274"/>
      <c r="G48" s="275"/>
      <c r="H48" s="276"/>
      <c r="I48" s="270"/>
      <c r="J48" s="277"/>
      <c r="K48" s="270"/>
      <c r="M48" s="271" t="s">
        <v>388</v>
      </c>
      <c r="O48" s="259"/>
    </row>
    <row r="49" spans="1:80">
      <c r="A49" s="268"/>
      <c r="B49" s="272"/>
      <c r="C49" s="330" t="s">
        <v>389</v>
      </c>
      <c r="D49" s="331"/>
      <c r="E49" s="273">
        <v>96.460800000000006</v>
      </c>
      <c r="F49" s="274"/>
      <c r="G49" s="275"/>
      <c r="H49" s="276"/>
      <c r="I49" s="270"/>
      <c r="J49" s="277"/>
      <c r="K49" s="270"/>
      <c r="M49" s="271" t="s">
        <v>389</v>
      </c>
      <c r="O49" s="259"/>
    </row>
    <row r="50" spans="1:80">
      <c r="A50" s="260">
        <v>18</v>
      </c>
      <c r="B50" s="261" t="s">
        <v>390</v>
      </c>
      <c r="C50" s="262" t="s">
        <v>391</v>
      </c>
      <c r="D50" s="263" t="s">
        <v>392</v>
      </c>
      <c r="E50" s="264">
        <v>0.32400000000000001</v>
      </c>
      <c r="F50" s="264">
        <v>0</v>
      </c>
      <c r="G50" s="265">
        <f>E50*F50</f>
        <v>0</v>
      </c>
      <c r="H50" s="266">
        <v>1</v>
      </c>
      <c r="I50" s="267">
        <f>E50*H50</f>
        <v>0.32400000000000001</v>
      </c>
      <c r="J50" s="266"/>
      <c r="K50" s="267">
        <f>E50*J50</f>
        <v>0</v>
      </c>
      <c r="O50" s="259">
        <v>2</v>
      </c>
      <c r="AA50" s="232">
        <v>12</v>
      </c>
      <c r="AB50" s="232">
        <v>0</v>
      </c>
      <c r="AC50" s="232">
        <v>4</v>
      </c>
      <c r="AZ50" s="232">
        <v>2</v>
      </c>
      <c r="BA50" s="232">
        <f>IF(AZ50=1,G50,0)</f>
        <v>0</v>
      </c>
      <c r="BB50" s="232">
        <f>IF(AZ50=2,G50,0)</f>
        <v>0</v>
      </c>
      <c r="BC50" s="232">
        <f>IF(AZ50=3,G50,0)</f>
        <v>0</v>
      </c>
      <c r="BD50" s="232">
        <f>IF(AZ50=4,G50,0)</f>
        <v>0</v>
      </c>
      <c r="BE50" s="232">
        <f>IF(AZ50=5,G50,0)</f>
        <v>0</v>
      </c>
      <c r="CA50" s="259">
        <v>12</v>
      </c>
      <c r="CB50" s="259">
        <v>0</v>
      </c>
    </row>
    <row r="51" spans="1:80">
      <c r="A51" s="268"/>
      <c r="B51" s="272"/>
      <c r="C51" s="330" t="s">
        <v>393</v>
      </c>
      <c r="D51" s="331"/>
      <c r="E51" s="273">
        <v>0.32400000000000001</v>
      </c>
      <c r="F51" s="274"/>
      <c r="G51" s="275"/>
      <c r="H51" s="276"/>
      <c r="I51" s="270"/>
      <c r="J51" s="277"/>
      <c r="K51" s="270"/>
      <c r="M51" s="271" t="s">
        <v>393</v>
      </c>
      <c r="O51" s="259"/>
    </row>
    <row r="52" spans="1:80">
      <c r="A52" s="260">
        <v>19</v>
      </c>
      <c r="B52" s="261" t="s">
        <v>394</v>
      </c>
      <c r="C52" s="262" t="s">
        <v>395</v>
      </c>
      <c r="D52" s="263" t="s">
        <v>392</v>
      </c>
      <c r="E52" s="264">
        <v>9.6500000000000002E-2</v>
      </c>
      <c r="F52" s="264">
        <v>0</v>
      </c>
      <c r="G52" s="265">
        <f>E52*F52</f>
        <v>0</v>
      </c>
      <c r="H52" s="266">
        <v>0.1</v>
      </c>
      <c r="I52" s="267">
        <f>E52*H52</f>
        <v>9.6500000000000006E-3</v>
      </c>
      <c r="J52" s="266"/>
      <c r="K52" s="267">
        <f>E52*J52</f>
        <v>0</v>
      </c>
      <c r="O52" s="259">
        <v>2</v>
      </c>
      <c r="AA52" s="232">
        <v>12</v>
      </c>
      <c r="AB52" s="232">
        <v>0</v>
      </c>
      <c r="AC52" s="232">
        <v>5</v>
      </c>
      <c r="AZ52" s="232">
        <v>2</v>
      </c>
      <c r="BA52" s="232">
        <f>IF(AZ52=1,G52,0)</f>
        <v>0</v>
      </c>
      <c r="BB52" s="232">
        <f>IF(AZ52=2,G52,0)</f>
        <v>0</v>
      </c>
      <c r="BC52" s="232">
        <f>IF(AZ52=3,G52,0)</f>
        <v>0</v>
      </c>
      <c r="BD52" s="232">
        <f>IF(AZ52=4,G52,0)</f>
        <v>0</v>
      </c>
      <c r="BE52" s="232">
        <f>IF(AZ52=5,G52,0)</f>
        <v>0</v>
      </c>
      <c r="CA52" s="259">
        <v>12</v>
      </c>
      <c r="CB52" s="259">
        <v>0</v>
      </c>
    </row>
    <row r="53" spans="1:80">
      <c r="A53" s="268"/>
      <c r="B53" s="272"/>
      <c r="C53" s="330" t="s">
        <v>396</v>
      </c>
      <c r="D53" s="331"/>
      <c r="E53" s="273">
        <v>9.6500000000000002E-2</v>
      </c>
      <c r="F53" s="274"/>
      <c r="G53" s="275"/>
      <c r="H53" s="276"/>
      <c r="I53" s="270"/>
      <c r="J53" s="277"/>
      <c r="K53" s="270"/>
      <c r="M53" s="271" t="s">
        <v>396</v>
      </c>
      <c r="O53" s="259"/>
    </row>
    <row r="54" spans="1:80">
      <c r="A54" s="260">
        <v>20</v>
      </c>
      <c r="B54" s="261" t="s">
        <v>397</v>
      </c>
      <c r="C54" s="262" t="s">
        <v>398</v>
      </c>
      <c r="D54" s="263" t="s">
        <v>232</v>
      </c>
      <c r="E54" s="264">
        <v>0.35887764799999999</v>
      </c>
      <c r="F54" s="264">
        <v>0</v>
      </c>
      <c r="G54" s="265">
        <f>E54*F54</f>
        <v>0</v>
      </c>
      <c r="H54" s="266">
        <v>0</v>
      </c>
      <c r="I54" s="267">
        <f>E54*H54</f>
        <v>0</v>
      </c>
      <c r="J54" s="266"/>
      <c r="K54" s="267">
        <f>E54*J54</f>
        <v>0</v>
      </c>
      <c r="O54" s="259">
        <v>2</v>
      </c>
      <c r="AA54" s="232">
        <v>7</v>
      </c>
      <c r="AB54" s="232">
        <v>1001</v>
      </c>
      <c r="AC54" s="232">
        <v>5</v>
      </c>
      <c r="AZ54" s="232">
        <v>2</v>
      </c>
      <c r="BA54" s="232">
        <f>IF(AZ54=1,G54,0)</f>
        <v>0</v>
      </c>
      <c r="BB54" s="232">
        <f>IF(AZ54=2,G54,0)</f>
        <v>0</v>
      </c>
      <c r="BC54" s="232">
        <f>IF(AZ54=3,G54,0)</f>
        <v>0</v>
      </c>
      <c r="BD54" s="232">
        <f>IF(AZ54=4,G54,0)</f>
        <v>0</v>
      </c>
      <c r="BE54" s="232">
        <f>IF(AZ54=5,G54,0)</f>
        <v>0</v>
      </c>
      <c r="CA54" s="259">
        <v>7</v>
      </c>
      <c r="CB54" s="259">
        <v>1001</v>
      </c>
    </row>
    <row r="55" spans="1:80">
      <c r="A55" s="278"/>
      <c r="B55" s="279" t="s">
        <v>100</v>
      </c>
      <c r="C55" s="280" t="s">
        <v>385</v>
      </c>
      <c r="D55" s="281"/>
      <c r="E55" s="282"/>
      <c r="F55" s="283"/>
      <c r="G55" s="284">
        <f>SUM(G46:G54)</f>
        <v>0</v>
      </c>
      <c r="H55" s="285"/>
      <c r="I55" s="286">
        <f>SUM(I46:I54)</f>
        <v>0.35887764799999999</v>
      </c>
      <c r="J55" s="285"/>
      <c r="K55" s="286">
        <f>SUM(K46:K54)</f>
        <v>0</v>
      </c>
      <c r="O55" s="259">
        <v>4</v>
      </c>
      <c r="BA55" s="287">
        <f>SUM(BA46:BA54)</f>
        <v>0</v>
      </c>
      <c r="BB55" s="287">
        <f>SUM(BB46:BB54)</f>
        <v>0</v>
      </c>
      <c r="BC55" s="287">
        <f>SUM(BC46:BC54)</f>
        <v>0</v>
      </c>
      <c r="BD55" s="287">
        <f>SUM(BD46:BD54)</f>
        <v>0</v>
      </c>
      <c r="BE55" s="287">
        <f>SUM(BE46:BE54)</f>
        <v>0</v>
      </c>
    </row>
    <row r="56" spans="1:80">
      <c r="E56" s="232"/>
    </row>
    <row r="57" spans="1:80">
      <c r="E57" s="232"/>
    </row>
    <row r="58" spans="1:80">
      <c r="E58" s="232"/>
    </row>
    <row r="59" spans="1:80">
      <c r="E59" s="232"/>
    </row>
    <row r="60" spans="1:80">
      <c r="E60" s="232"/>
    </row>
    <row r="61" spans="1:80">
      <c r="E61" s="232"/>
    </row>
    <row r="62" spans="1:80">
      <c r="E62" s="232"/>
    </row>
    <row r="63" spans="1:80">
      <c r="E63" s="232"/>
    </row>
    <row r="64" spans="1:80">
      <c r="E64" s="232"/>
    </row>
    <row r="65" spans="1:7">
      <c r="E65" s="232"/>
    </row>
    <row r="66" spans="1:7">
      <c r="E66" s="232"/>
    </row>
    <row r="67" spans="1:7">
      <c r="E67" s="232"/>
    </row>
    <row r="68" spans="1:7">
      <c r="E68" s="232"/>
    </row>
    <row r="69" spans="1:7">
      <c r="E69" s="232"/>
    </row>
    <row r="70" spans="1:7">
      <c r="E70" s="232"/>
    </row>
    <row r="71" spans="1:7">
      <c r="E71" s="232"/>
    </row>
    <row r="72" spans="1:7">
      <c r="E72" s="232"/>
    </row>
    <row r="73" spans="1:7">
      <c r="E73" s="232"/>
    </row>
    <row r="74" spans="1:7">
      <c r="E74" s="232"/>
    </row>
    <row r="75" spans="1:7">
      <c r="E75" s="232"/>
    </row>
    <row r="76" spans="1:7">
      <c r="E76" s="232"/>
    </row>
    <row r="77" spans="1:7">
      <c r="E77" s="232"/>
    </row>
    <row r="78" spans="1:7">
      <c r="E78" s="232"/>
    </row>
    <row r="79" spans="1:7">
      <c r="A79" s="277"/>
      <c r="B79" s="277"/>
      <c r="C79" s="277"/>
      <c r="D79" s="277"/>
      <c r="E79" s="277"/>
      <c r="F79" s="277"/>
      <c r="G79" s="277"/>
    </row>
    <row r="80" spans="1:7">
      <c r="A80" s="277"/>
      <c r="B80" s="277"/>
      <c r="C80" s="277"/>
      <c r="D80" s="277"/>
      <c r="E80" s="277"/>
      <c r="F80" s="277"/>
      <c r="G80" s="277"/>
    </row>
    <row r="81" spans="1:7">
      <c r="A81" s="277"/>
      <c r="B81" s="277"/>
      <c r="C81" s="277"/>
      <c r="D81" s="277"/>
      <c r="E81" s="277"/>
      <c r="F81" s="277"/>
      <c r="G81" s="277"/>
    </row>
    <row r="82" spans="1:7">
      <c r="A82" s="277"/>
      <c r="B82" s="277"/>
      <c r="C82" s="277"/>
      <c r="D82" s="277"/>
      <c r="E82" s="277"/>
      <c r="F82" s="277"/>
      <c r="G82" s="277"/>
    </row>
    <row r="83" spans="1:7">
      <c r="E83" s="232"/>
    </row>
    <row r="84" spans="1:7">
      <c r="E84" s="232"/>
    </row>
    <row r="85" spans="1:7">
      <c r="E85" s="232"/>
    </row>
    <row r="86" spans="1:7">
      <c r="E86" s="232"/>
    </row>
    <row r="87" spans="1:7">
      <c r="E87" s="232"/>
    </row>
    <row r="88" spans="1:7">
      <c r="E88" s="232"/>
    </row>
    <row r="89" spans="1:7">
      <c r="E89" s="232"/>
    </row>
    <row r="90" spans="1:7">
      <c r="E90" s="232"/>
    </row>
    <row r="91" spans="1:7">
      <c r="E91" s="232"/>
    </row>
    <row r="92" spans="1:7">
      <c r="E92" s="232"/>
    </row>
    <row r="93" spans="1:7">
      <c r="E93" s="232"/>
    </row>
    <row r="94" spans="1:7">
      <c r="E94" s="232"/>
    </row>
    <row r="95" spans="1:7">
      <c r="E95" s="232"/>
    </row>
    <row r="96" spans="1:7">
      <c r="E96" s="232"/>
    </row>
    <row r="97" spans="5:5">
      <c r="E97" s="232"/>
    </row>
    <row r="98" spans="5:5">
      <c r="E98" s="232"/>
    </row>
    <row r="99" spans="5:5">
      <c r="E99" s="232"/>
    </row>
    <row r="100" spans="5:5">
      <c r="E100" s="232"/>
    </row>
    <row r="101" spans="5:5">
      <c r="E101" s="232"/>
    </row>
    <row r="102" spans="5:5">
      <c r="E102" s="232"/>
    </row>
    <row r="103" spans="5:5">
      <c r="E103" s="232"/>
    </row>
    <row r="104" spans="5:5">
      <c r="E104" s="232"/>
    </row>
    <row r="105" spans="5:5">
      <c r="E105" s="232"/>
    </row>
    <row r="106" spans="5:5">
      <c r="E106" s="232"/>
    </row>
    <row r="107" spans="5:5">
      <c r="E107" s="232"/>
    </row>
    <row r="108" spans="5:5">
      <c r="E108" s="232"/>
    </row>
    <row r="109" spans="5:5">
      <c r="E109" s="232"/>
    </row>
    <row r="110" spans="5:5">
      <c r="E110" s="232"/>
    </row>
    <row r="111" spans="5:5">
      <c r="E111" s="232"/>
    </row>
    <row r="112" spans="5:5">
      <c r="E112" s="232"/>
    </row>
    <row r="113" spans="1:7">
      <c r="E113" s="232"/>
    </row>
    <row r="114" spans="1:7">
      <c r="A114" s="288"/>
      <c r="B114" s="288"/>
    </row>
    <row r="115" spans="1:7">
      <c r="A115" s="277"/>
      <c r="B115" s="277"/>
      <c r="C115" s="289"/>
      <c r="D115" s="289"/>
      <c r="E115" s="290"/>
      <c r="F115" s="289"/>
      <c r="G115" s="291"/>
    </row>
    <row r="116" spans="1:7">
      <c r="A116" s="292"/>
      <c r="B116" s="292"/>
      <c r="C116" s="277"/>
      <c r="D116" s="277"/>
      <c r="E116" s="293"/>
      <c r="F116" s="277"/>
      <c r="G116" s="277"/>
    </row>
    <row r="117" spans="1:7">
      <c r="A117" s="277"/>
      <c r="B117" s="277"/>
      <c r="C117" s="277"/>
      <c r="D117" s="277"/>
      <c r="E117" s="293"/>
      <c r="F117" s="277"/>
      <c r="G117" s="277"/>
    </row>
    <row r="118" spans="1:7">
      <c r="A118" s="277"/>
      <c r="B118" s="277"/>
      <c r="C118" s="277"/>
      <c r="D118" s="277"/>
      <c r="E118" s="293"/>
      <c r="F118" s="277"/>
      <c r="G118" s="277"/>
    </row>
    <row r="119" spans="1:7">
      <c r="A119" s="277"/>
      <c r="B119" s="277"/>
      <c r="C119" s="277"/>
      <c r="D119" s="277"/>
      <c r="E119" s="293"/>
      <c r="F119" s="277"/>
      <c r="G119" s="277"/>
    </row>
    <row r="120" spans="1:7">
      <c r="A120" s="277"/>
      <c r="B120" s="277"/>
      <c r="C120" s="277"/>
      <c r="D120" s="277"/>
      <c r="E120" s="293"/>
      <c r="F120" s="277"/>
      <c r="G120" s="277"/>
    </row>
    <row r="121" spans="1:7">
      <c r="A121" s="277"/>
      <c r="B121" s="277"/>
      <c r="C121" s="277"/>
      <c r="D121" s="277"/>
      <c r="E121" s="293"/>
      <c r="F121" s="277"/>
      <c r="G121" s="277"/>
    </row>
    <row r="122" spans="1:7">
      <c r="A122" s="277"/>
      <c r="B122" s="277"/>
      <c r="C122" s="277"/>
      <c r="D122" s="277"/>
      <c r="E122" s="293"/>
      <c r="F122" s="277"/>
      <c r="G122" s="277"/>
    </row>
    <row r="123" spans="1:7">
      <c r="A123" s="277"/>
      <c r="B123" s="277"/>
      <c r="C123" s="277"/>
      <c r="D123" s="277"/>
      <c r="E123" s="293"/>
      <c r="F123" s="277"/>
      <c r="G123" s="277"/>
    </row>
    <row r="124" spans="1:7">
      <c r="A124" s="277"/>
      <c r="B124" s="277"/>
      <c r="C124" s="277"/>
      <c r="D124" s="277"/>
      <c r="E124" s="293"/>
      <c r="F124" s="277"/>
      <c r="G124" s="277"/>
    </row>
    <row r="125" spans="1:7">
      <c r="A125" s="277"/>
      <c r="B125" s="277"/>
      <c r="C125" s="277"/>
      <c r="D125" s="277"/>
      <c r="E125" s="293"/>
      <c r="F125" s="277"/>
      <c r="G125" s="277"/>
    </row>
    <row r="126" spans="1:7">
      <c r="A126" s="277"/>
      <c r="B126" s="277"/>
      <c r="C126" s="277"/>
      <c r="D126" s="277"/>
      <c r="E126" s="293"/>
      <c r="F126" s="277"/>
      <c r="G126" s="277"/>
    </row>
    <row r="127" spans="1:7">
      <c r="A127" s="277"/>
      <c r="B127" s="277"/>
      <c r="C127" s="277"/>
      <c r="D127" s="277"/>
      <c r="E127" s="293"/>
      <c r="F127" s="277"/>
      <c r="G127" s="277"/>
    </row>
    <row r="128" spans="1:7">
      <c r="A128" s="277"/>
      <c r="B128" s="277"/>
      <c r="C128" s="277"/>
      <c r="D128" s="277"/>
      <c r="E128" s="293"/>
      <c r="F128" s="277"/>
      <c r="G128" s="277"/>
    </row>
  </sheetData>
  <mergeCells count="25">
    <mergeCell ref="C11:D11"/>
    <mergeCell ref="C13:D13"/>
    <mergeCell ref="C15:D15"/>
    <mergeCell ref="A1:G1"/>
    <mergeCell ref="A3:B3"/>
    <mergeCell ref="A4:B4"/>
    <mergeCell ref="E4:G4"/>
    <mergeCell ref="C9:D9"/>
    <mergeCell ref="C27:D27"/>
    <mergeCell ref="C29:D29"/>
    <mergeCell ref="C30:D30"/>
    <mergeCell ref="C17:D17"/>
    <mergeCell ref="C19:D19"/>
    <mergeCell ref="C21:D21"/>
    <mergeCell ref="C23:G23"/>
    <mergeCell ref="C24:G24"/>
    <mergeCell ref="C26:G26"/>
    <mergeCell ref="C48:D48"/>
    <mergeCell ref="C49:D49"/>
    <mergeCell ref="C51:D51"/>
    <mergeCell ref="C53:D53"/>
    <mergeCell ref="C37:D37"/>
    <mergeCell ref="C39:G39"/>
    <mergeCell ref="C41:D41"/>
    <mergeCell ref="C43:D43"/>
  </mergeCells>
  <printOptions horizontalCentered="1" gridLinesSet="0"/>
  <pageMargins left="0.59055118110236227" right="0.39370078740157483" top="0.59055118110236227" bottom="0.98425196850393704" header="0.19685039370078741" footer="0.51181102362204722"/>
  <pageSetup paperSize="9" orientation="landscape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4"/>
  <dimension ref="A1:BE51"/>
  <sheetViews>
    <sheetView topLeftCell="A34" zoomScaleNormal="100" workbookViewId="0"/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57" ht="12.75" customHeight="1">
      <c r="A2" s="95" t="s">
        <v>32</v>
      </c>
      <c r="B2" s="96"/>
      <c r="C2" s="97" t="s">
        <v>109</v>
      </c>
      <c r="D2" s="97" t="s">
        <v>110</v>
      </c>
      <c r="E2" s="98"/>
      <c r="F2" s="99" t="s">
        <v>33</v>
      </c>
      <c r="G2" s="100"/>
    </row>
    <row r="3" spans="1:57" ht="3" hidden="1" customHeight="1">
      <c r="A3" s="101"/>
      <c r="B3" s="102"/>
      <c r="C3" s="103"/>
      <c r="D3" s="103"/>
      <c r="E3" s="104"/>
      <c r="F3" s="105"/>
      <c r="G3" s="106"/>
    </row>
    <row r="4" spans="1:5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57" ht="12.95" customHeight="1">
      <c r="A5" s="109" t="s">
        <v>399</v>
      </c>
      <c r="B5" s="110"/>
      <c r="C5" s="111" t="s">
        <v>400</v>
      </c>
      <c r="D5" s="112"/>
      <c r="E5" s="110"/>
      <c r="F5" s="105" t="s">
        <v>36</v>
      </c>
      <c r="G5" s="106"/>
    </row>
    <row r="6" spans="1:57" ht="12.9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57" ht="12.95" customHeight="1">
      <c r="A7" s="116" t="s">
        <v>103</v>
      </c>
      <c r="B7" s="117"/>
      <c r="C7" s="118" t="s">
        <v>104</v>
      </c>
      <c r="D7" s="119"/>
      <c r="E7" s="119"/>
      <c r="F7" s="120" t="s">
        <v>39</v>
      </c>
      <c r="G7" s="114">
        <f>IF(G6=0,,ROUND((F30+F32)/G6,1))</f>
        <v>0</v>
      </c>
    </row>
    <row r="8" spans="1:57">
      <c r="A8" s="121" t="s">
        <v>40</v>
      </c>
      <c r="B8" s="105"/>
      <c r="C8" s="313"/>
      <c r="D8" s="313"/>
      <c r="E8" s="314"/>
      <c r="F8" s="122" t="s">
        <v>41</v>
      </c>
      <c r="G8" s="123"/>
      <c r="H8" s="124"/>
      <c r="I8" s="125"/>
    </row>
    <row r="9" spans="1:57">
      <c r="A9" s="121" t="s">
        <v>42</v>
      </c>
      <c r="B9" s="105"/>
      <c r="C9" s="313"/>
      <c r="D9" s="313"/>
      <c r="E9" s="314"/>
      <c r="F9" s="105"/>
      <c r="G9" s="126"/>
      <c r="H9" s="127"/>
    </row>
    <row r="10" spans="1:57">
      <c r="A10" s="121" t="s">
        <v>43</v>
      </c>
      <c r="B10" s="105"/>
      <c r="C10" s="313"/>
      <c r="D10" s="313"/>
      <c r="E10" s="313"/>
      <c r="F10" s="128"/>
      <c r="G10" s="129"/>
      <c r="H10" s="130"/>
    </row>
    <row r="11" spans="1:57" ht="13.5" customHeight="1">
      <c r="A11" s="121" t="s">
        <v>44</v>
      </c>
      <c r="B11" s="105"/>
      <c r="C11" s="313"/>
      <c r="D11" s="313"/>
      <c r="E11" s="313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57" ht="12.75" customHeight="1">
      <c r="A12" s="134" t="s">
        <v>46</v>
      </c>
      <c r="B12" s="102"/>
      <c r="C12" s="315"/>
      <c r="D12" s="315"/>
      <c r="E12" s="315"/>
      <c r="F12" s="135" t="s">
        <v>47</v>
      </c>
      <c r="G12" s="136"/>
      <c r="H12" s="127"/>
    </row>
    <row r="13" spans="1:57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5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57" ht="15.95" customHeight="1">
      <c r="A15" s="146"/>
      <c r="B15" s="147" t="s">
        <v>51</v>
      </c>
      <c r="C15" s="148">
        <f>'SO 04 001 Rek'!E21</f>
        <v>0</v>
      </c>
      <c r="D15" s="149" t="str">
        <f>'SO 04 001 Rek'!A26</f>
        <v>Ztížené výrobní podmínky</v>
      </c>
      <c r="E15" s="150"/>
      <c r="F15" s="151"/>
      <c r="G15" s="148">
        <f>'SO 04 001 Rek'!I26</f>
        <v>0</v>
      </c>
    </row>
    <row r="16" spans="1:57" ht="15.95" customHeight="1">
      <c r="A16" s="146" t="s">
        <v>52</v>
      </c>
      <c r="B16" s="147" t="s">
        <v>53</v>
      </c>
      <c r="C16" s="148">
        <f>'SO 04 001 Rek'!F21</f>
        <v>0</v>
      </c>
      <c r="D16" s="101" t="str">
        <f>'SO 04 001 Rek'!A27</f>
        <v>Oborová přirážka</v>
      </c>
      <c r="E16" s="152"/>
      <c r="F16" s="153"/>
      <c r="G16" s="148">
        <f>'SO 04 001 Rek'!I27</f>
        <v>0</v>
      </c>
    </row>
    <row r="17" spans="1:7" ht="15.95" customHeight="1">
      <c r="A17" s="146" t="s">
        <v>54</v>
      </c>
      <c r="B17" s="147" t="s">
        <v>55</v>
      </c>
      <c r="C17" s="148">
        <f>'SO 04 001 Rek'!H21</f>
        <v>0</v>
      </c>
      <c r="D17" s="101" t="str">
        <f>'SO 04 001 Rek'!A28</f>
        <v>Přesun stavebních kapacit</v>
      </c>
      <c r="E17" s="152"/>
      <c r="F17" s="153"/>
      <c r="G17" s="148">
        <f>'SO 04 001 Rek'!I28</f>
        <v>0</v>
      </c>
    </row>
    <row r="18" spans="1:7" ht="15.95" customHeight="1">
      <c r="A18" s="154" t="s">
        <v>56</v>
      </c>
      <c r="B18" s="155" t="s">
        <v>57</v>
      </c>
      <c r="C18" s="148">
        <f>'SO 04 001 Rek'!G21</f>
        <v>0</v>
      </c>
      <c r="D18" s="101" t="str">
        <f>'SO 04 001 Rek'!A29</f>
        <v>Mimostaveništní doprava</v>
      </c>
      <c r="E18" s="152"/>
      <c r="F18" s="153"/>
      <c r="G18" s="148">
        <f>'SO 04 001 Rek'!I29</f>
        <v>0</v>
      </c>
    </row>
    <row r="19" spans="1:7" ht="15.95" customHeight="1">
      <c r="A19" s="156" t="s">
        <v>58</v>
      </c>
      <c r="B19" s="147"/>
      <c r="C19" s="148">
        <f>SUM(C15:C18)</f>
        <v>0</v>
      </c>
      <c r="D19" s="101" t="str">
        <f>'SO 04 001 Rek'!A30</f>
        <v>Zařízení staveniště</v>
      </c>
      <c r="E19" s="152"/>
      <c r="F19" s="153"/>
      <c r="G19" s="148">
        <f>'SO 04 001 Rek'!I30</f>
        <v>0</v>
      </c>
    </row>
    <row r="20" spans="1:7" ht="15.95" customHeight="1">
      <c r="A20" s="156"/>
      <c r="B20" s="147"/>
      <c r="C20" s="148"/>
      <c r="D20" s="101" t="str">
        <f>'SO 04 001 Rek'!A31</f>
        <v>Provoz investora</v>
      </c>
      <c r="E20" s="152"/>
      <c r="F20" s="153"/>
      <c r="G20" s="148">
        <f>'SO 04 001 Rek'!I31</f>
        <v>0</v>
      </c>
    </row>
    <row r="21" spans="1:7" ht="15.95" customHeight="1">
      <c r="A21" s="156" t="s">
        <v>29</v>
      </c>
      <c r="B21" s="147"/>
      <c r="C21" s="148">
        <f>'SO 04 001 Rek'!I21</f>
        <v>0</v>
      </c>
      <c r="D21" s="101" t="str">
        <f>'SO 04 001 Rek'!A32</f>
        <v>Kompletační činnost (IČD)</v>
      </c>
      <c r="E21" s="152"/>
      <c r="F21" s="153"/>
      <c r="G21" s="148">
        <f>'SO 04 001 Rek'!I32</f>
        <v>0</v>
      </c>
    </row>
    <row r="22" spans="1:7" ht="15.9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95" customHeight="1" thickBot="1">
      <c r="A23" s="316" t="s">
        <v>61</v>
      </c>
      <c r="B23" s="317"/>
      <c r="C23" s="158">
        <f>C22+G23</f>
        <v>0</v>
      </c>
      <c r="D23" s="159" t="s">
        <v>62</v>
      </c>
      <c r="E23" s="160"/>
      <c r="F23" s="161"/>
      <c r="G23" s="148">
        <f>'SO 04 001 Rek'!H34</f>
        <v>0</v>
      </c>
    </row>
    <row r="24" spans="1:7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>
      <c r="A27" s="157"/>
      <c r="B27" s="171"/>
      <c r="C27" s="167"/>
      <c r="D27" s="127"/>
      <c r="F27" s="168"/>
      <c r="G27" s="169"/>
    </row>
    <row r="28" spans="1:7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>
      <c r="A30" s="175" t="s">
        <v>11</v>
      </c>
      <c r="B30" s="176"/>
      <c r="C30" s="177">
        <v>21</v>
      </c>
      <c r="D30" s="176" t="s">
        <v>70</v>
      </c>
      <c r="E30" s="178"/>
      <c r="F30" s="308">
        <f>C23-F32</f>
        <v>0</v>
      </c>
      <c r="G30" s="309"/>
    </row>
    <row r="31" spans="1:7">
      <c r="A31" s="175" t="s">
        <v>71</v>
      </c>
      <c r="B31" s="176"/>
      <c r="C31" s="177">
        <f>C30</f>
        <v>21</v>
      </c>
      <c r="D31" s="176" t="s">
        <v>72</v>
      </c>
      <c r="E31" s="178"/>
      <c r="F31" s="308">
        <f>ROUND(PRODUCT(F30,C31/100),0)</f>
        <v>0</v>
      </c>
      <c r="G31" s="309"/>
    </row>
    <row r="32" spans="1:7">
      <c r="A32" s="175" t="s">
        <v>11</v>
      </c>
      <c r="B32" s="176"/>
      <c r="C32" s="177">
        <v>0</v>
      </c>
      <c r="D32" s="176" t="s">
        <v>72</v>
      </c>
      <c r="E32" s="178"/>
      <c r="F32" s="308">
        <v>0</v>
      </c>
      <c r="G32" s="309"/>
    </row>
    <row r="33" spans="1:8">
      <c r="A33" s="175" t="s">
        <v>71</v>
      </c>
      <c r="B33" s="179"/>
      <c r="C33" s="180">
        <f>C32</f>
        <v>0</v>
      </c>
      <c r="D33" s="176" t="s">
        <v>72</v>
      </c>
      <c r="E33" s="153"/>
      <c r="F33" s="308">
        <f>ROUND(PRODUCT(F32,C33/100),0)</f>
        <v>0</v>
      </c>
      <c r="G33" s="309"/>
    </row>
    <row r="34" spans="1:8" s="184" customFormat="1" ht="19.5" customHeight="1" thickBot="1">
      <c r="A34" s="181" t="s">
        <v>73</v>
      </c>
      <c r="B34" s="182"/>
      <c r="C34" s="182"/>
      <c r="D34" s="182"/>
      <c r="E34" s="183"/>
      <c r="F34" s="310">
        <f>ROUND(SUM(F30:F33),0)</f>
        <v>0</v>
      </c>
      <c r="G34" s="311"/>
    </row>
    <row r="36" spans="1:8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2"/>
      <c r="C37" s="312"/>
      <c r="D37" s="312"/>
      <c r="E37" s="312"/>
      <c r="F37" s="312"/>
      <c r="G37" s="312"/>
      <c r="H37" s="1" t="s">
        <v>1</v>
      </c>
    </row>
    <row r="38" spans="1:8" ht="12.75" customHeight="1">
      <c r="A38" s="185"/>
      <c r="B38" s="312"/>
      <c r="C38" s="312"/>
      <c r="D38" s="312"/>
      <c r="E38" s="312"/>
      <c r="F38" s="312"/>
      <c r="G38" s="312"/>
      <c r="H38" s="1" t="s">
        <v>1</v>
      </c>
    </row>
    <row r="39" spans="1:8">
      <c r="A39" s="185"/>
      <c r="B39" s="312"/>
      <c r="C39" s="312"/>
      <c r="D39" s="312"/>
      <c r="E39" s="312"/>
      <c r="F39" s="312"/>
      <c r="G39" s="312"/>
      <c r="H39" s="1" t="s">
        <v>1</v>
      </c>
    </row>
    <row r="40" spans="1:8">
      <c r="A40" s="185"/>
      <c r="B40" s="312"/>
      <c r="C40" s="312"/>
      <c r="D40" s="312"/>
      <c r="E40" s="312"/>
      <c r="F40" s="312"/>
      <c r="G40" s="312"/>
      <c r="H40" s="1" t="s">
        <v>1</v>
      </c>
    </row>
    <row r="41" spans="1:8">
      <c r="A41" s="185"/>
      <c r="B41" s="312"/>
      <c r="C41" s="312"/>
      <c r="D41" s="312"/>
      <c r="E41" s="312"/>
      <c r="F41" s="312"/>
      <c r="G41" s="312"/>
      <c r="H41" s="1" t="s">
        <v>1</v>
      </c>
    </row>
    <row r="42" spans="1:8">
      <c r="A42" s="185"/>
      <c r="B42" s="312"/>
      <c r="C42" s="312"/>
      <c r="D42" s="312"/>
      <c r="E42" s="312"/>
      <c r="F42" s="312"/>
      <c r="G42" s="312"/>
      <c r="H42" s="1" t="s">
        <v>1</v>
      </c>
    </row>
    <row r="43" spans="1:8">
      <c r="A43" s="185"/>
      <c r="B43" s="312"/>
      <c r="C43" s="312"/>
      <c r="D43" s="312"/>
      <c r="E43" s="312"/>
      <c r="F43" s="312"/>
      <c r="G43" s="312"/>
      <c r="H43" s="1" t="s">
        <v>1</v>
      </c>
    </row>
    <row r="44" spans="1:8" ht="12.75" customHeight="1">
      <c r="A44" s="185"/>
      <c r="B44" s="312"/>
      <c r="C44" s="312"/>
      <c r="D44" s="312"/>
      <c r="E44" s="312"/>
      <c r="F44" s="312"/>
      <c r="G44" s="312"/>
      <c r="H44" s="1" t="s">
        <v>1</v>
      </c>
    </row>
    <row r="45" spans="1:8" ht="12.75" customHeight="1">
      <c r="A45" s="185"/>
      <c r="B45" s="312"/>
      <c r="C45" s="312"/>
      <c r="D45" s="312"/>
      <c r="E45" s="312"/>
      <c r="F45" s="312"/>
      <c r="G45" s="312"/>
      <c r="H45" s="1" t="s">
        <v>1</v>
      </c>
    </row>
    <row r="46" spans="1:8">
      <c r="B46" s="307"/>
      <c r="C46" s="307"/>
      <c r="D46" s="307"/>
      <c r="E46" s="307"/>
      <c r="F46" s="307"/>
      <c r="G46" s="307"/>
    </row>
    <row r="47" spans="1:8">
      <c r="B47" s="307"/>
      <c r="C47" s="307"/>
      <c r="D47" s="307"/>
      <c r="E47" s="307"/>
      <c r="F47" s="307"/>
      <c r="G47" s="307"/>
    </row>
    <row r="48" spans="1:8">
      <c r="B48" s="307"/>
      <c r="C48" s="307"/>
      <c r="D48" s="307"/>
      <c r="E48" s="307"/>
      <c r="F48" s="307"/>
      <c r="G48" s="307"/>
    </row>
    <row r="49" spans="2:7">
      <c r="B49" s="307"/>
      <c r="C49" s="307"/>
      <c r="D49" s="307"/>
      <c r="E49" s="307"/>
      <c r="F49" s="307"/>
      <c r="G49" s="307"/>
    </row>
    <row r="50" spans="2:7">
      <c r="B50" s="307"/>
      <c r="C50" s="307"/>
      <c r="D50" s="307"/>
      <c r="E50" s="307"/>
      <c r="F50" s="307"/>
      <c r="G50" s="307"/>
    </row>
    <row r="51" spans="2:7">
      <c r="B51" s="307"/>
      <c r="C51" s="307"/>
      <c r="D51" s="307"/>
      <c r="E51" s="307"/>
      <c r="F51" s="307"/>
      <c r="G51" s="307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4"/>
  <dimension ref="A1:BE85"/>
  <sheetViews>
    <sheetView workbookViewId="0">
      <selection sqref="A1:B1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>
      <c r="A1" s="318" t="s">
        <v>2</v>
      </c>
      <c r="B1" s="319"/>
      <c r="C1" s="186" t="s">
        <v>105</v>
      </c>
      <c r="D1" s="187"/>
      <c r="E1" s="188"/>
      <c r="F1" s="187"/>
      <c r="G1" s="189" t="s">
        <v>75</v>
      </c>
      <c r="H1" s="190" t="s">
        <v>109</v>
      </c>
      <c r="I1" s="191"/>
    </row>
    <row r="2" spans="1:9" ht="13.5" thickBot="1">
      <c r="A2" s="320" t="s">
        <v>76</v>
      </c>
      <c r="B2" s="321"/>
      <c r="C2" s="192" t="s">
        <v>401</v>
      </c>
      <c r="D2" s="193"/>
      <c r="E2" s="194"/>
      <c r="F2" s="193"/>
      <c r="G2" s="322" t="s">
        <v>110</v>
      </c>
      <c r="H2" s="323"/>
      <c r="I2" s="324"/>
    </row>
    <row r="3" spans="1:9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spans="1:9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>
      <c r="A7" s="294" t="str">
        <f>'SO 04 001 Pol'!B7</f>
        <v>1</v>
      </c>
      <c r="B7" s="62" t="str">
        <f>'SO 04 001 Pol'!C7</f>
        <v>Zemní práce</v>
      </c>
      <c r="D7" s="204"/>
      <c r="E7" s="295">
        <f>'SO 04 001 Pol'!BA69</f>
        <v>0</v>
      </c>
      <c r="F7" s="296">
        <f>'SO 04 001 Pol'!BB69</f>
        <v>0</v>
      </c>
      <c r="G7" s="296">
        <f>'SO 04 001 Pol'!BC69</f>
        <v>0</v>
      </c>
      <c r="H7" s="296">
        <f>'SO 04 001 Pol'!BD69</f>
        <v>0</v>
      </c>
      <c r="I7" s="297">
        <f>'SO 04 001 Pol'!BE69</f>
        <v>0</v>
      </c>
    </row>
    <row r="8" spans="1:9" s="127" customFormat="1">
      <c r="A8" s="294" t="str">
        <f>'SO 04 001 Pol'!B70</f>
        <v>2</v>
      </c>
      <c r="B8" s="62" t="str">
        <f>'SO 04 001 Pol'!C70</f>
        <v>Základy a zvláštní zakládání</v>
      </c>
      <c r="D8" s="204"/>
      <c r="E8" s="295">
        <f>'SO 04 001 Pol'!BA77</f>
        <v>0</v>
      </c>
      <c r="F8" s="296">
        <f>'SO 04 001 Pol'!BB77</f>
        <v>0</v>
      </c>
      <c r="G8" s="296">
        <f>'SO 04 001 Pol'!BC77</f>
        <v>0</v>
      </c>
      <c r="H8" s="296">
        <f>'SO 04 001 Pol'!BD77</f>
        <v>0</v>
      </c>
      <c r="I8" s="297">
        <f>'SO 04 001 Pol'!BE77</f>
        <v>0</v>
      </c>
    </row>
    <row r="9" spans="1:9" s="127" customFormat="1">
      <c r="A9" s="294" t="str">
        <f>'SO 04 001 Pol'!B78</f>
        <v>3</v>
      </c>
      <c r="B9" s="62" t="str">
        <f>'SO 04 001 Pol'!C78</f>
        <v>Svislé a kompletní konstrukce</v>
      </c>
      <c r="D9" s="204"/>
      <c r="E9" s="295">
        <f>'SO 04 001 Pol'!BA108</f>
        <v>0</v>
      </c>
      <c r="F9" s="296">
        <f>'SO 04 001 Pol'!BB108</f>
        <v>0</v>
      </c>
      <c r="G9" s="296">
        <f>'SO 04 001 Pol'!BC108</f>
        <v>0</v>
      </c>
      <c r="H9" s="296">
        <f>'SO 04 001 Pol'!BD108</f>
        <v>0</v>
      </c>
      <c r="I9" s="297">
        <f>'SO 04 001 Pol'!BE108</f>
        <v>0</v>
      </c>
    </row>
    <row r="10" spans="1:9" s="127" customFormat="1">
      <c r="A10" s="294" t="str">
        <f>'SO 04 001 Pol'!B109</f>
        <v>4</v>
      </c>
      <c r="B10" s="62" t="str">
        <f>'SO 04 001 Pol'!C109</f>
        <v>Vodorovné konstrukce</v>
      </c>
      <c r="D10" s="204"/>
      <c r="E10" s="295">
        <f>'SO 04 001 Pol'!BA127</f>
        <v>0</v>
      </c>
      <c r="F10" s="296">
        <f>'SO 04 001 Pol'!BB127</f>
        <v>0</v>
      </c>
      <c r="G10" s="296">
        <f>'SO 04 001 Pol'!BC127</f>
        <v>0</v>
      </c>
      <c r="H10" s="296">
        <f>'SO 04 001 Pol'!BD127</f>
        <v>0</v>
      </c>
      <c r="I10" s="297">
        <f>'SO 04 001 Pol'!BE127</f>
        <v>0</v>
      </c>
    </row>
    <row r="11" spans="1:9" s="127" customFormat="1">
      <c r="A11" s="294" t="str">
        <f>'SO 04 001 Pol'!B128</f>
        <v>62</v>
      </c>
      <c r="B11" s="62" t="str">
        <f>'SO 04 001 Pol'!C128</f>
        <v>Úpravy povrchů vnější</v>
      </c>
      <c r="D11" s="204"/>
      <c r="E11" s="295">
        <f>'SO 04 001 Pol'!BA132</f>
        <v>0</v>
      </c>
      <c r="F11" s="296">
        <f>'SO 04 001 Pol'!BB132</f>
        <v>0</v>
      </c>
      <c r="G11" s="296">
        <f>'SO 04 001 Pol'!BC132</f>
        <v>0</v>
      </c>
      <c r="H11" s="296">
        <f>'SO 04 001 Pol'!BD132</f>
        <v>0</v>
      </c>
      <c r="I11" s="297">
        <f>'SO 04 001 Pol'!BE132</f>
        <v>0</v>
      </c>
    </row>
    <row r="12" spans="1:9" s="127" customFormat="1">
      <c r="A12" s="294" t="str">
        <f>'SO 04 001 Pol'!B133</f>
        <v>8</v>
      </c>
      <c r="B12" s="62" t="str">
        <f>'SO 04 001 Pol'!C133</f>
        <v>Trubní vedení</v>
      </c>
      <c r="D12" s="204"/>
      <c r="E12" s="295">
        <f>'SO 04 001 Pol'!BA150</f>
        <v>0</v>
      </c>
      <c r="F12" s="296">
        <f>'SO 04 001 Pol'!BB150</f>
        <v>0</v>
      </c>
      <c r="G12" s="296">
        <f>'SO 04 001 Pol'!BC150</f>
        <v>0</v>
      </c>
      <c r="H12" s="296">
        <f>'SO 04 001 Pol'!BD150</f>
        <v>0</v>
      </c>
      <c r="I12" s="297">
        <f>'SO 04 001 Pol'!BE150</f>
        <v>0</v>
      </c>
    </row>
    <row r="13" spans="1:9" s="127" customFormat="1">
      <c r="A13" s="294" t="str">
        <f>'SO 04 001 Pol'!B151</f>
        <v>93</v>
      </c>
      <c r="B13" s="62" t="str">
        <f>'SO 04 001 Pol'!C151</f>
        <v>Dokončovací práce inženýrských staveb</v>
      </c>
      <c r="D13" s="204"/>
      <c r="E13" s="295">
        <f>'SO 04 001 Pol'!BA156</f>
        <v>0</v>
      </c>
      <c r="F13" s="296">
        <f>'SO 04 001 Pol'!BB156</f>
        <v>0</v>
      </c>
      <c r="G13" s="296">
        <f>'SO 04 001 Pol'!BC156</f>
        <v>0</v>
      </c>
      <c r="H13" s="296">
        <f>'SO 04 001 Pol'!BD156</f>
        <v>0</v>
      </c>
      <c r="I13" s="297">
        <f>'SO 04 001 Pol'!BE156</f>
        <v>0</v>
      </c>
    </row>
    <row r="14" spans="1:9" s="127" customFormat="1">
      <c r="A14" s="294" t="str">
        <f>'SO 04 001 Pol'!B157</f>
        <v>94</v>
      </c>
      <c r="B14" s="62" t="str">
        <f>'SO 04 001 Pol'!C157</f>
        <v>Lešení a stavební výtahy</v>
      </c>
      <c r="D14" s="204"/>
      <c r="E14" s="295">
        <f>'SO 04 001 Pol'!BA164</f>
        <v>0</v>
      </c>
      <c r="F14" s="296">
        <f>'SO 04 001 Pol'!BB164</f>
        <v>0</v>
      </c>
      <c r="G14" s="296">
        <f>'SO 04 001 Pol'!BC164</f>
        <v>0</v>
      </c>
      <c r="H14" s="296">
        <f>'SO 04 001 Pol'!BD164</f>
        <v>0</v>
      </c>
      <c r="I14" s="297">
        <f>'SO 04 001 Pol'!BE164</f>
        <v>0</v>
      </c>
    </row>
    <row r="15" spans="1:9" s="127" customFormat="1">
      <c r="A15" s="294" t="str">
        <f>'SO 04 001 Pol'!B165</f>
        <v>96</v>
      </c>
      <c r="B15" s="62" t="str">
        <f>'SO 04 001 Pol'!C165</f>
        <v>Bourání konstrukcí</v>
      </c>
      <c r="D15" s="204"/>
      <c r="E15" s="295">
        <f>'SO 04 001 Pol'!BA168</f>
        <v>0</v>
      </c>
      <c r="F15" s="296">
        <f>'SO 04 001 Pol'!BB168</f>
        <v>0</v>
      </c>
      <c r="G15" s="296">
        <f>'SO 04 001 Pol'!BC168</f>
        <v>0</v>
      </c>
      <c r="H15" s="296">
        <f>'SO 04 001 Pol'!BD168</f>
        <v>0</v>
      </c>
      <c r="I15" s="297">
        <f>'SO 04 001 Pol'!BE168</f>
        <v>0</v>
      </c>
    </row>
    <row r="16" spans="1:9" s="127" customFormat="1">
      <c r="A16" s="294" t="str">
        <f>'SO 04 001 Pol'!B169</f>
        <v>97</v>
      </c>
      <c r="B16" s="62" t="str">
        <f>'SO 04 001 Pol'!C169</f>
        <v>Prorážení otvorů</v>
      </c>
      <c r="D16" s="204"/>
      <c r="E16" s="295">
        <f>'SO 04 001 Pol'!BA175</f>
        <v>0</v>
      </c>
      <c r="F16" s="296">
        <f>'SO 04 001 Pol'!BB175</f>
        <v>0</v>
      </c>
      <c r="G16" s="296">
        <f>'SO 04 001 Pol'!BC175</f>
        <v>0</v>
      </c>
      <c r="H16" s="296">
        <f>'SO 04 001 Pol'!BD175</f>
        <v>0</v>
      </c>
      <c r="I16" s="297">
        <f>'SO 04 001 Pol'!BE175</f>
        <v>0</v>
      </c>
    </row>
    <row r="17" spans="1:57" s="127" customFormat="1">
      <c r="A17" s="294" t="str">
        <f>'SO 04 001 Pol'!B176</f>
        <v>99</v>
      </c>
      <c r="B17" s="62" t="str">
        <f>'SO 04 001 Pol'!C176</f>
        <v>Staveništní přesun hmot</v>
      </c>
      <c r="D17" s="204"/>
      <c r="E17" s="295">
        <f>'SO 04 001 Pol'!BA178</f>
        <v>0</v>
      </c>
      <c r="F17" s="296">
        <f>'SO 04 001 Pol'!BB178</f>
        <v>0</v>
      </c>
      <c r="G17" s="296">
        <f>'SO 04 001 Pol'!BC178</f>
        <v>0</v>
      </c>
      <c r="H17" s="296">
        <f>'SO 04 001 Pol'!BD178</f>
        <v>0</v>
      </c>
      <c r="I17" s="297">
        <f>'SO 04 001 Pol'!BE178</f>
        <v>0</v>
      </c>
    </row>
    <row r="18" spans="1:57" s="127" customFormat="1">
      <c r="A18" s="294" t="str">
        <f>'SO 04 001 Pol'!B179</f>
        <v>762</v>
      </c>
      <c r="B18" s="62" t="str">
        <f>'SO 04 001 Pol'!C179</f>
        <v>Konstrukce tesařské</v>
      </c>
      <c r="D18" s="204"/>
      <c r="E18" s="295">
        <f>'SO 04 001 Pol'!BA186</f>
        <v>0</v>
      </c>
      <c r="F18" s="296">
        <f>'SO 04 001 Pol'!BB186</f>
        <v>0</v>
      </c>
      <c r="G18" s="296">
        <f>'SO 04 001 Pol'!BC186</f>
        <v>0</v>
      </c>
      <c r="H18" s="296">
        <f>'SO 04 001 Pol'!BD186</f>
        <v>0</v>
      </c>
      <c r="I18" s="297">
        <f>'SO 04 001 Pol'!BE186</f>
        <v>0</v>
      </c>
    </row>
    <row r="19" spans="1:57" s="127" customFormat="1">
      <c r="A19" s="294" t="str">
        <f>'SO 04 001 Pol'!B187</f>
        <v>767</v>
      </c>
      <c r="B19" s="62" t="str">
        <f>'SO 04 001 Pol'!C187</f>
        <v>Konstrukce zámečnické</v>
      </c>
      <c r="D19" s="204"/>
      <c r="E19" s="295">
        <f>'SO 04 001 Pol'!BA225</f>
        <v>0</v>
      </c>
      <c r="F19" s="296">
        <f>'SO 04 001 Pol'!BB225</f>
        <v>0</v>
      </c>
      <c r="G19" s="296">
        <f>'SO 04 001 Pol'!BC225</f>
        <v>0</v>
      </c>
      <c r="H19" s="296">
        <f>'SO 04 001 Pol'!BD225</f>
        <v>0</v>
      </c>
      <c r="I19" s="297">
        <f>'SO 04 001 Pol'!BE225</f>
        <v>0</v>
      </c>
    </row>
    <row r="20" spans="1:57" s="127" customFormat="1" ht="13.5" thickBot="1">
      <c r="A20" s="294" t="str">
        <f>'SO 04 001 Pol'!B226</f>
        <v>D96</v>
      </c>
      <c r="B20" s="62" t="str">
        <f>'SO 04 001 Pol'!C226</f>
        <v>Přesuny suti a vybouraných hmot</v>
      </c>
      <c r="D20" s="204"/>
      <c r="E20" s="295">
        <f>'SO 04 001 Pol'!BA229</f>
        <v>0</v>
      </c>
      <c r="F20" s="296">
        <f>'SO 04 001 Pol'!BB229</f>
        <v>0</v>
      </c>
      <c r="G20" s="296">
        <f>'SO 04 001 Pol'!BC229</f>
        <v>0</v>
      </c>
      <c r="H20" s="296">
        <f>'SO 04 001 Pol'!BD229</f>
        <v>0</v>
      </c>
      <c r="I20" s="297">
        <f>'SO 04 001 Pol'!BE229</f>
        <v>0</v>
      </c>
    </row>
    <row r="21" spans="1:57" s="14" customFormat="1" ht="13.5" thickBot="1">
      <c r="A21" s="205"/>
      <c r="B21" s="206" t="s">
        <v>79</v>
      </c>
      <c r="C21" s="206"/>
      <c r="D21" s="207"/>
      <c r="E21" s="208">
        <f>SUM(E7:E20)</f>
        <v>0</v>
      </c>
      <c r="F21" s="209">
        <f>SUM(F7:F20)</f>
        <v>0</v>
      </c>
      <c r="G21" s="209">
        <f>SUM(G7:G20)</f>
        <v>0</v>
      </c>
      <c r="H21" s="209">
        <f>SUM(H7:H20)</f>
        <v>0</v>
      </c>
      <c r="I21" s="210">
        <f>SUM(I7:I20)</f>
        <v>0</v>
      </c>
    </row>
    <row r="22" spans="1:57">
      <c r="A22" s="127"/>
      <c r="B22" s="127"/>
      <c r="C22" s="127"/>
      <c r="D22" s="127"/>
      <c r="E22" s="127"/>
      <c r="F22" s="127"/>
      <c r="G22" s="127"/>
      <c r="H22" s="127"/>
      <c r="I22" s="127"/>
    </row>
    <row r="23" spans="1:57" ht="19.5" customHeight="1">
      <c r="A23" s="196" t="s">
        <v>80</v>
      </c>
      <c r="B23" s="196"/>
      <c r="C23" s="196"/>
      <c r="D23" s="196"/>
      <c r="E23" s="196"/>
      <c r="F23" s="196"/>
      <c r="G23" s="211"/>
      <c r="H23" s="196"/>
      <c r="I23" s="196"/>
      <c r="BA23" s="133"/>
      <c r="BB23" s="133"/>
      <c r="BC23" s="133"/>
      <c r="BD23" s="133"/>
      <c r="BE23" s="133"/>
    </row>
    <row r="24" spans="1:57" ht="13.5" thickBot="1"/>
    <row r="25" spans="1:57">
      <c r="A25" s="162" t="s">
        <v>81</v>
      </c>
      <c r="B25" s="163"/>
      <c r="C25" s="163"/>
      <c r="D25" s="212"/>
      <c r="E25" s="213" t="s">
        <v>82</v>
      </c>
      <c r="F25" s="214" t="s">
        <v>12</v>
      </c>
      <c r="G25" s="215" t="s">
        <v>83</v>
      </c>
      <c r="H25" s="216"/>
      <c r="I25" s="217" t="s">
        <v>82</v>
      </c>
    </row>
    <row r="26" spans="1:57">
      <c r="A26" s="156" t="s">
        <v>242</v>
      </c>
      <c r="B26" s="147"/>
      <c r="C26" s="147"/>
      <c r="D26" s="218"/>
      <c r="E26" s="219"/>
      <c r="F26" s="220"/>
      <c r="G26" s="221">
        <v>0</v>
      </c>
      <c r="H26" s="222"/>
      <c r="I26" s="223">
        <f t="shared" ref="I26:I33" si="0">E26+F26*G26/100</f>
        <v>0</v>
      </c>
      <c r="BA26" s="1">
        <v>0</v>
      </c>
    </row>
    <row r="27" spans="1:57">
      <c r="A27" s="156" t="s">
        <v>243</v>
      </c>
      <c r="B27" s="147"/>
      <c r="C27" s="147"/>
      <c r="D27" s="218"/>
      <c r="E27" s="219"/>
      <c r="F27" s="220"/>
      <c r="G27" s="221">
        <v>0</v>
      </c>
      <c r="H27" s="222"/>
      <c r="I27" s="223">
        <f t="shared" si="0"/>
        <v>0</v>
      </c>
      <c r="BA27" s="1">
        <v>0</v>
      </c>
    </row>
    <row r="28" spans="1:57">
      <c r="A28" s="156" t="s">
        <v>244</v>
      </c>
      <c r="B28" s="147"/>
      <c r="C28" s="147"/>
      <c r="D28" s="218"/>
      <c r="E28" s="219"/>
      <c r="F28" s="220"/>
      <c r="G28" s="221">
        <v>0</v>
      </c>
      <c r="H28" s="222"/>
      <c r="I28" s="223">
        <f t="shared" si="0"/>
        <v>0</v>
      </c>
      <c r="BA28" s="1">
        <v>0</v>
      </c>
    </row>
    <row r="29" spans="1:57">
      <c r="A29" s="156" t="s">
        <v>245</v>
      </c>
      <c r="B29" s="147"/>
      <c r="C29" s="147"/>
      <c r="D29" s="218"/>
      <c r="E29" s="219"/>
      <c r="F29" s="220"/>
      <c r="G29" s="221">
        <v>0</v>
      </c>
      <c r="H29" s="222"/>
      <c r="I29" s="223">
        <f t="shared" si="0"/>
        <v>0</v>
      </c>
      <c r="BA29" s="1">
        <v>0</v>
      </c>
    </row>
    <row r="30" spans="1:57">
      <c r="A30" s="156" t="s">
        <v>246</v>
      </c>
      <c r="B30" s="147"/>
      <c r="C30" s="147"/>
      <c r="D30" s="218"/>
      <c r="E30" s="219"/>
      <c r="F30" s="220"/>
      <c r="G30" s="221">
        <v>0</v>
      </c>
      <c r="H30" s="222"/>
      <c r="I30" s="223">
        <f t="shared" si="0"/>
        <v>0</v>
      </c>
      <c r="BA30" s="1">
        <v>1</v>
      </c>
    </row>
    <row r="31" spans="1:57">
      <c r="A31" s="156" t="s">
        <v>247</v>
      </c>
      <c r="B31" s="147"/>
      <c r="C31" s="147"/>
      <c r="D31" s="218"/>
      <c r="E31" s="219"/>
      <c r="F31" s="220"/>
      <c r="G31" s="221">
        <v>0</v>
      </c>
      <c r="H31" s="222"/>
      <c r="I31" s="223">
        <f t="shared" si="0"/>
        <v>0</v>
      </c>
      <c r="BA31" s="1">
        <v>1</v>
      </c>
    </row>
    <row r="32" spans="1:57">
      <c r="A32" s="156" t="s">
        <v>248</v>
      </c>
      <c r="B32" s="147"/>
      <c r="C32" s="147"/>
      <c r="D32" s="218"/>
      <c r="E32" s="219"/>
      <c r="F32" s="220"/>
      <c r="G32" s="221">
        <v>0</v>
      </c>
      <c r="H32" s="222"/>
      <c r="I32" s="223">
        <f t="shared" si="0"/>
        <v>0</v>
      </c>
      <c r="BA32" s="1">
        <v>2</v>
      </c>
    </row>
    <row r="33" spans="1:53">
      <c r="A33" s="156" t="s">
        <v>249</v>
      </c>
      <c r="B33" s="147"/>
      <c r="C33" s="147"/>
      <c r="D33" s="218"/>
      <c r="E33" s="219"/>
      <c r="F33" s="220"/>
      <c r="G33" s="221">
        <v>0</v>
      </c>
      <c r="H33" s="222"/>
      <c r="I33" s="223">
        <f t="shared" si="0"/>
        <v>0</v>
      </c>
      <c r="BA33" s="1">
        <v>2</v>
      </c>
    </row>
    <row r="34" spans="1:53" ht="13.5" thickBot="1">
      <c r="A34" s="224"/>
      <c r="B34" s="225" t="s">
        <v>84</v>
      </c>
      <c r="C34" s="226"/>
      <c r="D34" s="227"/>
      <c r="E34" s="228"/>
      <c r="F34" s="229"/>
      <c r="G34" s="229"/>
      <c r="H34" s="325">
        <f>SUM(I26:I33)</f>
        <v>0</v>
      </c>
      <c r="I34" s="326"/>
    </row>
    <row r="36" spans="1:53">
      <c r="B36" s="14"/>
      <c r="F36" s="230"/>
      <c r="G36" s="231"/>
      <c r="H36" s="231"/>
      <c r="I36" s="46"/>
    </row>
    <row r="37" spans="1:53">
      <c r="F37" s="230"/>
      <c r="G37" s="231"/>
      <c r="H37" s="231"/>
      <c r="I37" s="46"/>
    </row>
    <row r="38" spans="1:53">
      <c r="F38" s="230"/>
      <c r="G38" s="231"/>
      <c r="H38" s="231"/>
      <c r="I38" s="46"/>
    </row>
    <row r="39" spans="1:53">
      <c r="F39" s="230"/>
      <c r="G39" s="231"/>
      <c r="H39" s="231"/>
      <c r="I39" s="46"/>
    </row>
    <row r="40" spans="1:53">
      <c r="F40" s="230"/>
      <c r="G40" s="231"/>
      <c r="H40" s="231"/>
      <c r="I40" s="46"/>
    </row>
    <row r="41" spans="1:53">
      <c r="F41" s="230"/>
      <c r="G41" s="231"/>
      <c r="H41" s="231"/>
      <c r="I41" s="46"/>
    </row>
    <row r="42" spans="1:53">
      <c r="F42" s="230"/>
      <c r="G42" s="231"/>
      <c r="H42" s="231"/>
      <c r="I42" s="46"/>
    </row>
    <row r="43" spans="1:53">
      <c r="F43" s="230"/>
      <c r="G43" s="231"/>
      <c r="H43" s="231"/>
      <c r="I43" s="46"/>
    </row>
    <row r="44" spans="1:53">
      <c r="F44" s="230"/>
      <c r="G44" s="231"/>
      <c r="H44" s="231"/>
      <c r="I44" s="46"/>
    </row>
    <row r="45" spans="1:53">
      <c r="F45" s="230"/>
      <c r="G45" s="231"/>
      <c r="H45" s="231"/>
      <c r="I45" s="46"/>
    </row>
    <row r="46" spans="1:53">
      <c r="F46" s="230"/>
      <c r="G46" s="231"/>
      <c r="H46" s="231"/>
      <c r="I46" s="46"/>
    </row>
    <row r="47" spans="1:53">
      <c r="F47" s="230"/>
      <c r="G47" s="231"/>
      <c r="H47" s="231"/>
      <c r="I47" s="46"/>
    </row>
    <row r="48" spans="1:53">
      <c r="F48" s="230"/>
      <c r="G48" s="231"/>
      <c r="H48" s="231"/>
      <c r="I48" s="46"/>
    </row>
    <row r="49" spans="6:9">
      <c r="F49" s="230"/>
      <c r="G49" s="231"/>
      <c r="H49" s="231"/>
      <c r="I49" s="46"/>
    </row>
    <row r="50" spans="6:9">
      <c r="F50" s="230"/>
      <c r="G50" s="231"/>
      <c r="H50" s="231"/>
      <c r="I50" s="46"/>
    </row>
    <row r="51" spans="6:9">
      <c r="F51" s="230"/>
      <c r="G51" s="231"/>
      <c r="H51" s="231"/>
      <c r="I51" s="46"/>
    </row>
    <row r="52" spans="6:9">
      <c r="F52" s="230"/>
      <c r="G52" s="231"/>
      <c r="H52" s="231"/>
      <c r="I52" s="46"/>
    </row>
    <row r="53" spans="6:9">
      <c r="F53" s="230"/>
      <c r="G53" s="231"/>
      <c r="H53" s="231"/>
      <c r="I53" s="46"/>
    </row>
    <row r="54" spans="6:9">
      <c r="F54" s="230"/>
      <c r="G54" s="231"/>
      <c r="H54" s="231"/>
      <c r="I54" s="46"/>
    </row>
    <row r="55" spans="6:9">
      <c r="F55" s="230"/>
      <c r="G55" s="231"/>
      <c r="H55" s="231"/>
      <c r="I55" s="46"/>
    </row>
    <row r="56" spans="6:9">
      <c r="F56" s="230"/>
      <c r="G56" s="231"/>
      <c r="H56" s="231"/>
      <c r="I56" s="46"/>
    </row>
    <row r="57" spans="6:9">
      <c r="F57" s="230"/>
      <c r="G57" s="231"/>
      <c r="H57" s="231"/>
      <c r="I57" s="46"/>
    </row>
    <row r="58" spans="6:9">
      <c r="F58" s="230"/>
      <c r="G58" s="231"/>
      <c r="H58" s="231"/>
      <c r="I58" s="46"/>
    </row>
    <row r="59" spans="6:9">
      <c r="F59" s="230"/>
      <c r="G59" s="231"/>
      <c r="H59" s="231"/>
      <c r="I59" s="46"/>
    </row>
    <row r="60" spans="6:9">
      <c r="F60" s="230"/>
      <c r="G60" s="231"/>
      <c r="H60" s="231"/>
      <c r="I60" s="46"/>
    </row>
    <row r="61" spans="6:9">
      <c r="F61" s="230"/>
      <c r="G61" s="231"/>
      <c r="H61" s="231"/>
      <c r="I61" s="46"/>
    </row>
    <row r="62" spans="6:9">
      <c r="F62" s="230"/>
      <c r="G62" s="231"/>
      <c r="H62" s="231"/>
      <c r="I62" s="46"/>
    </row>
    <row r="63" spans="6:9">
      <c r="F63" s="230"/>
      <c r="G63" s="231"/>
      <c r="H63" s="231"/>
      <c r="I63" s="46"/>
    </row>
    <row r="64" spans="6:9">
      <c r="F64" s="230"/>
      <c r="G64" s="231"/>
      <c r="H64" s="231"/>
      <c r="I64" s="46"/>
    </row>
    <row r="65" spans="6:9">
      <c r="F65" s="230"/>
      <c r="G65" s="231"/>
      <c r="H65" s="231"/>
      <c r="I65" s="46"/>
    </row>
    <row r="66" spans="6:9">
      <c r="F66" s="230"/>
      <c r="G66" s="231"/>
      <c r="H66" s="231"/>
      <c r="I66" s="46"/>
    </row>
    <row r="67" spans="6:9">
      <c r="F67" s="230"/>
      <c r="G67" s="231"/>
      <c r="H67" s="231"/>
      <c r="I67" s="46"/>
    </row>
    <row r="68" spans="6:9">
      <c r="F68" s="230"/>
      <c r="G68" s="231"/>
      <c r="H68" s="231"/>
      <c r="I68" s="46"/>
    </row>
    <row r="69" spans="6:9">
      <c r="F69" s="230"/>
      <c r="G69" s="231"/>
      <c r="H69" s="231"/>
      <c r="I69" s="46"/>
    </row>
    <row r="70" spans="6:9">
      <c r="F70" s="230"/>
      <c r="G70" s="231"/>
      <c r="H70" s="231"/>
      <c r="I70" s="46"/>
    </row>
    <row r="71" spans="6:9">
      <c r="F71" s="230"/>
      <c r="G71" s="231"/>
      <c r="H71" s="231"/>
      <c r="I71" s="46"/>
    </row>
    <row r="72" spans="6:9">
      <c r="F72" s="230"/>
      <c r="G72" s="231"/>
      <c r="H72" s="231"/>
      <c r="I72" s="46"/>
    </row>
    <row r="73" spans="6:9">
      <c r="F73" s="230"/>
      <c r="G73" s="231"/>
      <c r="H73" s="231"/>
      <c r="I73" s="46"/>
    </row>
    <row r="74" spans="6:9">
      <c r="F74" s="230"/>
      <c r="G74" s="231"/>
      <c r="H74" s="231"/>
      <c r="I74" s="46"/>
    </row>
    <row r="75" spans="6:9">
      <c r="F75" s="230"/>
      <c r="G75" s="231"/>
      <c r="H75" s="231"/>
      <c r="I75" s="46"/>
    </row>
    <row r="76" spans="6:9">
      <c r="F76" s="230"/>
      <c r="G76" s="231"/>
      <c r="H76" s="231"/>
      <c r="I76" s="46"/>
    </row>
    <row r="77" spans="6:9">
      <c r="F77" s="230"/>
      <c r="G77" s="231"/>
      <c r="H77" s="231"/>
      <c r="I77" s="46"/>
    </row>
    <row r="78" spans="6:9">
      <c r="F78" s="230"/>
      <c r="G78" s="231"/>
      <c r="H78" s="231"/>
      <c r="I78" s="46"/>
    </row>
    <row r="79" spans="6:9">
      <c r="F79" s="230"/>
      <c r="G79" s="231"/>
      <c r="H79" s="231"/>
      <c r="I79" s="46"/>
    </row>
    <row r="80" spans="6:9">
      <c r="F80" s="230"/>
      <c r="G80" s="231"/>
      <c r="H80" s="231"/>
      <c r="I80" s="46"/>
    </row>
    <row r="81" spans="6:9">
      <c r="F81" s="230"/>
      <c r="G81" s="231"/>
      <c r="H81" s="231"/>
      <c r="I81" s="46"/>
    </row>
    <row r="82" spans="6:9">
      <c r="F82" s="230"/>
      <c r="G82" s="231"/>
      <c r="H82" s="231"/>
      <c r="I82" s="46"/>
    </row>
    <row r="83" spans="6:9">
      <c r="F83" s="230"/>
      <c r="G83" s="231"/>
      <c r="H83" s="231"/>
      <c r="I83" s="46"/>
    </row>
    <row r="84" spans="6:9">
      <c r="F84" s="230"/>
      <c r="G84" s="231"/>
      <c r="H84" s="231"/>
      <c r="I84" s="46"/>
    </row>
    <row r="85" spans="6:9">
      <c r="F85" s="230"/>
      <c r="G85" s="231"/>
      <c r="H85" s="231"/>
      <c r="I85" s="46"/>
    </row>
  </sheetData>
  <mergeCells count="4">
    <mergeCell ref="A1:B1"/>
    <mergeCell ref="A2:B2"/>
    <mergeCell ref="G2:I2"/>
    <mergeCell ref="H34:I3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5"/>
  <dimension ref="A1:CB302"/>
  <sheetViews>
    <sheetView showGridLines="0" showZeros="0" zoomScaleNormal="100" zoomScaleSheetLayoutView="100" workbookViewId="0">
      <selection sqref="A1:G1"/>
    </sheetView>
  </sheetViews>
  <sheetFormatPr defaultRowHeight="12.75"/>
  <cols>
    <col min="1" max="1" width="4.42578125" style="232" customWidth="1"/>
    <col min="2" max="2" width="11.5703125" style="232" customWidth="1"/>
    <col min="3" max="3" width="40.42578125" style="232" customWidth="1"/>
    <col min="4" max="4" width="5.5703125" style="232" customWidth="1"/>
    <col min="5" max="5" width="8.5703125" style="242" customWidth="1"/>
    <col min="6" max="6" width="9.85546875" style="232" customWidth="1"/>
    <col min="7" max="7" width="13.85546875" style="232" customWidth="1"/>
    <col min="8" max="8" width="11.7109375" style="232" customWidth="1"/>
    <col min="9" max="9" width="11.5703125" style="232" customWidth="1"/>
    <col min="10" max="10" width="11" style="232" customWidth="1"/>
    <col min="11" max="11" width="10.42578125" style="232" customWidth="1"/>
    <col min="12" max="12" width="75.42578125" style="232" customWidth="1"/>
    <col min="13" max="13" width="45.28515625" style="232" customWidth="1"/>
    <col min="14" max="16384" width="9.140625" style="232"/>
  </cols>
  <sheetData>
    <row r="1" spans="1:80" ht="15.75">
      <c r="A1" s="332" t="s">
        <v>102</v>
      </c>
      <c r="B1" s="332"/>
      <c r="C1" s="332"/>
      <c r="D1" s="332"/>
      <c r="E1" s="332"/>
      <c r="F1" s="332"/>
      <c r="G1" s="332"/>
    </row>
    <row r="2" spans="1:80" ht="14.25" customHeight="1" thickBot="1">
      <c r="B2" s="233"/>
      <c r="C2" s="234"/>
      <c r="D2" s="234"/>
      <c r="E2" s="235"/>
      <c r="F2" s="234"/>
      <c r="G2" s="234"/>
    </row>
    <row r="3" spans="1:80" ht="13.5" thickTop="1">
      <c r="A3" s="318" t="s">
        <v>2</v>
      </c>
      <c r="B3" s="319"/>
      <c r="C3" s="186" t="s">
        <v>105</v>
      </c>
      <c r="D3" s="236"/>
      <c r="E3" s="237" t="s">
        <v>85</v>
      </c>
      <c r="F3" s="238" t="str">
        <f>'SO 04 001 Rek'!H1</f>
        <v>001</v>
      </c>
      <c r="G3" s="239"/>
    </row>
    <row r="4" spans="1:80" ht="13.5" thickBot="1">
      <c r="A4" s="333" t="s">
        <v>76</v>
      </c>
      <c r="B4" s="321"/>
      <c r="C4" s="192" t="s">
        <v>401</v>
      </c>
      <c r="D4" s="240"/>
      <c r="E4" s="334" t="str">
        <f>'SO 04 001 Rek'!G2</f>
        <v>Stavební práce</v>
      </c>
      <c r="F4" s="335"/>
      <c r="G4" s="336"/>
    </row>
    <row r="5" spans="1:80" ht="13.5" thickTop="1">
      <c r="A5" s="241"/>
      <c r="G5" s="243"/>
    </row>
    <row r="6" spans="1:80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80">
      <c r="A7" s="249" t="s">
        <v>97</v>
      </c>
      <c r="B7" s="250" t="s">
        <v>98</v>
      </c>
      <c r="C7" s="251" t="s">
        <v>99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>
      <c r="A8" s="260">
        <v>1</v>
      </c>
      <c r="B8" s="261" t="s">
        <v>402</v>
      </c>
      <c r="C8" s="262" t="s">
        <v>403</v>
      </c>
      <c r="D8" s="263" t="s">
        <v>370</v>
      </c>
      <c r="E8" s="264">
        <v>10</v>
      </c>
      <c r="F8" s="264">
        <v>0</v>
      </c>
      <c r="G8" s="265">
        <f>E8*F8</f>
        <v>0</v>
      </c>
      <c r="H8" s="266">
        <v>1.5720000000000001E-2</v>
      </c>
      <c r="I8" s="267">
        <f>E8*H8</f>
        <v>0.15720000000000001</v>
      </c>
      <c r="J8" s="266">
        <v>0</v>
      </c>
      <c r="K8" s="267">
        <f>E8*J8</f>
        <v>0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80">
      <c r="A9" s="260">
        <v>2</v>
      </c>
      <c r="B9" s="261" t="s">
        <v>404</v>
      </c>
      <c r="C9" s="262" t="s">
        <v>405</v>
      </c>
      <c r="D9" s="263" t="s">
        <v>406</v>
      </c>
      <c r="E9" s="264">
        <v>224</v>
      </c>
      <c r="F9" s="264">
        <v>0</v>
      </c>
      <c r="G9" s="265">
        <f>E9*F9</f>
        <v>0</v>
      </c>
      <c r="H9" s="266">
        <v>0</v>
      </c>
      <c r="I9" s="267">
        <f>E9*H9</f>
        <v>0</v>
      </c>
      <c r="J9" s="266">
        <v>0</v>
      </c>
      <c r="K9" s="267">
        <f>E9*J9</f>
        <v>0</v>
      </c>
      <c r="O9" s="259">
        <v>2</v>
      </c>
      <c r="AA9" s="232">
        <v>1</v>
      </c>
      <c r="AB9" s="232">
        <v>1</v>
      </c>
      <c r="AC9" s="232">
        <v>1</v>
      </c>
      <c r="AZ9" s="232">
        <v>1</v>
      </c>
      <c r="BA9" s="232">
        <f>IF(AZ9=1,G9,0)</f>
        <v>0</v>
      </c>
      <c r="BB9" s="232">
        <f>IF(AZ9=2,G9,0)</f>
        <v>0</v>
      </c>
      <c r="BC9" s="232">
        <f>IF(AZ9=3,G9,0)</f>
        <v>0</v>
      </c>
      <c r="BD9" s="232">
        <f>IF(AZ9=4,G9,0)</f>
        <v>0</v>
      </c>
      <c r="BE9" s="232">
        <f>IF(AZ9=5,G9,0)</f>
        <v>0</v>
      </c>
      <c r="CA9" s="259">
        <v>1</v>
      </c>
      <c r="CB9" s="259">
        <v>1</v>
      </c>
    </row>
    <row r="10" spans="1:80">
      <c r="A10" s="268"/>
      <c r="B10" s="272"/>
      <c r="C10" s="330" t="s">
        <v>407</v>
      </c>
      <c r="D10" s="331"/>
      <c r="E10" s="273">
        <v>224</v>
      </c>
      <c r="F10" s="274"/>
      <c r="G10" s="275"/>
      <c r="H10" s="276"/>
      <c r="I10" s="270"/>
      <c r="J10" s="277"/>
      <c r="K10" s="270"/>
      <c r="M10" s="271" t="s">
        <v>407</v>
      </c>
      <c r="O10" s="259"/>
    </row>
    <row r="11" spans="1:80">
      <c r="A11" s="260">
        <v>3</v>
      </c>
      <c r="B11" s="261" t="s">
        <v>408</v>
      </c>
      <c r="C11" s="262" t="s">
        <v>409</v>
      </c>
      <c r="D11" s="263" t="s">
        <v>410</v>
      </c>
      <c r="E11" s="264">
        <v>28</v>
      </c>
      <c r="F11" s="264">
        <v>0</v>
      </c>
      <c r="G11" s="265">
        <f>E11*F11</f>
        <v>0</v>
      </c>
      <c r="H11" s="266">
        <v>0</v>
      </c>
      <c r="I11" s="267">
        <f>E11*H11</f>
        <v>0</v>
      </c>
      <c r="J11" s="266">
        <v>0</v>
      </c>
      <c r="K11" s="267">
        <f>E11*J11</f>
        <v>0</v>
      </c>
      <c r="O11" s="259">
        <v>2</v>
      </c>
      <c r="AA11" s="232">
        <v>1</v>
      </c>
      <c r="AB11" s="232">
        <v>1</v>
      </c>
      <c r="AC11" s="232">
        <v>1</v>
      </c>
      <c r="AZ11" s="232">
        <v>1</v>
      </c>
      <c r="BA11" s="232">
        <f>IF(AZ11=1,G11,0)</f>
        <v>0</v>
      </c>
      <c r="BB11" s="232">
        <f>IF(AZ11=2,G11,0)</f>
        <v>0</v>
      </c>
      <c r="BC11" s="232">
        <f>IF(AZ11=3,G11,0)</f>
        <v>0</v>
      </c>
      <c r="BD11" s="232">
        <f>IF(AZ11=4,G11,0)</f>
        <v>0</v>
      </c>
      <c r="BE11" s="232">
        <f>IF(AZ11=5,G11,0)</f>
        <v>0</v>
      </c>
      <c r="CA11" s="259">
        <v>1</v>
      </c>
      <c r="CB11" s="259">
        <v>1</v>
      </c>
    </row>
    <row r="12" spans="1:80">
      <c r="A12" s="260">
        <v>4</v>
      </c>
      <c r="B12" s="261" t="s">
        <v>411</v>
      </c>
      <c r="C12" s="262" t="s">
        <v>412</v>
      </c>
      <c r="D12" s="263" t="s">
        <v>118</v>
      </c>
      <c r="E12" s="264">
        <v>4</v>
      </c>
      <c r="F12" s="264">
        <v>0</v>
      </c>
      <c r="G12" s="265">
        <f>E12*F12</f>
        <v>0</v>
      </c>
      <c r="H12" s="266">
        <v>0</v>
      </c>
      <c r="I12" s="267">
        <f>E12*H12</f>
        <v>0</v>
      </c>
      <c r="J12" s="266">
        <v>0</v>
      </c>
      <c r="K12" s="267">
        <f>E12*J12</f>
        <v>0</v>
      </c>
      <c r="O12" s="259">
        <v>2</v>
      </c>
      <c r="AA12" s="232">
        <v>1</v>
      </c>
      <c r="AB12" s="232">
        <v>1</v>
      </c>
      <c r="AC12" s="232">
        <v>1</v>
      </c>
      <c r="AZ12" s="232">
        <v>1</v>
      </c>
      <c r="BA12" s="232">
        <f>IF(AZ12=1,G12,0)</f>
        <v>0</v>
      </c>
      <c r="BB12" s="232">
        <f>IF(AZ12=2,G12,0)</f>
        <v>0</v>
      </c>
      <c r="BC12" s="232">
        <f>IF(AZ12=3,G12,0)</f>
        <v>0</v>
      </c>
      <c r="BD12" s="232">
        <f>IF(AZ12=4,G12,0)</f>
        <v>0</v>
      </c>
      <c r="BE12" s="232">
        <f>IF(AZ12=5,G12,0)</f>
        <v>0</v>
      </c>
      <c r="CA12" s="259">
        <v>1</v>
      </c>
      <c r="CB12" s="259">
        <v>1</v>
      </c>
    </row>
    <row r="13" spans="1:80">
      <c r="A13" s="260">
        <v>5</v>
      </c>
      <c r="B13" s="261" t="s">
        <v>413</v>
      </c>
      <c r="C13" s="262" t="s">
        <v>414</v>
      </c>
      <c r="D13" s="263" t="s">
        <v>118</v>
      </c>
      <c r="E13" s="264">
        <v>29.96</v>
      </c>
      <c r="F13" s="264">
        <v>0</v>
      </c>
      <c r="G13" s="265">
        <f>E13*F13</f>
        <v>0</v>
      </c>
      <c r="H13" s="266">
        <v>0</v>
      </c>
      <c r="I13" s="267">
        <f>E13*H13</f>
        <v>0</v>
      </c>
      <c r="J13" s="266">
        <v>0</v>
      </c>
      <c r="K13" s="267">
        <f>E13*J13</f>
        <v>0</v>
      </c>
      <c r="O13" s="259">
        <v>2</v>
      </c>
      <c r="AA13" s="232">
        <v>1</v>
      </c>
      <c r="AB13" s="232">
        <v>1</v>
      </c>
      <c r="AC13" s="232">
        <v>1</v>
      </c>
      <c r="AZ13" s="232">
        <v>1</v>
      </c>
      <c r="BA13" s="232">
        <f>IF(AZ13=1,G13,0)</f>
        <v>0</v>
      </c>
      <c r="BB13" s="232">
        <f>IF(AZ13=2,G13,0)</f>
        <v>0</v>
      </c>
      <c r="BC13" s="232">
        <f>IF(AZ13=3,G13,0)</f>
        <v>0</v>
      </c>
      <c r="BD13" s="232">
        <f>IF(AZ13=4,G13,0)</f>
        <v>0</v>
      </c>
      <c r="BE13" s="232">
        <f>IF(AZ13=5,G13,0)</f>
        <v>0</v>
      </c>
      <c r="CA13" s="259">
        <v>1</v>
      </c>
      <c r="CB13" s="259">
        <v>1</v>
      </c>
    </row>
    <row r="14" spans="1:80">
      <c r="A14" s="268"/>
      <c r="B14" s="272"/>
      <c r="C14" s="330" t="s">
        <v>415</v>
      </c>
      <c r="D14" s="331"/>
      <c r="E14" s="273">
        <v>29.96</v>
      </c>
      <c r="F14" s="274"/>
      <c r="G14" s="275"/>
      <c r="H14" s="276"/>
      <c r="I14" s="270"/>
      <c r="J14" s="277"/>
      <c r="K14" s="270"/>
      <c r="M14" s="271" t="s">
        <v>415</v>
      </c>
      <c r="O14" s="259"/>
    </row>
    <row r="15" spans="1:80">
      <c r="A15" s="260">
        <v>6</v>
      </c>
      <c r="B15" s="261" t="s">
        <v>121</v>
      </c>
      <c r="C15" s="262" t="s">
        <v>122</v>
      </c>
      <c r="D15" s="263" t="s">
        <v>118</v>
      </c>
      <c r="E15" s="264">
        <v>29.96</v>
      </c>
      <c r="F15" s="264">
        <v>0</v>
      </c>
      <c r="G15" s="265">
        <f>E15*F15</f>
        <v>0</v>
      </c>
      <c r="H15" s="266">
        <v>0</v>
      </c>
      <c r="I15" s="267">
        <f>E15*H15</f>
        <v>0</v>
      </c>
      <c r="J15" s="266">
        <v>0</v>
      </c>
      <c r="K15" s="267">
        <f>E15*J15</f>
        <v>0</v>
      </c>
      <c r="O15" s="259">
        <v>2</v>
      </c>
      <c r="AA15" s="232">
        <v>1</v>
      </c>
      <c r="AB15" s="232">
        <v>1</v>
      </c>
      <c r="AC15" s="232">
        <v>1</v>
      </c>
      <c r="AZ15" s="232">
        <v>1</v>
      </c>
      <c r="BA15" s="232">
        <f>IF(AZ15=1,G15,0)</f>
        <v>0</v>
      </c>
      <c r="BB15" s="232">
        <f>IF(AZ15=2,G15,0)</f>
        <v>0</v>
      </c>
      <c r="BC15" s="232">
        <f>IF(AZ15=3,G15,0)</f>
        <v>0</v>
      </c>
      <c r="BD15" s="232">
        <f>IF(AZ15=4,G15,0)</f>
        <v>0</v>
      </c>
      <c r="BE15" s="232">
        <f>IF(AZ15=5,G15,0)</f>
        <v>0</v>
      </c>
      <c r="CA15" s="259">
        <v>1</v>
      </c>
      <c r="CB15" s="259">
        <v>1</v>
      </c>
    </row>
    <row r="16" spans="1:80">
      <c r="A16" s="268"/>
      <c r="B16" s="272"/>
      <c r="C16" s="330" t="s">
        <v>415</v>
      </c>
      <c r="D16" s="331"/>
      <c r="E16" s="273">
        <v>29.96</v>
      </c>
      <c r="F16" s="274"/>
      <c r="G16" s="275"/>
      <c r="H16" s="276"/>
      <c r="I16" s="270"/>
      <c r="J16" s="277"/>
      <c r="K16" s="270"/>
      <c r="M16" s="271" t="s">
        <v>415</v>
      </c>
      <c r="O16" s="259"/>
    </row>
    <row r="17" spans="1:80">
      <c r="A17" s="260">
        <v>7</v>
      </c>
      <c r="B17" s="261" t="s">
        <v>416</v>
      </c>
      <c r="C17" s="262" t="s">
        <v>417</v>
      </c>
      <c r="D17" s="263" t="s">
        <v>118</v>
      </c>
      <c r="E17" s="264">
        <v>28.16</v>
      </c>
      <c r="F17" s="264">
        <v>0</v>
      </c>
      <c r="G17" s="265">
        <f>E17*F17</f>
        <v>0</v>
      </c>
      <c r="H17" s="266">
        <v>0</v>
      </c>
      <c r="I17" s="267">
        <f>E17*H17</f>
        <v>0</v>
      </c>
      <c r="J17" s="266">
        <v>0</v>
      </c>
      <c r="K17" s="267">
        <f>E17*J17</f>
        <v>0</v>
      </c>
      <c r="O17" s="259">
        <v>2</v>
      </c>
      <c r="AA17" s="232">
        <v>1</v>
      </c>
      <c r="AB17" s="232">
        <v>1</v>
      </c>
      <c r="AC17" s="232">
        <v>1</v>
      </c>
      <c r="AZ17" s="232">
        <v>1</v>
      </c>
      <c r="BA17" s="232">
        <f>IF(AZ17=1,G17,0)</f>
        <v>0</v>
      </c>
      <c r="BB17" s="232">
        <f>IF(AZ17=2,G17,0)</f>
        <v>0</v>
      </c>
      <c r="BC17" s="232">
        <f>IF(AZ17=3,G17,0)</f>
        <v>0</v>
      </c>
      <c r="BD17" s="232">
        <f>IF(AZ17=4,G17,0)</f>
        <v>0</v>
      </c>
      <c r="BE17" s="232">
        <f>IF(AZ17=5,G17,0)</f>
        <v>0</v>
      </c>
      <c r="CA17" s="259">
        <v>1</v>
      </c>
      <c r="CB17" s="259">
        <v>1</v>
      </c>
    </row>
    <row r="18" spans="1:80">
      <c r="A18" s="268"/>
      <c r="B18" s="272"/>
      <c r="C18" s="330" t="s">
        <v>418</v>
      </c>
      <c r="D18" s="331"/>
      <c r="E18" s="273">
        <v>28.16</v>
      </c>
      <c r="F18" s="274"/>
      <c r="G18" s="275"/>
      <c r="H18" s="276"/>
      <c r="I18" s="270"/>
      <c r="J18" s="277"/>
      <c r="K18" s="270"/>
      <c r="M18" s="271" t="s">
        <v>418</v>
      </c>
      <c r="O18" s="259"/>
    </row>
    <row r="19" spans="1:80">
      <c r="A19" s="260">
        <v>8</v>
      </c>
      <c r="B19" s="261" t="s">
        <v>419</v>
      </c>
      <c r="C19" s="262" t="s">
        <v>420</v>
      </c>
      <c r="D19" s="263" t="s">
        <v>118</v>
      </c>
      <c r="E19" s="264">
        <v>27.28</v>
      </c>
      <c r="F19" s="264">
        <v>0</v>
      </c>
      <c r="G19" s="265">
        <f>E19*F19</f>
        <v>0</v>
      </c>
      <c r="H19" s="266">
        <v>0</v>
      </c>
      <c r="I19" s="267">
        <f>E19*H19</f>
        <v>0</v>
      </c>
      <c r="J19" s="266">
        <v>0</v>
      </c>
      <c r="K19" s="267">
        <f>E19*J19</f>
        <v>0</v>
      </c>
      <c r="O19" s="259">
        <v>2</v>
      </c>
      <c r="AA19" s="232">
        <v>1</v>
      </c>
      <c r="AB19" s="232">
        <v>1</v>
      </c>
      <c r="AC19" s="232">
        <v>1</v>
      </c>
      <c r="AZ19" s="232">
        <v>1</v>
      </c>
      <c r="BA19" s="232">
        <f>IF(AZ19=1,G19,0)</f>
        <v>0</v>
      </c>
      <c r="BB19" s="232">
        <f>IF(AZ19=2,G19,0)</f>
        <v>0</v>
      </c>
      <c r="BC19" s="232">
        <f>IF(AZ19=3,G19,0)</f>
        <v>0</v>
      </c>
      <c r="BD19" s="232">
        <f>IF(AZ19=4,G19,0)</f>
        <v>0</v>
      </c>
      <c r="BE19" s="232">
        <f>IF(AZ19=5,G19,0)</f>
        <v>0</v>
      </c>
      <c r="CA19" s="259">
        <v>1</v>
      </c>
      <c r="CB19" s="259">
        <v>1</v>
      </c>
    </row>
    <row r="20" spans="1:80">
      <c r="A20" s="268"/>
      <c r="B20" s="272"/>
      <c r="C20" s="330" t="s">
        <v>421</v>
      </c>
      <c r="D20" s="331"/>
      <c r="E20" s="273">
        <v>13.53</v>
      </c>
      <c r="F20" s="274"/>
      <c r="G20" s="275"/>
      <c r="H20" s="276"/>
      <c r="I20" s="270"/>
      <c r="J20" s="277"/>
      <c r="K20" s="270"/>
      <c r="M20" s="271" t="s">
        <v>421</v>
      </c>
      <c r="O20" s="259"/>
    </row>
    <row r="21" spans="1:80">
      <c r="A21" s="268"/>
      <c r="B21" s="272"/>
      <c r="C21" s="330" t="s">
        <v>422</v>
      </c>
      <c r="D21" s="331"/>
      <c r="E21" s="273">
        <v>13.75</v>
      </c>
      <c r="F21" s="274"/>
      <c r="G21" s="275"/>
      <c r="H21" s="276"/>
      <c r="I21" s="270"/>
      <c r="J21" s="277"/>
      <c r="K21" s="270"/>
      <c r="M21" s="271" t="s">
        <v>422</v>
      </c>
      <c r="O21" s="259"/>
    </row>
    <row r="22" spans="1:80">
      <c r="A22" s="260">
        <v>9</v>
      </c>
      <c r="B22" s="261" t="s">
        <v>130</v>
      </c>
      <c r="C22" s="262" t="s">
        <v>131</v>
      </c>
      <c r="D22" s="263" t="s">
        <v>118</v>
      </c>
      <c r="E22" s="264">
        <v>27.28</v>
      </c>
      <c r="F22" s="264">
        <v>0</v>
      </c>
      <c r="G22" s="265">
        <f>E22*F22</f>
        <v>0</v>
      </c>
      <c r="H22" s="266">
        <v>0</v>
      </c>
      <c r="I22" s="267">
        <f>E22*H22</f>
        <v>0</v>
      </c>
      <c r="J22" s="266">
        <v>0</v>
      </c>
      <c r="K22" s="267">
        <f>E22*J22</f>
        <v>0</v>
      </c>
      <c r="O22" s="259">
        <v>2</v>
      </c>
      <c r="AA22" s="232">
        <v>1</v>
      </c>
      <c r="AB22" s="232">
        <v>1</v>
      </c>
      <c r="AC22" s="232">
        <v>1</v>
      </c>
      <c r="AZ22" s="232">
        <v>1</v>
      </c>
      <c r="BA22" s="232">
        <f>IF(AZ22=1,G22,0)</f>
        <v>0</v>
      </c>
      <c r="BB22" s="232">
        <f>IF(AZ22=2,G22,0)</f>
        <v>0</v>
      </c>
      <c r="BC22" s="232">
        <f>IF(AZ22=3,G22,0)</f>
        <v>0</v>
      </c>
      <c r="BD22" s="232">
        <f>IF(AZ22=4,G22,0)</f>
        <v>0</v>
      </c>
      <c r="BE22" s="232">
        <f>IF(AZ22=5,G22,0)</f>
        <v>0</v>
      </c>
      <c r="CA22" s="259">
        <v>1</v>
      </c>
      <c r="CB22" s="259">
        <v>1</v>
      </c>
    </row>
    <row r="23" spans="1:80">
      <c r="A23" s="268"/>
      <c r="B23" s="272"/>
      <c r="C23" s="330" t="s">
        <v>421</v>
      </c>
      <c r="D23" s="331"/>
      <c r="E23" s="273">
        <v>13.53</v>
      </c>
      <c r="F23" s="274"/>
      <c r="G23" s="275"/>
      <c r="H23" s="276"/>
      <c r="I23" s="270"/>
      <c r="J23" s="277"/>
      <c r="K23" s="270"/>
      <c r="M23" s="271" t="s">
        <v>421</v>
      </c>
      <c r="O23" s="259"/>
    </row>
    <row r="24" spans="1:80">
      <c r="A24" s="268"/>
      <c r="B24" s="272"/>
      <c r="C24" s="330" t="s">
        <v>422</v>
      </c>
      <c r="D24" s="331"/>
      <c r="E24" s="273">
        <v>13.75</v>
      </c>
      <c r="F24" s="274"/>
      <c r="G24" s="275"/>
      <c r="H24" s="276"/>
      <c r="I24" s="270"/>
      <c r="J24" s="277"/>
      <c r="K24" s="270"/>
      <c r="M24" s="271" t="s">
        <v>422</v>
      </c>
      <c r="O24" s="259"/>
    </row>
    <row r="25" spans="1:80">
      <c r="A25" s="260">
        <v>10</v>
      </c>
      <c r="B25" s="261" t="s">
        <v>423</v>
      </c>
      <c r="C25" s="262" t="s">
        <v>424</v>
      </c>
      <c r="D25" s="263" t="s">
        <v>118</v>
      </c>
      <c r="E25" s="264">
        <v>22.82</v>
      </c>
      <c r="F25" s="264">
        <v>0</v>
      </c>
      <c r="G25" s="265">
        <f>E25*F25</f>
        <v>0</v>
      </c>
      <c r="H25" s="266">
        <v>0</v>
      </c>
      <c r="I25" s="267">
        <f>E25*H25</f>
        <v>0</v>
      </c>
      <c r="J25" s="266">
        <v>0</v>
      </c>
      <c r="K25" s="267">
        <f>E25*J25</f>
        <v>0</v>
      </c>
      <c r="O25" s="259">
        <v>2</v>
      </c>
      <c r="AA25" s="232">
        <v>1</v>
      </c>
      <c r="AB25" s="232">
        <v>1</v>
      </c>
      <c r="AC25" s="232">
        <v>1</v>
      </c>
      <c r="AZ25" s="232">
        <v>1</v>
      </c>
      <c r="BA25" s="232">
        <f>IF(AZ25=1,G25,0)</f>
        <v>0</v>
      </c>
      <c r="BB25" s="232">
        <f>IF(AZ25=2,G25,0)</f>
        <v>0</v>
      </c>
      <c r="BC25" s="232">
        <f>IF(AZ25=3,G25,0)</f>
        <v>0</v>
      </c>
      <c r="BD25" s="232">
        <f>IF(AZ25=4,G25,0)</f>
        <v>0</v>
      </c>
      <c r="BE25" s="232">
        <f>IF(AZ25=5,G25,0)</f>
        <v>0</v>
      </c>
      <c r="CA25" s="259">
        <v>1</v>
      </c>
      <c r="CB25" s="259">
        <v>1</v>
      </c>
    </row>
    <row r="26" spans="1:80">
      <c r="A26" s="268"/>
      <c r="B26" s="272"/>
      <c r="C26" s="330" t="s">
        <v>425</v>
      </c>
      <c r="D26" s="331"/>
      <c r="E26" s="273">
        <v>10.32</v>
      </c>
      <c r="F26" s="274"/>
      <c r="G26" s="275"/>
      <c r="H26" s="276"/>
      <c r="I26" s="270"/>
      <c r="J26" s="277"/>
      <c r="K26" s="270"/>
      <c r="M26" s="271" t="s">
        <v>425</v>
      </c>
      <c r="O26" s="259"/>
    </row>
    <row r="27" spans="1:80">
      <c r="A27" s="268"/>
      <c r="B27" s="272"/>
      <c r="C27" s="330" t="s">
        <v>426</v>
      </c>
      <c r="D27" s="331"/>
      <c r="E27" s="273">
        <v>12.5</v>
      </c>
      <c r="F27" s="274"/>
      <c r="G27" s="275"/>
      <c r="H27" s="276"/>
      <c r="I27" s="270"/>
      <c r="J27" s="277"/>
      <c r="K27" s="270"/>
      <c r="M27" s="271" t="s">
        <v>426</v>
      </c>
      <c r="O27" s="259"/>
    </row>
    <row r="28" spans="1:80">
      <c r="A28" s="260">
        <v>11</v>
      </c>
      <c r="B28" s="261" t="s">
        <v>427</v>
      </c>
      <c r="C28" s="262" t="s">
        <v>428</v>
      </c>
      <c r="D28" s="263" t="s">
        <v>118</v>
      </c>
      <c r="E28" s="264">
        <v>22.82</v>
      </c>
      <c r="F28" s="264">
        <v>0</v>
      </c>
      <c r="G28" s="265">
        <f>E28*F28</f>
        <v>0</v>
      </c>
      <c r="H28" s="266">
        <v>0</v>
      </c>
      <c r="I28" s="267">
        <f>E28*H28</f>
        <v>0</v>
      </c>
      <c r="J28" s="266">
        <v>0</v>
      </c>
      <c r="K28" s="267">
        <f>E28*J28</f>
        <v>0</v>
      </c>
      <c r="O28" s="259">
        <v>2</v>
      </c>
      <c r="AA28" s="232">
        <v>1</v>
      </c>
      <c r="AB28" s="232">
        <v>1</v>
      </c>
      <c r="AC28" s="232">
        <v>1</v>
      </c>
      <c r="AZ28" s="232">
        <v>1</v>
      </c>
      <c r="BA28" s="232">
        <f>IF(AZ28=1,G28,0)</f>
        <v>0</v>
      </c>
      <c r="BB28" s="232">
        <f>IF(AZ28=2,G28,0)</f>
        <v>0</v>
      </c>
      <c r="BC28" s="232">
        <f>IF(AZ28=3,G28,0)</f>
        <v>0</v>
      </c>
      <c r="BD28" s="232">
        <f>IF(AZ28=4,G28,0)</f>
        <v>0</v>
      </c>
      <c r="BE28" s="232">
        <f>IF(AZ28=5,G28,0)</f>
        <v>0</v>
      </c>
      <c r="CA28" s="259">
        <v>1</v>
      </c>
      <c r="CB28" s="259">
        <v>1</v>
      </c>
    </row>
    <row r="29" spans="1:80">
      <c r="A29" s="268"/>
      <c r="B29" s="272"/>
      <c r="C29" s="330" t="s">
        <v>425</v>
      </c>
      <c r="D29" s="331"/>
      <c r="E29" s="273">
        <v>10.32</v>
      </c>
      <c r="F29" s="274"/>
      <c r="G29" s="275"/>
      <c r="H29" s="276"/>
      <c r="I29" s="270"/>
      <c r="J29" s="277"/>
      <c r="K29" s="270"/>
      <c r="M29" s="271" t="s">
        <v>425</v>
      </c>
      <c r="O29" s="259"/>
    </row>
    <row r="30" spans="1:80">
      <c r="A30" s="268"/>
      <c r="B30" s="272"/>
      <c r="C30" s="330" t="s">
        <v>426</v>
      </c>
      <c r="D30" s="331"/>
      <c r="E30" s="273">
        <v>12.5</v>
      </c>
      <c r="F30" s="274"/>
      <c r="G30" s="275"/>
      <c r="H30" s="276"/>
      <c r="I30" s="270"/>
      <c r="J30" s="277"/>
      <c r="K30" s="270"/>
      <c r="M30" s="271" t="s">
        <v>426</v>
      </c>
      <c r="O30" s="259"/>
    </row>
    <row r="31" spans="1:80">
      <c r="A31" s="260">
        <v>12</v>
      </c>
      <c r="B31" s="261" t="s">
        <v>429</v>
      </c>
      <c r="C31" s="262" t="s">
        <v>430</v>
      </c>
      <c r="D31" s="263" t="s">
        <v>114</v>
      </c>
      <c r="E31" s="264">
        <v>57.05</v>
      </c>
      <c r="F31" s="264">
        <v>0</v>
      </c>
      <c r="G31" s="265">
        <f>E31*F31</f>
        <v>0</v>
      </c>
      <c r="H31" s="266">
        <v>9.8999999999999999E-4</v>
      </c>
      <c r="I31" s="267">
        <f>E31*H31</f>
        <v>5.6479499999999995E-2</v>
      </c>
      <c r="J31" s="266">
        <v>0</v>
      </c>
      <c r="K31" s="267">
        <f>E31*J31</f>
        <v>0</v>
      </c>
      <c r="O31" s="259">
        <v>2</v>
      </c>
      <c r="AA31" s="232">
        <v>1</v>
      </c>
      <c r="AB31" s="232">
        <v>1</v>
      </c>
      <c r="AC31" s="232">
        <v>1</v>
      </c>
      <c r="AZ31" s="232">
        <v>1</v>
      </c>
      <c r="BA31" s="232">
        <f>IF(AZ31=1,G31,0)</f>
        <v>0</v>
      </c>
      <c r="BB31" s="232">
        <f>IF(AZ31=2,G31,0)</f>
        <v>0</v>
      </c>
      <c r="BC31" s="232">
        <f>IF(AZ31=3,G31,0)</f>
        <v>0</v>
      </c>
      <c r="BD31" s="232">
        <f>IF(AZ31=4,G31,0)</f>
        <v>0</v>
      </c>
      <c r="BE31" s="232">
        <f>IF(AZ31=5,G31,0)</f>
        <v>0</v>
      </c>
      <c r="CA31" s="259">
        <v>1</v>
      </c>
      <c r="CB31" s="259">
        <v>1</v>
      </c>
    </row>
    <row r="32" spans="1:80">
      <c r="A32" s="268"/>
      <c r="B32" s="272"/>
      <c r="C32" s="330" t="s">
        <v>431</v>
      </c>
      <c r="D32" s="331"/>
      <c r="E32" s="273">
        <v>25.8</v>
      </c>
      <c r="F32" s="274"/>
      <c r="G32" s="275"/>
      <c r="H32" s="276"/>
      <c r="I32" s="270"/>
      <c r="J32" s="277"/>
      <c r="K32" s="270"/>
      <c r="M32" s="271" t="s">
        <v>431</v>
      </c>
      <c r="O32" s="259"/>
    </row>
    <row r="33" spans="1:80">
      <c r="A33" s="268"/>
      <c r="B33" s="272"/>
      <c r="C33" s="330" t="s">
        <v>432</v>
      </c>
      <c r="D33" s="331"/>
      <c r="E33" s="273">
        <v>31.25</v>
      </c>
      <c r="F33" s="274"/>
      <c r="G33" s="275"/>
      <c r="H33" s="276"/>
      <c r="I33" s="270"/>
      <c r="J33" s="277"/>
      <c r="K33" s="270"/>
      <c r="M33" s="271" t="s">
        <v>432</v>
      </c>
      <c r="O33" s="259"/>
    </row>
    <row r="34" spans="1:80">
      <c r="A34" s="260">
        <v>13</v>
      </c>
      <c r="B34" s="261" t="s">
        <v>433</v>
      </c>
      <c r="C34" s="262" t="s">
        <v>434</v>
      </c>
      <c r="D34" s="263" t="s">
        <v>114</v>
      </c>
      <c r="E34" s="264">
        <v>57.05</v>
      </c>
      <c r="F34" s="264">
        <v>0</v>
      </c>
      <c r="G34" s="265">
        <f>E34*F34</f>
        <v>0</v>
      </c>
      <c r="H34" s="266">
        <v>0</v>
      </c>
      <c r="I34" s="267">
        <f>E34*H34</f>
        <v>0</v>
      </c>
      <c r="J34" s="266">
        <v>0</v>
      </c>
      <c r="K34" s="267">
        <f>E34*J34</f>
        <v>0</v>
      </c>
      <c r="O34" s="259">
        <v>2</v>
      </c>
      <c r="AA34" s="232">
        <v>1</v>
      </c>
      <c r="AB34" s="232">
        <v>1</v>
      </c>
      <c r="AC34" s="232">
        <v>1</v>
      </c>
      <c r="AZ34" s="232">
        <v>1</v>
      </c>
      <c r="BA34" s="232">
        <f>IF(AZ34=1,G34,0)</f>
        <v>0</v>
      </c>
      <c r="BB34" s="232">
        <f>IF(AZ34=2,G34,0)</f>
        <v>0</v>
      </c>
      <c r="BC34" s="232">
        <f>IF(AZ34=3,G34,0)</f>
        <v>0</v>
      </c>
      <c r="BD34" s="232">
        <f>IF(AZ34=4,G34,0)</f>
        <v>0</v>
      </c>
      <c r="BE34" s="232">
        <f>IF(AZ34=5,G34,0)</f>
        <v>0</v>
      </c>
      <c r="CA34" s="259">
        <v>1</v>
      </c>
      <c r="CB34" s="259">
        <v>1</v>
      </c>
    </row>
    <row r="35" spans="1:80">
      <c r="A35" s="268"/>
      <c r="B35" s="272"/>
      <c r="C35" s="330" t="s">
        <v>431</v>
      </c>
      <c r="D35" s="331"/>
      <c r="E35" s="273">
        <v>25.8</v>
      </c>
      <c r="F35" s="274"/>
      <c r="G35" s="275"/>
      <c r="H35" s="276"/>
      <c r="I35" s="270"/>
      <c r="J35" s="277"/>
      <c r="K35" s="270"/>
      <c r="M35" s="271" t="s">
        <v>431</v>
      </c>
      <c r="O35" s="259"/>
    </row>
    <row r="36" spans="1:80">
      <c r="A36" s="268"/>
      <c r="B36" s="272"/>
      <c r="C36" s="330" t="s">
        <v>432</v>
      </c>
      <c r="D36" s="331"/>
      <c r="E36" s="273">
        <v>31.25</v>
      </c>
      <c r="F36" s="274"/>
      <c r="G36" s="275"/>
      <c r="H36" s="276"/>
      <c r="I36" s="270"/>
      <c r="J36" s="277"/>
      <c r="K36" s="270"/>
      <c r="M36" s="271" t="s">
        <v>432</v>
      </c>
      <c r="O36" s="259"/>
    </row>
    <row r="37" spans="1:80">
      <c r="A37" s="260">
        <v>14</v>
      </c>
      <c r="B37" s="261" t="s">
        <v>132</v>
      </c>
      <c r="C37" s="262" t="s">
        <v>133</v>
      </c>
      <c r="D37" s="263" t="s">
        <v>118</v>
      </c>
      <c r="E37" s="264">
        <v>86.14</v>
      </c>
      <c r="F37" s="264">
        <v>0</v>
      </c>
      <c r="G37" s="265">
        <f>E37*F37</f>
        <v>0</v>
      </c>
      <c r="H37" s="266">
        <v>0</v>
      </c>
      <c r="I37" s="267">
        <f>E37*H37</f>
        <v>0</v>
      </c>
      <c r="J37" s="266">
        <v>0</v>
      </c>
      <c r="K37" s="267">
        <f>E37*J37</f>
        <v>0</v>
      </c>
      <c r="O37" s="259">
        <v>2</v>
      </c>
      <c r="AA37" s="232">
        <v>1</v>
      </c>
      <c r="AB37" s="232">
        <v>1</v>
      </c>
      <c r="AC37" s="232">
        <v>1</v>
      </c>
      <c r="AZ37" s="232">
        <v>1</v>
      </c>
      <c r="BA37" s="232">
        <f>IF(AZ37=1,G37,0)</f>
        <v>0</v>
      </c>
      <c r="BB37" s="232">
        <f>IF(AZ37=2,G37,0)</f>
        <v>0</v>
      </c>
      <c r="BC37" s="232">
        <f>IF(AZ37=3,G37,0)</f>
        <v>0</v>
      </c>
      <c r="BD37" s="232">
        <f>IF(AZ37=4,G37,0)</f>
        <v>0</v>
      </c>
      <c r="BE37" s="232">
        <f>IF(AZ37=5,G37,0)</f>
        <v>0</v>
      </c>
      <c r="CA37" s="259">
        <v>1</v>
      </c>
      <c r="CB37" s="259">
        <v>1</v>
      </c>
    </row>
    <row r="38" spans="1:80">
      <c r="A38" s="268"/>
      <c r="B38" s="272"/>
      <c r="C38" s="330" t="s">
        <v>435</v>
      </c>
      <c r="D38" s="331"/>
      <c r="E38" s="273">
        <v>81.14</v>
      </c>
      <c r="F38" s="274"/>
      <c r="G38" s="275"/>
      <c r="H38" s="276"/>
      <c r="I38" s="270"/>
      <c r="J38" s="277"/>
      <c r="K38" s="270"/>
      <c r="M38" s="271" t="s">
        <v>435</v>
      </c>
      <c r="O38" s="259"/>
    </row>
    <row r="39" spans="1:80">
      <c r="A39" s="268"/>
      <c r="B39" s="272"/>
      <c r="C39" s="330" t="s">
        <v>436</v>
      </c>
      <c r="D39" s="331"/>
      <c r="E39" s="273">
        <v>5</v>
      </c>
      <c r="F39" s="274"/>
      <c r="G39" s="275"/>
      <c r="H39" s="276"/>
      <c r="I39" s="270"/>
      <c r="J39" s="277"/>
      <c r="K39" s="270"/>
      <c r="M39" s="271" t="s">
        <v>436</v>
      </c>
      <c r="O39" s="259"/>
    </row>
    <row r="40" spans="1:80">
      <c r="A40" s="260">
        <v>15</v>
      </c>
      <c r="B40" s="261" t="s">
        <v>145</v>
      </c>
      <c r="C40" s="262" t="s">
        <v>318</v>
      </c>
      <c r="D40" s="263" t="s">
        <v>118</v>
      </c>
      <c r="E40" s="264">
        <v>86.14</v>
      </c>
      <c r="F40" s="264">
        <v>0</v>
      </c>
      <c r="G40" s="265">
        <f>E40*F40</f>
        <v>0</v>
      </c>
      <c r="H40" s="266">
        <v>0</v>
      </c>
      <c r="I40" s="267">
        <f>E40*H40</f>
        <v>0</v>
      </c>
      <c r="J40" s="266">
        <v>0</v>
      </c>
      <c r="K40" s="267">
        <f>E40*J40</f>
        <v>0</v>
      </c>
      <c r="O40" s="259">
        <v>2</v>
      </c>
      <c r="AA40" s="232">
        <v>1</v>
      </c>
      <c r="AB40" s="232">
        <v>1</v>
      </c>
      <c r="AC40" s="232">
        <v>1</v>
      </c>
      <c r="AZ40" s="232">
        <v>1</v>
      </c>
      <c r="BA40" s="232">
        <f>IF(AZ40=1,G40,0)</f>
        <v>0</v>
      </c>
      <c r="BB40" s="232">
        <f>IF(AZ40=2,G40,0)</f>
        <v>0</v>
      </c>
      <c r="BC40" s="232">
        <f>IF(AZ40=3,G40,0)</f>
        <v>0</v>
      </c>
      <c r="BD40" s="232">
        <f>IF(AZ40=4,G40,0)</f>
        <v>0</v>
      </c>
      <c r="BE40" s="232">
        <f>IF(AZ40=5,G40,0)</f>
        <v>0</v>
      </c>
      <c r="CA40" s="259">
        <v>1</v>
      </c>
      <c r="CB40" s="259">
        <v>1</v>
      </c>
    </row>
    <row r="41" spans="1:80">
      <c r="A41" s="268"/>
      <c r="B41" s="272"/>
      <c r="C41" s="330" t="s">
        <v>435</v>
      </c>
      <c r="D41" s="331"/>
      <c r="E41" s="273">
        <v>81.14</v>
      </c>
      <c r="F41" s="274"/>
      <c r="G41" s="275"/>
      <c r="H41" s="276"/>
      <c r="I41" s="270"/>
      <c r="J41" s="277"/>
      <c r="K41" s="270"/>
      <c r="M41" s="271" t="s">
        <v>435</v>
      </c>
      <c r="O41" s="259"/>
    </row>
    <row r="42" spans="1:80">
      <c r="A42" s="268"/>
      <c r="B42" s="272"/>
      <c r="C42" s="330" t="s">
        <v>436</v>
      </c>
      <c r="D42" s="331"/>
      <c r="E42" s="273">
        <v>5</v>
      </c>
      <c r="F42" s="274"/>
      <c r="G42" s="275"/>
      <c r="H42" s="276"/>
      <c r="I42" s="270"/>
      <c r="J42" s="277"/>
      <c r="K42" s="270"/>
      <c r="M42" s="271" t="s">
        <v>436</v>
      </c>
      <c r="O42" s="259"/>
    </row>
    <row r="43" spans="1:80">
      <c r="A43" s="260">
        <v>16</v>
      </c>
      <c r="B43" s="261" t="s">
        <v>437</v>
      </c>
      <c r="C43" s="262" t="s">
        <v>438</v>
      </c>
      <c r="D43" s="263" t="s">
        <v>118</v>
      </c>
      <c r="E43" s="264">
        <v>17.392499999999998</v>
      </c>
      <c r="F43" s="264">
        <v>0</v>
      </c>
      <c r="G43" s="265">
        <f>E43*F43</f>
        <v>0</v>
      </c>
      <c r="H43" s="266">
        <v>0</v>
      </c>
      <c r="I43" s="267">
        <f>E43*H43</f>
        <v>0</v>
      </c>
      <c r="J43" s="266">
        <v>0</v>
      </c>
      <c r="K43" s="267">
        <f>E43*J43</f>
        <v>0</v>
      </c>
      <c r="O43" s="259">
        <v>2</v>
      </c>
      <c r="AA43" s="232">
        <v>1</v>
      </c>
      <c r="AB43" s="232">
        <v>1</v>
      </c>
      <c r="AC43" s="232">
        <v>1</v>
      </c>
      <c r="AZ43" s="232">
        <v>1</v>
      </c>
      <c r="BA43" s="232">
        <f>IF(AZ43=1,G43,0)</f>
        <v>0</v>
      </c>
      <c r="BB43" s="232">
        <f>IF(AZ43=2,G43,0)</f>
        <v>0</v>
      </c>
      <c r="BC43" s="232">
        <f>IF(AZ43=3,G43,0)</f>
        <v>0</v>
      </c>
      <c r="BD43" s="232">
        <f>IF(AZ43=4,G43,0)</f>
        <v>0</v>
      </c>
      <c r="BE43" s="232">
        <f>IF(AZ43=5,G43,0)</f>
        <v>0</v>
      </c>
      <c r="CA43" s="259">
        <v>1</v>
      </c>
      <c r="CB43" s="259">
        <v>1</v>
      </c>
    </row>
    <row r="44" spans="1:80">
      <c r="A44" s="268"/>
      <c r="B44" s="272"/>
      <c r="C44" s="330" t="s">
        <v>439</v>
      </c>
      <c r="D44" s="331"/>
      <c r="E44" s="273">
        <v>9.68</v>
      </c>
      <c r="F44" s="274"/>
      <c r="G44" s="275"/>
      <c r="H44" s="276"/>
      <c r="I44" s="270"/>
      <c r="J44" s="277"/>
      <c r="K44" s="270"/>
      <c r="M44" s="271" t="s">
        <v>439</v>
      </c>
      <c r="O44" s="259"/>
    </row>
    <row r="45" spans="1:80">
      <c r="A45" s="268"/>
      <c r="B45" s="272"/>
      <c r="C45" s="330" t="s">
        <v>440</v>
      </c>
      <c r="D45" s="331"/>
      <c r="E45" s="273">
        <v>2.75</v>
      </c>
      <c r="F45" s="274"/>
      <c r="G45" s="275"/>
      <c r="H45" s="276"/>
      <c r="I45" s="270"/>
      <c r="J45" s="277"/>
      <c r="K45" s="270"/>
      <c r="M45" s="271" t="s">
        <v>440</v>
      </c>
      <c r="O45" s="259"/>
    </row>
    <row r="46" spans="1:80">
      <c r="A46" s="268"/>
      <c r="B46" s="272"/>
      <c r="C46" s="330" t="s">
        <v>441</v>
      </c>
      <c r="D46" s="331"/>
      <c r="E46" s="273">
        <v>2.15</v>
      </c>
      <c r="F46" s="274"/>
      <c r="G46" s="275"/>
      <c r="H46" s="276"/>
      <c r="I46" s="270"/>
      <c r="J46" s="277"/>
      <c r="K46" s="270"/>
      <c r="M46" s="271" t="s">
        <v>441</v>
      </c>
      <c r="O46" s="259"/>
    </row>
    <row r="47" spans="1:80">
      <c r="A47" s="268"/>
      <c r="B47" s="272"/>
      <c r="C47" s="330" t="s">
        <v>442</v>
      </c>
      <c r="D47" s="331"/>
      <c r="E47" s="273">
        <v>2.8125</v>
      </c>
      <c r="F47" s="274"/>
      <c r="G47" s="275"/>
      <c r="H47" s="276"/>
      <c r="I47" s="270"/>
      <c r="J47" s="277"/>
      <c r="K47" s="270"/>
      <c r="M47" s="271" t="s">
        <v>442</v>
      </c>
      <c r="O47" s="259"/>
    </row>
    <row r="48" spans="1:80">
      <c r="A48" s="260">
        <v>17</v>
      </c>
      <c r="B48" s="261" t="s">
        <v>147</v>
      </c>
      <c r="C48" s="262" t="s">
        <v>148</v>
      </c>
      <c r="D48" s="263" t="s">
        <v>114</v>
      </c>
      <c r="E48" s="264">
        <v>12.41</v>
      </c>
      <c r="F48" s="264">
        <v>0</v>
      </c>
      <c r="G48" s="265">
        <f>E48*F48</f>
        <v>0</v>
      </c>
      <c r="H48" s="266">
        <v>0</v>
      </c>
      <c r="I48" s="267">
        <f>E48*H48</f>
        <v>0</v>
      </c>
      <c r="J48" s="266">
        <v>0</v>
      </c>
      <c r="K48" s="267">
        <f>E48*J48</f>
        <v>0</v>
      </c>
      <c r="O48" s="259">
        <v>2</v>
      </c>
      <c r="AA48" s="232">
        <v>1</v>
      </c>
      <c r="AB48" s="232">
        <v>1</v>
      </c>
      <c r="AC48" s="232">
        <v>1</v>
      </c>
      <c r="AZ48" s="232">
        <v>1</v>
      </c>
      <c r="BA48" s="232">
        <f>IF(AZ48=1,G48,0)</f>
        <v>0</v>
      </c>
      <c r="BB48" s="232">
        <f>IF(AZ48=2,G48,0)</f>
        <v>0</v>
      </c>
      <c r="BC48" s="232">
        <f>IF(AZ48=3,G48,0)</f>
        <v>0</v>
      </c>
      <c r="BD48" s="232">
        <f>IF(AZ48=4,G48,0)</f>
        <v>0</v>
      </c>
      <c r="BE48" s="232">
        <f>IF(AZ48=5,G48,0)</f>
        <v>0</v>
      </c>
      <c r="CA48" s="259">
        <v>1</v>
      </c>
      <c r="CB48" s="259">
        <v>1</v>
      </c>
    </row>
    <row r="49" spans="1:80">
      <c r="A49" s="268"/>
      <c r="B49" s="272"/>
      <c r="C49" s="330" t="s">
        <v>443</v>
      </c>
      <c r="D49" s="331"/>
      <c r="E49" s="273">
        <v>12.41</v>
      </c>
      <c r="F49" s="274"/>
      <c r="G49" s="275"/>
      <c r="H49" s="276"/>
      <c r="I49" s="270"/>
      <c r="J49" s="277"/>
      <c r="K49" s="270"/>
      <c r="M49" s="271" t="s">
        <v>443</v>
      </c>
      <c r="O49" s="259"/>
    </row>
    <row r="50" spans="1:80">
      <c r="A50" s="260">
        <v>18</v>
      </c>
      <c r="B50" s="261" t="s">
        <v>150</v>
      </c>
      <c r="C50" s="262" t="s">
        <v>151</v>
      </c>
      <c r="D50" s="263" t="s">
        <v>114</v>
      </c>
      <c r="E50" s="264">
        <v>16.8</v>
      </c>
      <c r="F50" s="264">
        <v>0</v>
      </c>
      <c r="G50" s="265">
        <f>E50*F50</f>
        <v>0</v>
      </c>
      <c r="H50" s="266">
        <v>0</v>
      </c>
      <c r="I50" s="267">
        <f>E50*H50</f>
        <v>0</v>
      </c>
      <c r="J50" s="266">
        <v>0</v>
      </c>
      <c r="K50" s="267">
        <f>E50*J50</f>
        <v>0</v>
      </c>
      <c r="O50" s="259">
        <v>2</v>
      </c>
      <c r="AA50" s="232">
        <v>1</v>
      </c>
      <c r="AB50" s="232">
        <v>1</v>
      </c>
      <c r="AC50" s="232">
        <v>1</v>
      </c>
      <c r="AZ50" s="232">
        <v>1</v>
      </c>
      <c r="BA50" s="232">
        <f>IF(AZ50=1,G50,0)</f>
        <v>0</v>
      </c>
      <c r="BB50" s="232">
        <f>IF(AZ50=2,G50,0)</f>
        <v>0</v>
      </c>
      <c r="BC50" s="232">
        <f>IF(AZ50=3,G50,0)</f>
        <v>0</v>
      </c>
      <c r="BD50" s="232">
        <f>IF(AZ50=4,G50,0)</f>
        <v>0</v>
      </c>
      <c r="BE50" s="232">
        <f>IF(AZ50=5,G50,0)</f>
        <v>0</v>
      </c>
      <c r="CA50" s="259">
        <v>1</v>
      </c>
      <c r="CB50" s="259">
        <v>1</v>
      </c>
    </row>
    <row r="51" spans="1:80">
      <c r="A51" s="268"/>
      <c r="B51" s="272"/>
      <c r="C51" s="330" t="s">
        <v>444</v>
      </c>
      <c r="D51" s="331"/>
      <c r="E51" s="273">
        <v>16.8</v>
      </c>
      <c r="F51" s="274"/>
      <c r="G51" s="275"/>
      <c r="H51" s="276"/>
      <c r="I51" s="270"/>
      <c r="J51" s="277"/>
      <c r="K51" s="270"/>
      <c r="M51" s="271" t="s">
        <v>444</v>
      </c>
      <c r="O51" s="259"/>
    </row>
    <row r="52" spans="1:80">
      <c r="A52" s="260">
        <v>19</v>
      </c>
      <c r="B52" s="261" t="s">
        <v>445</v>
      </c>
      <c r="C52" s="262" t="s">
        <v>446</v>
      </c>
      <c r="D52" s="263" t="s">
        <v>114</v>
      </c>
      <c r="E52" s="264">
        <v>76.599999999999994</v>
      </c>
      <c r="F52" s="264">
        <v>0</v>
      </c>
      <c r="G52" s="265">
        <f>E52*F52</f>
        <v>0</v>
      </c>
      <c r="H52" s="266">
        <v>0</v>
      </c>
      <c r="I52" s="267">
        <f>E52*H52</f>
        <v>0</v>
      </c>
      <c r="J52" s="266">
        <v>0</v>
      </c>
      <c r="K52" s="267">
        <f>E52*J52</f>
        <v>0</v>
      </c>
      <c r="O52" s="259">
        <v>2</v>
      </c>
      <c r="AA52" s="232">
        <v>1</v>
      </c>
      <c r="AB52" s="232">
        <v>1</v>
      </c>
      <c r="AC52" s="232">
        <v>1</v>
      </c>
      <c r="AZ52" s="232">
        <v>1</v>
      </c>
      <c r="BA52" s="232">
        <f>IF(AZ52=1,G52,0)</f>
        <v>0</v>
      </c>
      <c r="BB52" s="232">
        <f>IF(AZ52=2,G52,0)</f>
        <v>0</v>
      </c>
      <c r="BC52" s="232">
        <f>IF(AZ52=3,G52,0)</f>
        <v>0</v>
      </c>
      <c r="BD52" s="232">
        <f>IF(AZ52=4,G52,0)</f>
        <v>0</v>
      </c>
      <c r="BE52" s="232">
        <f>IF(AZ52=5,G52,0)</f>
        <v>0</v>
      </c>
      <c r="CA52" s="259">
        <v>1</v>
      </c>
      <c r="CB52" s="259">
        <v>1</v>
      </c>
    </row>
    <row r="53" spans="1:80">
      <c r="A53" s="268"/>
      <c r="B53" s="272"/>
      <c r="C53" s="330" t="s">
        <v>447</v>
      </c>
      <c r="D53" s="331"/>
      <c r="E53" s="273">
        <v>76.599999999999994</v>
      </c>
      <c r="F53" s="274"/>
      <c r="G53" s="275"/>
      <c r="H53" s="276"/>
      <c r="I53" s="270"/>
      <c r="J53" s="277"/>
      <c r="K53" s="270"/>
      <c r="M53" s="271" t="s">
        <v>447</v>
      </c>
      <c r="O53" s="259"/>
    </row>
    <row r="54" spans="1:80">
      <c r="A54" s="260">
        <v>20</v>
      </c>
      <c r="B54" s="261" t="s">
        <v>157</v>
      </c>
      <c r="C54" s="262" t="s">
        <v>158</v>
      </c>
      <c r="D54" s="263" t="s">
        <v>114</v>
      </c>
      <c r="E54" s="264">
        <v>6</v>
      </c>
      <c r="F54" s="264">
        <v>0</v>
      </c>
      <c r="G54" s="265">
        <f>E54*F54</f>
        <v>0</v>
      </c>
      <c r="H54" s="266">
        <v>0</v>
      </c>
      <c r="I54" s="267">
        <f>E54*H54</f>
        <v>0</v>
      </c>
      <c r="J54" s="266">
        <v>0</v>
      </c>
      <c r="K54" s="267">
        <f>E54*J54</f>
        <v>0</v>
      </c>
      <c r="O54" s="259">
        <v>2</v>
      </c>
      <c r="AA54" s="232">
        <v>1</v>
      </c>
      <c r="AB54" s="232">
        <v>1</v>
      </c>
      <c r="AC54" s="232">
        <v>1</v>
      </c>
      <c r="AZ54" s="232">
        <v>1</v>
      </c>
      <c r="BA54" s="232">
        <f>IF(AZ54=1,G54,0)</f>
        <v>0</v>
      </c>
      <c r="BB54" s="232">
        <f>IF(AZ54=2,G54,0)</f>
        <v>0</v>
      </c>
      <c r="BC54" s="232">
        <f>IF(AZ54=3,G54,0)</f>
        <v>0</v>
      </c>
      <c r="BD54" s="232">
        <f>IF(AZ54=4,G54,0)</f>
        <v>0</v>
      </c>
      <c r="BE54" s="232">
        <f>IF(AZ54=5,G54,0)</f>
        <v>0</v>
      </c>
      <c r="CA54" s="259">
        <v>1</v>
      </c>
      <c r="CB54" s="259">
        <v>1</v>
      </c>
    </row>
    <row r="55" spans="1:80">
      <c r="A55" s="268"/>
      <c r="B55" s="272"/>
      <c r="C55" s="330" t="s">
        <v>448</v>
      </c>
      <c r="D55" s="331"/>
      <c r="E55" s="273">
        <v>6</v>
      </c>
      <c r="F55" s="274"/>
      <c r="G55" s="275"/>
      <c r="H55" s="276"/>
      <c r="I55" s="270"/>
      <c r="J55" s="277"/>
      <c r="K55" s="270"/>
      <c r="M55" s="271" t="s">
        <v>448</v>
      </c>
      <c r="O55" s="259"/>
    </row>
    <row r="56" spans="1:80">
      <c r="A56" s="260">
        <v>21</v>
      </c>
      <c r="B56" s="261" t="s">
        <v>166</v>
      </c>
      <c r="C56" s="262" t="s">
        <v>167</v>
      </c>
      <c r="D56" s="263" t="s">
        <v>114</v>
      </c>
      <c r="E56" s="264">
        <v>82.772499999999994</v>
      </c>
      <c r="F56" s="264">
        <v>0</v>
      </c>
      <c r="G56" s="265">
        <f>E56*F56</f>
        <v>0</v>
      </c>
      <c r="H56" s="266">
        <v>0</v>
      </c>
      <c r="I56" s="267">
        <f>E56*H56</f>
        <v>0</v>
      </c>
      <c r="J56" s="266">
        <v>0</v>
      </c>
      <c r="K56" s="267">
        <f>E56*J56</f>
        <v>0</v>
      </c>
      <c r="O56" s="259">
        <v>2</v>
      </c>
      <c r="AA56" s="232">
        <v>1</v>
      </c>
      <c r="AB56" s="232">
        <v>1</v>
      </c>
      <c r="AC56" s="232">
        <v>1</v>
      </c>
      <c r="AZ56" s="232">
        <v>1</v>
      </c>
      <c r="BA56" s="232">
        <f>IF(AZ56=1,G56,0)</f>
        <v>0</v>
      </c>
      <c r="BB56" s="232">
        <f>IF(AZ56=2,G56,0)</f>
        <v>0</v>
      </c>
      <c r="BC56" s="232">
        <f>IF(AZ56=3,G56,0)</f>
        <v>0</v>
      </c>
      <c r="BD56" s="232">
        <f>IF(AZ56=4,G56,0)</f>
        <v>0</v>
      </c>
      <c r="BE56" s="232">
        <f>IF(AZ56=5,G56,0)</f>
        <v>0</v>
      </c>
      <c r="CA56" s="259">
        <v>1</v>
      </c>
      <c r="CB56" s="259">
        <v>1</v>
      </c>
    </row>
    <row r="57" spans="1:80">
      <c r="A57" s="268"/>
      <c r="B57" s="272"/>
      <c r="C57" s="330" t="s">
        <v>449</v>
      </c>
      <c r="D57" s="331"/>
      <c r="E57" s="273">
        <v>82.772499999999994</v>
      </c>
      <c r="F57" s="274"/>
      <c r="G57" s="275"/>
      <c r="H57" s="276"/>
      <c r="I57" s="270"/>
      <c r="J57" s="277"/>
      <c r="K57" s="270"/>
      <c r="M57" s="271" t="s">
        <v>449</v>
      </c>
      <c r="O57" s="259"/>
    </row>
    <row r="58" spans="1:80">
      <c r="A58" s="260">
        <v>22</v>
      </c>
      <c r="B58" s="261" t="s">
        <v>328</v>
      </c>
      <c r="C58" s="262" t="s">
        <v>450</v>
      </c>
      <c r="D58" s="263" t="s">
        <v>451</v>
      </c>
      <c r="E58" s="264">
        <v>2</v>
      </c>
      <c r="F58" s="264">
        <v>0</v>
      </c>
      <c r="G58" s="265">
        <f>E58*F58</f>
        <v>0</v>
      </c>
      <c r="H58" s="266">
        <v>0</v>
      </c>
      <c r="I58" s="267">
        <f>E58*H58</f>
        <v>0</v>
      </c>
      <c r="J58" s="266"/>
      <c r="K58" s="267">
        <f>E58*J58</f>
        <v>0</v>
      </c>
      <c r="O58" s="259">
        <v>2</v>
      </c>
      <c r="AA58" s="232">
        <v>12</v>
      </c>
      <c r="AB58" s="232">
        <v>0</v>
      </c>
      <c r="AC58" s="232">
        <v>1</v>
      </c>
      <c r="AZ58" s="232">
        <v>1</v>
      </c>
      <c r="BA58" s="232">
        <f>IF(AZ58=1,G58,0)</f>
        <v>0</v>
      </c>
      <c r="BB58" s="232">
        <f>IF(AZ58=2,G58,0)</f>
        <v>0</v>
      </c>
      <c r="BC58" s="232">
        <f>IF(AZ58=3,G58,0)</f>
        <v>0</v>
      </c>
      <c r="BD58" s="232">
        <f>IF(AZ58=4,G58,0)</f>
        <v>0</v>
      </c>
      <c r="BE58" s="232">
        <f>IF(AZ58=5,G58,0)</f>
        <v>0</v>
      </c>
      <c r="CA58" s="259">
        <v>12</v>
      </c>
      <c r="CB58" s="259">
        <v>0</v>
      </c>
    </row>
    <row r="59" spans="1:80">
      <c r="A59" s="268"/>
      <c r="B59" s="269"/>
      <c r="C59" s="327" t="s">
        <v>452</v>
      </c>
      <c r="D59" s="328"/>
      <c r="E59" s="328"/>
      <c r="F59" s="328"/>
      <c r="G59" s="329"/>
      <c r="I59" s="270"/>
      <c r="K59" s="270"/>
      <c r="L59" s="271" t="s">
        <v>452</v>
      </c>
      <c r="O59" s="259">
        <v>3</v>
      </c>
    </row>
    <row r="60" spans="1:80">
      <c r="A60" s="268"/>
      <c r="B60" s="269"/>
      <c r="C60" s="327" t="s">
        <v>453</v>
      </c>
      <c r="D60" s="328"/>
      <c r="E60" s="328"/>
      <c r="F60" s="328"/>
      <c r="G60" s="329"/>
      <c r="I60" s="270"/>
      <c r="K60" s="270"/>
      <c r="L60" s="271" t="s">
        <v>453</v>
      </c>
      <c r="O60" s="259">
        <v>3</v>
      </c>
    </row>
    <row r="61" spans="1:80">
      <c r="A61" s="268"/>
      <c r="B61" s="269"/>
      <c r="C61" s="327" t="s">
        <v>454</v>
      </c>
      <c r="D61" s="328"/>
      <c r="E61" s="328"/>
      <c r="F61" s="328"/>
      <c r="G61" s="329"/>
      <c r="I61" s="270"/>
      <c r="K61" s="270"/>
      <c r="L61" s="271" t="s">
        <v>454</v>
      </c>
      <c r="O61" s="259">
        <v>3</v>
      </c>
    </row>
    <row r="62" spans="1:80">
      <c r="A62" s="260">
        <v>23</v>
      </c>
      <c r="B62" s="261" t="s">
        <v>331</v>
      </c>
      <c r="C62" s="262" t="s">
        <v>455</v>
      </c>
      <c r="D62" s="263" t="s">
        <v>451</v>
      </c>
      <c r="E62" s="264">
        <v>2</v>
      </c>
      <c r="F62" s="264">
        <v>0</v>
      </c>
      <c r="G62" s="265">
        <f>E62*F62</f>
        <v>0</v>
      </c>
      <c r="H62" s="266">
        <v>0.32200000000000001</v>
      </c>
      <c r="I62" s="267">
        <f>E62*H62</f>
        <v>0.64400000000000002</v>
      </c>
      <c r="J62" s="266"/>
      <c r="K62" s="267">
        <f>E62*J62</f>
        <v>0</v>
      </c>
      <c r="O62" s="259">
        <v>2</v>
      </c>
      <c r="AA62" s="232">
        <v>12</v>
      </c>
      <c r="AB62" s="232">
        <v>0</v>
      </c>
      <c r="AC62" s="232">
        <v>2</v>
      </c>
      <c r="AZ62" s="232">
        <v>1</v>
      </c>
      <c r="BA62" s="232">
        <f>IF(AZ62=1,G62,0)</f>
        <v>0</v>
      </c>
      <c r="BB62" s="232">
        <f>IF(AZ62=2,G62,0)</f>
        <v>0</v>
      </c>
      <c r="BC62" s="232">
        <f>IF(AZ62=3,G62,0)</f>
        <v>0</v>
      </c>
      <c r="BD62" s="232">
        <f>IF(AZ62=4,G62,0)</f>
        <v>0</v>
      </c>
      <c r="BE62" s="232">
        <f>IF(AZ62=5,G62,0)</f>
        <v>0</v>
      </c>
      <c r="CA62" s="259">
        <v>12</v>
      </c>
      <c r="CB62" s="259">
        <v>0</v>
      </c>
    </row>
    <row r="63" spans="1:80" ht="22.5">
      <c r="A63" s="268"/>
      <c r="B63" s="269"/>
      <c r="C63" s="327" t="s">
        <v>456</v>
      </c>
      <c r="D63" s="328"/>
      <c r="E63" s="328"/>
      <c r="F63" s="328"/>
      <c r="G63" s="329"/>
      <c r="I63" s="270"/>
      <c r="K63" s="270"/>
      <c r="L63" s="271" t="s">
        <v>456</v>
      </c>
      <c r="O63" s="259">
        <v>3</v>
      </c>
    </row>
    <row r="64" spans="1:80">
      <c r="A64" s="260">
        <v>24</v>
      </c>
      <c r="B64" s="261" t="s">
        <v>176</v>
      </c>
      <c r="C64" s="262" t="s">
        <v>177</v>
      </c>
      <c r="D64" s="263" t="s">
        <v>178</v>
      </c>
      <c r="E64" s="264">
        <v>0.17530000000000001</v>
      </c>
      <c r="F64" s="264">
        <v>0</v>
      </c>
      <c r="G64" s="265">
        <f>E64*F64</f>
        <v>0</v>
      </c>
      <c r="H64" s="266">
        <v>1E-3</v>
      </c>
      <c r="I64" s="267">
        <f>E64*H64</f>
        <v>1.7530000000000001E-4</v>
      </c>
      <c r="J64" s="266"/>
      <c r="K64" s="267">
        <f>E64*J64</f>
        <v>0</v>
      </c>
      <c r="O64" s="259">
        <v>2</v>
      </c>
      <c r="AA64" s="232">
        <v>3</v>
      </c>
      <c r="AB64" s="232">
        <v>1</v>
      </c>
      <c r="AC64" s="232">
        <v>572460</v>
      </c>
      <c r="AZ64" s="232">
        <v>1</v>
      </c>
      <c r="BA64" s="232">
        <f>IF(AZ64=1,G64,0)</f>
        <v>0</v>
      </c>
      <c r="BB64" s="232">
        <f>IF(AZ64=2,G64,0)</f>
        <v>0</v>
      </c>
      <c r="BC64" s="232">
        <f>IF(AZ64=3,G64,0)</f>
        <v>0</v>
      </c>
      <c r="BD64" s="232">
        <f>IF(AZ64=4,G64,0)</f>
        <v>0</v>
      </c>
      <c r="BE64" s="232">
        <f>IF(AZ64=5,G64,0)</f>
        <v>0</v>
      </c>
      <c r="CA64" s="259">
        <v>3</v>
      </c>
      <c r="CB64" s="259">
        <v>1</v>
      </c>
    </row>
    <row r="65" spans="1:80">
      <c r="A65" s="268"/>
      <c r="B65" s="272"/>
      <c r="C65" s="330" t="s">
        <v>457</v>
      </c>
      <c r="D65" s="331"/>
      <c r="E65" s="273">
        <v>0.17530000000000001</v>
      </c>
      <c r="F65" s="274"/>
      <c r="G65" s="275"/>
      <c r="H65" s="276"/>
      <c r="I65" s="270"/>
      <c r="J65" s="277"/>
      <c r="K65" s="270"/>
      <c r="M65" s="271" t="s">
        <v>457</v>
      </c>
      <c r="O65" s="259"/>
    </row>
    <row r="66" spans="1:80">
      <c r="A66" s="260">
        <v>25</v>
      </c>
      <c r="B66" s="261" t="s">
        <v>458</v>
      </c>
      <c r="C66" s="262" t="s">
        <v>459</v>
      </c>
      <c r="D66" s="263" t="s">
        <v>392</v>
      </c>
      <c r="E66" s="264">
        <v>16.335000000000001</v>
      </c>
      <c r="F66" s="264">
        <v>0</v>
      </c>
      <c r="G66" s="265">
        <f>E66*F66</f>
        <v>0</v>
      </c>
      <c r="H66" s="266">
        <v>1</v>
      </c>
      <c r="I66" s="267">
        <f>E66*H66</f>
        <v>16.335000000000001</v>
      </c>
      <c r="J66" s="266"/>
      <c r="K66" s="267">
        <f>E66*J66</f>
        <v>0</v>
      </c>
      <c r="O66" s="259">
        <v>2</v>
      </c>
      <c r="AA66" s="232">
        <v>3</v>
      </c>
      <c r="AB66" s="232">
        <v>1</v>
      </c>
      <c r="AC66" s="232">
        <v>583310000</v>
      </c>
      <c r="AZ66" s="232">
        <v>1</v>
      </c>
      <c r="BA66" s="232">
        <f>IF(AZ66=1,G66,0)</f>
        <v>0</v>
      </c>
      <c r="BB66" s="232">
        <f>IF(AZ66=2,G66,0)</f>
        <v>0</v>
      </c>
      <c r="BC66" s="232">
        <f>IF(AZ66=3,G66,0)</f>
        <v>0</v>
      </c>
      <c r="BD66" s="232">
        <f>IF(AZ66=4,G66,0)</f>
        <v>0</v>
      </c>
      <c r="BE66" s="232">
        <f>IF(AZ66=5,G66,0)</f>
        <v>0</v>
      </c>
      <c r="CA66" s="259">
        <v>3</v>
      </c>
      <c r="CB66" s="259">
        <v>1</v>
      </c>
    </row>
    <row r="67" spans="1:80">
      <c r="A67" s="268"/>
      <c r="B67" s="272"/>
      <c r="C67" s="330" t="s">
        <v>460</v>
      </c>
      <c r="D67" s="331"/>
      <c r="E67" s="273">
        <v>10.395</v>
      </c>
      <c r="F67" s="274"/>
      <c r="G67" s="275"/>
      <c r="H67" s="276"/>
      <c r="I67" s="270"/>
      <c r="J67" s="277"/>
      <c r="K67" s="270"/>
      <c r="M67" s="271" t="s">
        <v>460</v>
      </c>
      <c r="O67" s="259"/>
    </row>
    <row r="68" spans="1:80">
      <c r="A68" s="268"/>
      <c r="B68" s="272"/>
      <c r="C68" s="330" t="s">
        <v>461</v>
      </c>
      <c r="D68" s="331"/>
      <c r="E68" s="273">
        <v>5.94</v>
      </c>
      <c r="F68" s="274"/>
      <c r="G68" s="275"/>
      <c r="H68" s="276"/>
      <c r="I68" s="270"/>
      <c r="J68" s="277"/>
      <c r="K68" s="270"/>
      <c r="M68" s="271" t="s">
        <v>461</v>
      </c>
      <c r="O68" s="259"/>
    </row>
    <row r="69" spans="1:80">
      <c r="A69" s="278"/>
      <c r="B69" s="279" t="s">
        <v>100</v>
      </c>
      <c r="C69" s="280" t="s">
        <v>111</v>
      </c>
      <c r="D69" s="281"/>
      <c r="E69" s="282"/>
      <c r="F69" s="283"/>
      <c r="G69" s="284">
        <f>SUM(G7:G68)</f>
        <v>0</v>
      </c>
      <c r="H69" s="285"/>
      <c r="I69" s="286">
        <f>SUM(I7:I68)</f>
        <v>17.192854799999999</v>
      </c>
      <c r="J69" s="285"/>
      <c r="K69" s="286">
        <f>SUM(K7:K68)</f>
        <v>0</v>
      </c>
      <c r="O69" s="259">
        <v>4</v>
      </c>
      <c r="BA69" s="287">
        <f>SUM(BA7:BA68)</f>
        <v>0</v>
      </c>
      <c r="BB69" s="287">
        <f>SUM(BB7:BB68)</f>
        <v>0</v>
      </c>
      <c r="BC69" s="287">
        <f>SUM(BC7:BC68)</f>
        <v>0</v>
      </c>
      <c r="BD69" s="287">
        <f>SUM(BD7:BD68)</f>
        <v>0</v>
      </c>
      <c r="BE69" s="287">
        <f>SUM(BE7:BE68)</f>
        <v>0</v>
      </c>
    </row>
    <row r="70" spans="1:80">
      <c r="A70" s="249" t="s">
        <v>97</v>
      </c>
      <c r="B70" s="250" t="s">
        <v>180</v>
      </c>
      <c r="C70" s="251" t="s">
        <v>181</v>
      </c>
      <c r="D70" s="252"/>
      <c r="E70" s="253"/>
      <c r="F70" s="253"/>
      <c r="G70" s="254"/>
      <c r="H70" s="255"/>
      <c r="I70" s="256"/>
      <c r="J70" s="257"/>
      <c r="K70" s="258"/>
      <c r="O70" s="259">
        <v>1</v>
      </c>
    </row>
    <row r="71" spans="1:80">
      <c r="A71" s="260">
        <v>26</v>
      </c>
      <c r="B71" s="261" t="s">
        <v>183</v>
      </c>
      <c r="C71" s="262" t="s">
        <v>184</v>
      </c>
      <c r="D71" s="263" t="s">
        <v>114</v>
      </c>
      <c r="E71" s="264">
        <v>188.13079999999999</v>
      </c>
      <c r="F71" s="264">
        <v>0</v>
      </c>
      <c r="G71" s="265">
        <f>E71*F71</f>
        <v>0</v>
      </c>
      <c r="H71" s="266">
        <v>3.0000000000000001E-5</v>
      </c>
      <c r="I71" s="267">
        <f>E71*H71</f>
        <v>5.6439239999999998E-3</v>
      </c>
      <c r="J71" s="266">
        <v>0</v>
      </c>
      <c r="K71" s="267">
        <f>E71*J71</f>
        <v>0</v>
      </c>
      <c r="O71" s="259">
        <v>2</v>
      </c>
      <c r="AA71" s="232">
        <v>1</v>
      </c>
      <c r="AB71" s="232">
        <v>1</v>
      </c>
      <c r="AC71" s="232">
        <v>1</v>
      </c>
      <c r="AZ71" s="232">
        <v>1</v>
      </c>
      <c r="BA71" s="232">
        <f>IF(AZ71=1,G71,0)</f>
        <v>0</v>
      </c>
      <c r="BB71" s="232">
        <f>IF(AZ71=2,G71,0)</f>
        <v>0</v>
      </c>
      <c r="BC71" s="232">
        <f>IF(AZ71=3,G71,0)</f>
        <v>0</v>
      </c>
      <c r="BD71" s="232">
        <f>IF(AZ71=4,G71,0)</f>
        <v>0</v>
      </c>
      <c r="BE71" s="232">
        <f>IF(AZ71=5,G71,0)</f>
        <v>0</v>
      </c>
      <c r="CA71" s="259">
        <v>1</v>
      </c>
      <c r="CB71" s="259">
        <v>1</v>
      </c>
    </row>
    <row r="72" spans="1:80">
      <c r="A72" s="268"/>
      <c r="B72" s="272"/>
      <c r="C72" s="330" t="s">
        <v>462</v>
      </c>
      <c r="D72" s="331"/>
      <c r="E72" s="273">
        <v>88.145200000000003</v>
      </c>
      <c r="F72" s="274"/>
      <c r="G72" s="275"/>
      <c r="H72" s="276"/>
      <c r="I72" s="270"/>
      <c r="J72" s="277"/>
      <c r="K72" s="270"/>
      <c r="M72" s="271" t="s">
        <v>462</v>
      </c>
      <c r="O72" s="259"/>
    </row>
    <row r="73" spans="1:80">
      <c r="A73" s="268"/>
      <c r="B73" s="272"/>
      <c r="C73" s="330" t="s">
        <v>463</v>
      </c>
      <c r="D73" s="331"/>
      <c r="E73" s="273">
        <v>99.985600000000005</v>
      </c>
      <c r="F73" s="274"/>
      <c r="G73" s="275"/>
      <c r="H73" s="276"/>
      <c r="I73" s="270"/>
      <c r="J73" s="277"/>
      <c r="K73" s="270"/>
      <c r="M73" s="271" t="s">
        <v>463</v>
      </c>
      <c r="O73" s="259"/>
    </row>
    <row r="74" spans="1:80">
      <c r="A74" s="260">
        <v>27</v>
      </c>
      <c r="B74" s="261" t="s">
        <v>186</v>
      </c>
      <c r="C74" s="262" t="s">
        <v>187</v>
      </c>
      <c r="D74" s="263" t="s">
        <v>114</v>
      </c>
      <c r="E74" s="264">
        <v>216.35040000000001</v>
      </c>
      <c r="F74" s="264">
        <v>0</v>
      </c>
      <c r="G74" s="265">
        <f>E74*F74</f>
        <v>0</v>
      </c>
      <c r="H74" s="266">
        <v>5.9999999999999995E-4</v>
      </c>
      <c r="I74" s="267">
        <f>E74*H74</f>
        <v>0.12981023999999999</v>
      </c>
      <c r="J74" s="266"/>
      <c r="K74" s="267">
        <f>E74*J74</f>
        <v>0</v>
      </c>
      <c r="O74" s="259">
        <v>2</v>
      </c>
      <c r="AA74" s="232">
        <v>3</v>
      </c>
      <c r="AB74" s="232">
        <v>1</v>
      </c>
      <c r="AC74" s="232">
        <v>69370000</v>
      </c>
      <c r="AZ74" s="232">
        <v>1</v>
      </c>
      <c r="BA74" s="232">
        <f>IF(AZ74=1,G74,0)</f>
        <v>0</v>
      </c>
      <c r="BB74" s="232">
        <f>IF(AZ74=2,G74,0)</f>
        <v>0</v>
      </c>
      <c r="BC74" s="232">
        <f>IF(AZ74=3,G74,0)</f>
        <v>0</v>
      </c>
      <c r="BD74" s="232">
        <f>IF(AZ74=4,G74,0)</f>
        <v>0</v>
      </c>
      <c r="BE74" s="232">
        <f>IF(AZ74=5,G74,0)</f>
        <v>0</v>
      </c>
      <c r="CA74" s="259">
        <v>3</v>
      </c>
      <c r="CB74" s="259">
        <v>1</v>
      </c>
    </row>
    <row r="75" spans="1:80">
      <c r="A75" s="268"/>
      <c r="B75" s="272"/>
      <c r="C75" s="330" t="s">
        <v>464</v>
      </c>
      <c r="D75" s="331"/>
      <c r="E75" s="273">
        <v>101.367</v>
      </c>
      <c r="F75" s="274"/>
      <c r="G75" s="275"/>
      <c r="H75" s="276"/>
      <c r="I75" s="270"/>
      <c r="J75" s="277"/>
      <c r="K75" s="270"/>
      <c r="M75" s="271" t="s">
        <v>464</v>
      </c>
      <c r="O75" s="259"/>
    </row>
    <row r="76" spans="1:80">
      <c r="A76" s="268"/>
      <c r="B76" s="272"/>
      <c r="C76" s="330" t="s">
        <v>465</v>
      </c>
      <c r="D76" s="331"/>
      <c r="E76" s="273">
        <v>114.9834</v>
      </c>
      <c r="F76" s="274"/>
      <c r="G76" s="275"/>
      <c r="H76" s="276"/>
      <c r="I76" s="270"/>
      <c r="J76" s="277"/>
      <c r="K76" s="270"/>
      <c r="M76" s="271" t="s">
        <v>465</v>
      </c>
      <c r="O76" s="259"/>
    </row>
    <row r="77" spans="1:80">
      <c r="A77" s="278"/>
      <c r="B77" s="279" t="s">
        <v>100</v>
      </c>
      <c r="C77" s="280" t="s">
        <v>182</v>
      </c>
      <c r="D77" s="281"/>
      <c r="E77" s="282"/>
      <c r="F77" s="283"/>
      <c r="G77" s="284">
        <f>SUM(G70:G76)</f>
        <v>0</v>
      </c>
      <c r="H77" s="285"/>
      <c r="I77" s="286">
        <f>SUM(I70:I76)</f>
        <v>0.13545416399999999</v>
      </c>
      <c r="J77" s="285"/>
      <c r="K77" s="286">
        <f>SUM(K70:K76)</f>
        <v>0</v>
      </c>
      <c r="O77" s="259">
        <v>4</v>
      </c>
      <c r="BA77" s="287">
        <f>SUM(BA70:BA76)</f>
        <v>0</v>
      </c>
      <c r="BB77" s="287">
        <f>SUM(BB70:BB76)</f>
        <v>0</v>
      </c>
      <c r="BC77" s="287">
        <f>SUM(BC70:BC76)</f>
        <v>0</v>
      </c>
      <c r="BD77" s="287">
        <f>SUM(BD70:BD76)</f>
        <v>0</v>
      </c>
      <c r="BE77" s="287">
        <f>SUM(BE70:BE76)</f>
        <v>0</v>
      </c>
    </row>
    <row r="78" spans="1:80">
      <c r="A78" s="249" t="s">
        <v>97</v>
      </c>
      <c r="B78" s="250" t="s">
        <v>466</v>
      </c>
      <c r="C78" s="251" t="s">
        <v>467</v>
      </c>
      <c r="D78" s="252"/>
      <c r="E78" s="253"/>
      <c r="F78" s="253"/>
      <c r="G78" s="254"/>
      <c r="H78" s="255"/>
      <c r="I78" s="256"/>
      <c r="J78" s="257"/>
      <c r="K78" s="258"/>
      <c r="O78" s="259">
        <v>1</v>
      </c>
    </row>
    <row r="79" spans="1:80">
      <c r="A79" s="260">
        <v>28</v>
      </c>
      <c r="B79" s="261" t="s">
        <v>469</v>
      </c>
      <c r="C79" s="262" t="s">
        <v>470</v>
      </c>
      <c r="D79" s="263" t="s">
        <v>118</v>
      </c>
      <c r="E79" s="264">
        <v>4.3339999999999996</v>
      </c>
      <c r="F79" s="264">
        <v>0</v>
      </c>
      <c r="G79" s="265">
        <f>E79*F79</f>
        <v>0</v>
      </c>
      <c r="H79" s="266">
        <v>2.83209</v>
      </c>
      <c r="I79" s="267">
        <f>E79*H79</f>
        <v>12.274278059999999</v>
      </c>
      <c r="J79" s="266">
        <v>0</v>
      </c>
      <c r="K79" s="267">
        <f>E79*J79</f>
        <v>0</v>
      </c>
      <c r="O79" s="259">
        <v>2</v>
      </c>
      <c r="AA79" s="232">
        <v>1</v>
      </c>
      <c r="AB79" s="232">
        <v>1</v>
      </c>
      <c r="AC79" s="232">
        <v>1</v>
      </c>
      <c r="AZ79" s="232">
        <v>1</v>
      </c>
      <c r="BA79" s="232">
        <f>IF(AZ79=1,G79,0)</f>
        <v>0</v>
      </c>
      <c r="BB79" s="232">
        <f>IF(AZ79=2,G79,0)</f>
        <v>0</v>
      </c>
      <c r="BC79" s="232">
        <f>IF(AZ79=3,G79,0)</f>
        <v>0</v>
      </c>
      <c r="BD79" s="232">
        <f>IF(AZ79=4,G79,0)</f>
        <v>0</v>
      </c>
      <c r="BE79" s="232">
        <f>IF(AZ79=5,G79,0)</f>
        <v>0</v>
      </c>
      <c r="CA79" s="259">
        <v>1</v>
      </c>
      <c r="CB79" s="259">
        <v>1</v>
      </c>
    </row>
    <row r="80" spans="1:80">
      <c r="A80" s="268"/>
      <c r="B80" s="272"/>
      <c r="C80" s="330" t="s">
        <v>471</v>
      </c>
      <c r="D80" s="331"/>
      <c r="E80" s="273">
        <v>2.15</v>
      </c>
      <c r="F80" s="274"/>
      <c r="G80" s="275"/>
      <c r="H80" s="276"/>
      <c r="I80" s="270"/>
      <c r="J80" s="277"/>
      <c r="K80" s="270"/>
      <c r="M80" s="271" t="s">
        <v>471</v>
      </c>
      <c r="O80" s="259"/>
    </row>
    <row r="81" spans="1:80">
      <c r="A81" s="268"/>
      <c r="B81" s="272"/>
      <c r="C81" s="330" t="s">
        <v>472</v>
      </c>
      <c r="D81" s="331"/>
      <c r="E81" s="273">
        <v>2.1840000000000002</v>
      </c>
      <c r="F81" s="274"/>
      <c r="G81" s="275"/>
      <c r="H81" s="276"/>
      <c r="I81" s="270"/>
      <c r="J81" s="277"/>
      <c r="K81" s="270"/>
      <c r="M81" s="271" t="s">
        <v>472</v>
      </c>
      <c r="O81" s="259"/>
    </row>
    <row r="82" spans="1:80">
      <c r="A82" s="260">
        <v>29</v>
      </c>
      <c r="B82" s="261" t="s">
        <v>473</v>
      </c>
      <c r="C82" s="262" t="s">
        <v>474</v>
      </c>
      <c r="D82" s="263" t="s">
        <v>118</v>
      </c>
      <c r="E82" s="264">
        <v>32.1</v>
      </c>
      <c r="F82" s="264">
        <v>0</v>
      </c>
      <c r="G82" s="265">
        <f>E82*F82</f>
        <v>0</v>
      </c>
      <c r="H82" s="266">
        <v>2.9465499999999998</v>
      </c>
      <c r="I82" s="267">
        <f>E82*H82</f>
        <v>94.584254999999999</v>
      </c>
      <c r="J82" s="266">
        <v>0</v>
      </c>
      <c r="K82" s="267">
        <f>E82*J82</f>
        <v>0</v>
      </c>
      <c r="O82" s="259">
        <v>2</v>
      </c>
      <c r="AA82" s="232">
        <v>1</v>
      </c>
      <c r="AB82" s="232">
        <v>1</v>
      </c>
      <c r="AC82" s="232">
        <v>1</v>
      </c>
      <c r="AZ82" s="232">
        <v>1</v>
      </c>
      <c r="BA82" s="232">
        <f>IF(AZ82=1,G82,0)</f>
        <v>0</v>
      </c>
      <c r="BB82" s="232">
        <f>IF(AZ82=2,G82,0)</f>
        <v>0</v>
      </c>
      <c r="BC82" s="232">
        <f>IF(AZ82=3,G82,0)</f>
        <v>0</v>
      </c>
      <c r="BD82" s="232">
        <f>IF(AZ82=4,G82,0)</f>
        <v>0</v>
      </c>
      <c r="BE82" s="232">
        <f>IF(AZ82=5,G82,0)</f>
        <v>0</v>
      </c>
      <c r="CA82" s="259">
        <v>1</v>
      </c>
      <c r="CB82" s="259">
        <v>1</v>
      </c>
    </row>
    <row r="83" spans="1:80">
      <c r="A83" s="268"/>
      <c r="B83" s="272"/>
      <c r="C83" s="330" t="s">
        <v>475</v>
      </c>
      <c r="D83" s="331"/>
      <c r="E83" s="273">
        <v>18.600000000000001</v>
      </c>
      <c r="F83" s="274"/>
      <c r="G83" s="275"/>
      <c r="H83" s="276"/>
      <c r="I83" s="270"/>
      <c r="J83" s="277"/>
      <c r="K83" s="270"/>
      <c r="M83" s="271" t="s">
        <v>475</v>
      </c>
      <c r="O83" s="259"/>
    </row>
    <row r="84" spans="1:80">
      <c r="A84" s="268"/>
      <c r="B84" s="272"/>
      <c r="C84" s="330" t="s">
        <v>476</v>
      </c>
      <c r="D84" s="331"/>
      <c r="E84" s="273">
        <v>13.5</v>
      </c>
      <c r="F84" s="274"/>
      <c r="G84" s="275"/>
      <c r="H84" s="276"/>
      <c r="I84" s="270"/>
      <c r="J84" s="277"/>
      <c r="K84" s="270"/>
      <c r="M84" s="271" t="s">
        <v>476</v>
      </c>
      <c r="O84" s="259"/>
    </row>
    <row r="85" spans="1:80">
      <c r="A85" s="260">
        <v>30</v>
      </c>
      <c r="B85" s="261" t="s">
        <v>477</v>
      </c>
      <c r="C85" s="262" t="s">
        <v>478</v>
      </c>
      <c r="D85" s="263" t="s">
        <v>114</v>
      </c>
      <c r="E85" s="264">
        <v>86.802499999999995</v>
      </c>
      <c r="F85" s="264">
        <v>0</v>
      </c>
      <c r="G85" s="265">
        <f>E85*F85</f>
        <v>0</v>
      </c>
      <c r="H85" s="266">
        <v>1.444E-2</v>
      </c>
      <c r="I85" s="267">
        <f>E85*H85</f>
        <v>1.2534280999999998</v>
      </c>
      <c r="J85" s="266">
        <v>0</v>
      </c>
      <c r="K85" s="267">
        <f>E85*J85</f>
        <v>0</v>
      </c>
      <c r="O85" s="259">
        <v>2</v>
      </c>
      <c r="AA85" s="232">
        <v>1</v>
      </c>
      <c r="AB85" s="232">
        <v>1</v>
      </c>
      <c r="AC85" s="232">
        <v>1</v>
      </c>
      <c r="AZ85" s="232">
        <v>1</v>
      </c>
      <c r="BA85" s="232">
        <f>IF(AZ85=1,G85,0)</f>
        <v>0</v>
      </c>
      <c r="BB85" s="232">
        <f>IF(AZ85=2,G85,0)</f>
        <v>0</v>
      </c>
      <c r="BC85" s="232">
        <f>IF(AZ85=3,G85,0)</f>
        <v>0</v>
      </c>
      <c r="BD85" s="232">
        <f>IF(AZ85=4,G85,0)</f>
        <v>0</v>
      </c>
      <c r="BE85" s="232">
        <f>IF(AZ85=5,G85,0)</f>
        <v>0</v>
      </c>
      <c r="CA85" s="259">
        <v>1</v>
      </c>
      <c r="CB85" s="259">
        <v>1</v>
      </c>
    </row>
    <row r="86" spans="1:80">
      <c r="A86" s="268"/>
      <c r="B86" s="272"/>
      <c r="C86" s="330" t="s">
        <v>479</v>
      </c>
      <c r="D86" s="331"/>
      <c r="E86" s="273">
        <v>14.782500000000001</v>
      </c>
      <c r="F86" s="274"/>
      <c r="G86" s="275"/>
      <c r="H86" s="276"/>
      <c r="I86" s="270"/>
      <c r="J86" s="277"/>
      <c r="K86" s="270"/>
      <c r="M86" s="271" t="s">
        <v>479</v>
      </c>
      <c r="O86" s="259"/>
    </row>
    <row r="87" spans="1:80">
      <c r="A87" s="268"/>
      <c r="B87" s="272"/>
      <c r="C87" s="330" t="s">
        <v>480</v>
      </c>
      <c r="D87" s="331"/>
      <c r="E87" s="273">
        <v>42.12</v>
      </c>
      <c r="F87" s="274"/>
      <c r="G87" s="275"/>
      <c r="H87" s="276"/>
      <c r="I87" s="270"/>
      <c r="J87" s="277"/>
      <c r="K87" s="270"/>
      <c r="M87" s="271" t="s">
        <v>480</v>
      </c>
      <c r="O87" s="259"/>
    </row>
    <row r="88" spans="1:80">
      <c r="A88" s="268"/>
      <c r="B88" s="272"/>
      <c r="C88" s="330" t="s">
        <v>481</v>
      </c>
      <c r="D88" s="331"/>
      <c r="E88" s="273">
        <v>21.8</v>
      </c>
      <c r="F88" s="274"/>
      <c r="G88" s="275"/>
      <c r="H88" s="276"/>
      <c r="I88" s="270"/>
      <c r="J88" s="277"/>
      <c r="K88" s="270"/>
      <c r="M88" s="271" t="s">
        <v>481</v>
      </c>
      <c r="O88" s="259"/>
    </row>
    <row r="89" spans="1:80">
      <c r="A89" s="268"/>
      <c r="B89" s="272"/>
      <c r="C89" s="330" t="s">
        <v>482</v>
      </c>
      <c r="D89" s="331"/>
      <c r="E89" s="273">
        <v>8.1</v>
      </c>
      <c r="F89" s="274"/>
      <c r="G89" s="275"/>
      <c r="H89" s="276"/>
      <c r="I89" s="270"/>
      <c r="J89" s="277"/>
      <c r="K89" s="270"/>
      <c r="M89" s="271" t="s">
        <v>482</v>
      </c>
      <c r="O89" s="259"/>
    </row>
    <row r="90" spans="1:80">
      <c r="A90" s="260">
        <v>31</v>
      </c>
      <c r="B90" s="261" t="s">
        <v>483</v>
      </c>
      <c r="C90" s="262" t="s">
        <v>484</v>
      </c>
      <c r="D90" s="263" t="s">
        <v>114</v>
      </c>
      <c r="E90" s="264">
        <v>86.802499999999995</v>
      </c>
      <c r="F90" s="264">
        <v>0</v>
      </c>
      <c r="G90" s="265">
        <f>E90*F90</f>
        <v>0</v>
      </c>
      <c r="H90" s="266">
        <v>9.7000000000000005E-4</v>
      </c>
      <c r="I90" s="267">
        <f>E90*H90</f>
        <v>8.4198424999999993E-2</v>
      </c>
      <c r="J90" s="266">
        <v>0</v>
      </c>
      <c r="K90" s="267">
        <f>E90*J90</f>
        <v>0</v>
      </c>
      <c r="O90" s="259">
        <v>2</v>
      </c>
      <c r="AA90" s="232">
        <v>1</v>
      </c>
      <c r="AB90" s="232">
        <v>1</v>
      </c>
      <c r="AC90" s="232">
        <v>1</v>
      </c>
      <c r="AZ90" s="232">
        <v>1</v>
      </c>
      <c r="BA90" s="232">
        <f>IF(AZ90=1,G90,0)</f>
        <v>0</v>
      </c>
      <c r="BB90" s="232">
        <f>IF(AZ90=2,G90,0)</f>
        <v>0</v>
      </c>
      <c r="BC90" s="232">
        <f>IF(AZ90=3,G90,0)</f>
        <v>0</v>
      </c>
      <c r="BD90" s="232">
        <f>IF(AZ90=4,G90,0)</f>
        <v>0</v>
      </c>
      <c r="BE90" s="232">
        <f>IF(AZ90=5,G90,0)</f>
        <v>0</v>
      </c>
      <c r="CA90" s="259">
        <v>1</v>
      </c>
      <c r="CB90" s="259">
        <v>1</v>
      </c>
    </row>
    <row r="91" spans="1:80">
      <c r="A91" s="268"/>
      <c r="B91" s="272"/>
      <c r="C91" s="330" t="s">
        <v>479</v>
      </c>
      <c r="D91" s="331"/>
      <c r="E91" s="273">
        <v>14.782500000000001</v>
      </c>
      <c r="F91" s="274"/>
      <c r="G91" s="275"/>
      <c r="H91" s="276"/>
      <c r="I91" s="270"/>
      <c r="J91" s="277"/>
      <c r="K91" s="270"/>
      <c r="M91" s="271" t="s">
        <v>479</v>
      </c>
      <c r="O91" s="259"/>
    </row>
    <row r="92" spans="1:80">
      <c r="A92" s="268"/>
      <c r="B92" s="272"/>
      <c r="C92" s="330" t="s">
        <v>480</v>
      </c>
      <c r="D92" s="331"/>
      <c r="E92" s="273">
        <v>42.12</v>
      </c>
      <c r="F92" s="274"/>
      <c r="G92" s="275"/>
      <c r="H92" s="276"/>
      <c r="I92" s="270"/>
      <c r="J92" s="277"/>
      <c r="K92" s="270"/>
      <c r="M92" s="271" t="s">
        <v>480</v>
      </c>
      <c r="O92" s="259"/>
    </row>
    <row r="93" spans="1:80">
      <c r="A93" s="268"/>
      <c r="B93" s="272"/>
      <c r="C93" s="330" t="s">
        <v>481</v>
      </c>
      <c r="D93" s="331"/>
      <c r="E93" s="273">
        <v>21.8</v>
      </c>
      <c r="F93" s="274"/>
      <c r="G93" s="275"/>
      <c r="H93" s="276"/>
      <c r="I93" s="270"/>
      <c r="J93" s="277"/>
      <c r="K93" s="270"/>
      <c r="M93" s="271" t="s">
        <v>481</v>
      </c>
      <c r="O93" s="259"/>
    </row>
    <row r="94" spans="1:80">
      <c r="A94" s="268"/>
      <c r="B94" s="272"/>
      <c r="C94" s="330" t="s">
        <v>482</v>
      </c>
      <c r="D94" s="331"/>
      <c r="E94" s="273">
        <v>8.1</v>
      </c>
      <c r="F94" s="274"/>
      <c r="G94" s="275"/>
      <c r="H94" s="276"/>
      <c r="I94" s="270"/>
      <c r="J94" s="277"/>
      <c r="K94" s="270"/>
      <c r="M94" s="271" t="s">
        <v>482</v>
      </c>
      <c r="O94" s="259"/>
    </row>
    <row r="95" spans="1:80">
      <c r="A95" s="260">
        <v>32</v>
      </c>
      <c r="B95" s="261" t="s">
        <v>485</v>
      </c>
      <c r="C95" s="262" t="s">
        <v>486</v>
      </c>
      <c r="D95" s="263" t="s">
        <v>232</v>
      </c>
      <c r="E95" s="264">
        <v>1.1517999999999999</v>
      </c>
      <c r="F95" s="264">
        <v>0</v>
      </c>
      <c r="G95" s="265">
        <f>E95*F95</f>
        <v>0</v>
      </c>
      <c r="H95" s="266">
        <v>1.0610299999999999</v>
      </c>
      <c r="I95" s="267">
        <f>E95*H95</f>
        <v>1.2220943539999998</v>
      </c>
      <c r="J95" s="266">
        <v>0</v>
      </c>
      <c r="K95" s="267">
        <f>E95*J95</f>
        <v>0</v>
      </c>
      <c r="O95" s="259">
        <v>2</v>
      </c>
      <c r="AA95" s="232">
        <v>1</v>
      </c>
      <c r="AB95" s="232">
        <v>1</v>
      </c>
      <c r="AC95" s="232">
        <v>1</v>
      </c>
      <c r="AZ95" s="232">
        <v>1</v>
      </c>
      <c r="BA95" s="232">
        <f>IF(AZ95=1,G95,0)</f>
        <v>0</v>
      </c>
      <c r="BB95" s="232">
        <f>IF(AZ95=2,G95,0)</f>
        <v>0</v>
      </c>
      <c r="BC95" s="232">
        <f>IF(AZ95=3,G95,0)</f>
        <v>0</v>
      </c>
      <c r="BD95" s="232">
        <f>IF(AZ95=4,G95,0)</f>
        <v>0</v>
      </c>
      <c r="BE95" s="232">
        <f>IF(AZ95=5,G95,0)</f>
        <v>0</v>
      </c>
      <c r="CA95" s="259">
        <v>1</v>
      </c>
      <c r="CB95" s="259">
        <v>1</v>
      </c>
    </row>
    <row r="96" spans="1:80">
      <c r="A96" s="268"/>
      <c r="B96" s="272"/>
      <c r="C96" s="330" t="s">
        <v>487</v>
      </c>
      <c r="D96" s="331"/>
      <c r="E96" s="273">
        <v>0.99909999999999999</v>
      </c>
      <c r="F96" s="274"/>
      <c r="G96" s="275"/>
      <c r="H96" s="276"/>
      <c r="I96" s="270"/>
      <c r="J96" s="277"/>
      <c r="K96" s="270"/>
      <c r="M96" s="271" t="s">
        <v>487</v>
      </c>
      <c r="O96" s="259"/>
    </row>
    <row r="97" spans="1:80">
      <c r="A97" s="268"/>
      <c r="B97" s="272"/>
      <c r="C97" s="330" t="s">
        <v>488</v>
      </c>
      <c r="D97" s="331"/>
      <c r="E97" s="273">
        <v>1.77E-2</v>
      </c>
      <c r="F97" s="274"/>
      <c r="G97" s="275"/>
      <c r="H97" s="276"/>
      <c r="I97" s="270"/>
      <c r="J97" s="277"/>
      <c r="K97" s="270"/>
      <c r="M97" s="271" t="s">
        <v>488</v>
      </c>
      <c r="O97" s="259"/>
    </row>
    <row r="98" spans="1:80">
      <c r="A98" s="268"/>
      <c r="B98" s="272"/>
      <c r="C98" s="330" t="s">
        <v>489</v>
      </c>
      <c r="D98" s="331"/>
      <c r="E98" s="273">
        <v>0.13500000000000001</v>
      </c>
      <c r="F98" s="274"/>
      <c r="G98" s="275"/>
      <c r="H98" s="276"/>
      <c r="I98" s="270"/>
      <c r="J98" s="277"/>
      <c r="K98" s="270"/>
      <c r="M98" s="271" t="s">
        <v>489</v>
      </c>
      <c r="O98" s="259"/>
    </row>
    <row r="99" spans="1:80">
      <c r="A99" s="260">
        <v>33</v>
      </c>
      <c r="B99" s="261" t="s">
        <v>490</v>
      </c>
      <c r="C99" s="262" t="s">
        <v>491</v>
      </c>
      <c r="D99" s="263" t="s">
        <v>232</v>
      </c>
      <c r="E99" s="264">
        <v>0.36880000000000002</v>
      </c>
      <c r="F99" s="264">
        <v>0</v>
      </c>
      <c r="G99" s="265">
        <f>E99*F99</f>
        <v>0</v>
      </c>
      <c r="H99" s="266">
        <v>1.0561</v>
      </c>
      <c r="I99" s="267">
        <f>E99*H99</f>
        <v>0.38948968</v>
      </c>
      <c r="J99" s="266">
        <v>0</v>
      </c>
      <c r="K99" s="267">
        <f>E99*J99</f>
        <v>0</v>
      </c>
      <c r="O99" s="259">
        <v>2</v>
      </c>
      <c r="AA99" s="232">
        <v>1</v>
      </c>
      <c r="AB99" s="232">
        <v>1</v>
      </c>
      <c r="AC99" s="232">
        <v>1</v>
      </c>
      <c r="AZ99" s="232">
        <v>1</v>
      </c>
      <c r="BA99" s="232">
        <f>IF(AZ99=1,G99,0)</f>
        <v>0</v>
      </c>
      <c r="BB99" s="232">
        <f>IF(AZ99=2,G99,0)</f>
        <v>0</v>
      </c>
      <c r="BC99" s="232">
        <f>IF(AZ99=3,G99,0)</f>
        <v>0</v>
      </c>
      <c r="BD99" s="232">
        <f>IF(AZ99=4,G99,0)</f>
        <v>0</v>
      </c>
      <c r="BE99" s="232">
        <f>IF(AZ99=5,G99,0)</f>
        <v>0</v>
      </c>
      <c r="CA99" s="259">
        <v>1</v>
      </c>
      <c r="CB99" s="259">
        <v>1</v>
      </c>
    </row>
    <row r="100" spans="1:80">
      <c r="A100" s="268"/>
      <c r="B100" s="272"/>
      <c r="C100" s="330" t="s">
        <v>492</v>
      </c>
      <c r="D100" s="331"/>
      <c r="E100" s="273">
        <v>0.24879999999999999</v>
      </c>
      <c r="F100" s="274"/>
      <c r="G100" s="275"/>
      <c r="H100" s="276"/>
      <c r="I100" s="270"/>
      <c r="J100" s="277"/>
      <c r="K100" s="270"/>
      <c r="M100" s="271" t="s">
        <v>492</v>
      </c>
      <c r="O100" s="259"/>
    </row>
    <row r="101" spans="1:80">
      <c r="A101" s="268"/>
      <c r="B101" s="272"/>
      <c r="C101" s="330" t="s">
        <v>493</v>
      </c>
      <c r="D101" s="331"/>
      <c r="E101" s="273">
        <v>0.12</v>
      </c>
      <c r="F101" s="274"/>
      <c r="G101" s="275"/>
      <c r="H101" s="276"/>
      <c r="I101" s="270"/>
      <c r="J101" s="277"/>
      <c r="K101" s="270"/>
      <c r="M101" s="271" t="s">
        <v>493</v>
      </c>
      <c r="O101" s="259"/>
    </row>
    <row r="102" spans="1:80">
      <c r="A102" s="260">
        <v>34</v>
      </c>
      <c r="B102" s="261" t="s">
        <v>494</v>
      </c>
      <c r="C102" s="262" t="s">
        <v>495</v>
      </c>
      <c r="D102" s="263" t="s">
        <v>118</v>
      </c>
      <c r="E102" s="264">
        <v>4.9279999999999999</v>
      </c>
      <c r="F102" s="264">
        <v>0</v>
      </c>
      <c r="G102" s="265">
        <f>E102*F102</f>
        <v>0</v>
      </c>
      <c r="H102" s="266">
        <v>2.83209</v>
      </c>
      <c r="I102" s="267">
        <f>E102*H102</f>
        <v>13.95653952</v>
      </c>
      <c r="J102" s="266">
        <v>0</v>
      </c>
      <c r="K102" s="267">
        <f>E102*J102</f>
        <v>0</v>
      </c>
      <c r="O102" s="259">
        <v>2</v>
      </c>
      <c r="AA102" s="232">
        <v>1</v>
      </c>
      <c r="AB102" s="232">
        <v>1</v>
      </c>
      <c r="AC102" s="232">
        <v>1</v>
      </c>
      <c r="AZ102" s="232">
        <v>1</v>
      </c>
      <c r="BA102" s="232">
        <f>IF(AZ102=1,G102,0)</f>
        <v>0</v>
      </c>
      <c r="BB102" s="232">
        <f>IF(AZ102=2,G102,0)</f>
        <v>0</v>
      </c>
      <c r="BC102" s="232">
        <f>IF(AZ102=3,G102,0)</f>
        <v>0</v>
      </c>
      <c r="BD102" s="232">
        <f>IF(AZ102=4,G102,0)</f>
        <v>0</v>
      </c>
      <c r="BE102" s="232">
        <f>IF(AZ102=5,G102,0)</f>
        <v>0</v>
      </c>
      <c r="CA102" s="259">
        <v>1</v>
      </c>
      <c r="CB102" s="259">
        <v>1</v>
      </c>
    </row>
    <row r="103" spans="1:80">
      <c r="A103" s="268"/>
      <c r="B103" s="269"/>
      <c r="C103" s="327" t="s">
        <v>496</v>
      </c>
      <c r="D103" s="328"/>
      <c r="E103" s="328"/>
      <c r="F103" s="328"/>
      <c r="G103" s="329"/>
      <c r="I103" s="270"/>
      <c r="K103" s="270"/>
      <c r="L103" s="271" t="s">
        <v>496</v>
      </c>
      <c r="O103" s="259">
        <v>3</v>
      </c>
    </row>
    <row r="104" spans="1:80">
      <c r="A104" s="268"/>
      <c r="B104" s="269"/>
      <c r="C104" s="327" t="s">
        <v>497</v>
      </c>
      <c r="D104" s="328"/>
      <c r="E104" s="328"/>
      <c r="F104" s="328"/>
      <c r="G104" s="329"/>
      <c r="I104" s="270"/>
      <c r="K104" s="270"/>
      <c r="L104" s="271" t="s">
        <v>497</v>
      </c>
      <c r="O104" s="259">
        <v>3</v>
      </c>
    </row>
    <row r="105" spans="1:80">
      <c r="A105" s="268"/>
      <c r="B105" s="272"/>
      <c r="C105" s="330" t="s">
        <v>498</v>
      </c>
      <c r="D105" s="331"/>
      <c r="E105" s="273">
        <v>4.9279999999999999</v>
      </c>
      <c r="F105" s="274"/>
      <c r="G105" s="275"/>
      <c r="H105" s="276"/>
      <c r="I105" s="270"/>
      <c r="J105" s="277"/>
      <c r="K105" s="270"/>
      <c r="M105" s="271" t="s">
        <v>498</v>
      </c>
      <c r="O105" s="259"/>
    </row>
    <row r="106" spans="1:80">
      <c r="A106" s="260">
        <v>35</v>
      </c>
      <c r="B106" s="261" t="s">
        <v>499</v>
      </c>
      <c r="C106" s="262" t="s">
        <v>500</v>
      </c>
      <c r="D106" s="263" t="s">
        <v>451</v>
      </c>
      <c r="E106" s="264">
        <v>1</v>
      </c>
      <c r="F106" s="264">
        <v>0</v>
      </c>
      <c r="G106" s="265">
        <f>E106*F106</f>
        <v>0</v>
      </c>
      <c r="H106" s="266">
        <v>2.5</v>
      </c>
      <c r="I106" s="267">
        <f>E106*H106</f>
        <v>2.5</v>
      </c>
      <c r="J106" s="266"/>
      <c r="K106" s="267">
        <f>E106*J106</f>
        <v>0</v>
      </c>
      <c r="O106" s="259">
        <v>2</v>
      </c>
      <c r="AA106" s="232">
        <v>12</v>
      </c>
      <c r="AB106" s="232">
        <v>0</v>
      </c>
      <c r="AC106" s="232">
        <v>69</v>
      </c>
      <c r="AZ106" s="232">
        <v>1</v>
      </c>
      <c r="BA106" s="232">
        <f>IF(AZ106=1,G106,0)</f>
        <v>0</v>
      </c>
      <c r="BB106" s="232">
        <f>IF(AZ106=2,G106,0)</f>
        <v>0</v>
      </c>
      <c r="BC106" s="232">
        <f>IF(AZ106=3,G106,0)</f>
        <v>0</v>
      </c>
      <c r="BD106" s="232">
        <f>IF(AZ106=4,G106,0)</f>
        <v>0</v>
      </c>
      <c r="BE106" s="232">
        <f>IF(AZ106=5,G106,0)</f>
        <v>0</v>
      </c>
      <c r="CA106" s="259">
        <v>12</v>
      </c>
      <c r="CB106" s="259">
        <v>0</v>
      </c>
    </row>
    <row r="107" spans="1:80" ht="22.5">
      <c r="A107" s="268"/>
      <c r="B107" s="269"/>
      <c r="C107" s="327" t="s">
        <v>501</v>
      </c>
      <c r="D107" s="328"/>
      <c r="E107" s="328"/>
      <c r="F107" s="328"/>
      <c r="G107" s="329"/>
      <c r="I107" s="270"/>
      <c r="K107" s="270"/>
      <c r="L107" s="271" t="s">
        <v>501</v>
      </c>
      <c r="O107" s="259">
        <v>3</v>
      </c>
    </row>
    <row r="108" spans="1:80">
      <c r="A108" s="278"/>
      <c r="B108" s="279" t="s">
        <v>100</v>
      </c>
      <c r="C108" s="280" t="s">
        <v>468</v>
      </c>
      <c r="D108" s="281"/>
      <c r="E108" s="282"/>
      <c r="F108" s="283"/>
      <c r="G108" s="284">
        <f>SUM(G78:G107)</f>
        <v>0</v>
      </c>
      <c r="H108" s="285"/>
      <c r="I108" s="286">
        <f>SUM(I78:I107)</f>
        <v>126.26428313899999</v>
      </c>
      <c r="J108" s="285"/>
      <c r="K108" s="286">
        <f>SUM(K78:K107)</f>
        <v>0</v>
      </c>
      <c r="O108" s="259">
        <v>4</v>
      </c>
      <c r="BA108" s="287">
        <f>SUM(BA78:BA107)</f>
        <v>0</v>
      </c>
      <c r="BB108" s="287">
        <f>SUM(BB78:BB107)</f>
        <v>0</v>
      </c>
      <c r="BC108" s="287">
        <f>SUM(BC78:BC107)</f>
        <v>0</v>
      </c>
      <c r="BD108" s="287">
        <f>SUM(BD78:BD107)</f>
        <v>0</v>
      </c>
      <c r="BE108" s="287">
        <f>SUM(BE78:BE107)</f>
        <v>0</v>
      </c>
    </row>
    <row r="109" spans="1:80">
      <c r="A109" s="249" t="s">
        <v>97</v>
      </c>
      <c r="B109" s="250" t="s">
        <v>189</v>
      </c>
      <c r="C109" s="251" t="s">
        <v>190</v>
      </c>
      <c r="D109" s="252"/>
      <c r="E109" s="253"/>
      <c r="F109" s="253"/>
      <c r="G109" s="254"/>
      <c r="H109" s="255"/>
      <c r="I109" s="256"/>
      <c r="J109" s="257"/>
      <c r="K109" s="258"/>
      <c r="O109" s="259">
        <v>1</v>
      </c>
    </row>
    <row r="110" spans="1:80">
      <c r="A110" s="260">
        <v>36</v>
      </c>
      <c r="B110" s="261" t="s">
        <v>502</v>
      </c>
      <c r="C110" s="262" t="s">
        <v>503</v>
      </c>
      <c r="D110" s="263" t="s">
        <v>114</v>
      </c>
      <c r="E110" s="264">
        <v>93.84</v>
      </c>
      <c r="F110" s="264">
        <v>0</v>
      </c>
      <c r="G110" s="265">
        <f>E110*F110</f>
        <v>0</v>
      </c>
      <c r="H110" s="266">
        <v>0.48499999999999999</v>
      </c>
      <c r="I110" s="267">
        <f>E110*H110</f>
        <v>45.5124</v>
      </c>
      <c r="J110" s="266">
        <v>0</v>
      </c>
      <c r="K110" s="267">
        <f>E110*J110</f>
        <v>0</v>
      </c>
      <c r="O110" s="259">
        <v>2</v>
      </c>
      <c r="AA110" s="232">
        <v>1</v>
      </c>
      <c r="AB110" s="232">
        <v>1</v>
      </c>
      <c r="AC110" s="232">
        <v>1</v>
      </c>
      <c r="AZ110" s="232">
        <v>1</v>
      </c>
      <c r="BA110" s="232">
        <f>IF(AZ110=1,G110,0)</f>
        <v>0</v>
      </c>
      <c r="BB110" s="232">
        <f>IF(AZ110=2,G110,0)</f>
        <v>0</v>
      </c>
      <c r="BC110" s="232">
        <f>IF(AZ110=3,G110,0)</f>
        <v>0</v>
      </c>
      <c r="BD110" s="232">
        <f>IF(AZ110=4,G110,0)</f>
        <v>0</v>
      </c>
      <c r="BE110" s="232">
        <f>IF(AZ110=5,G110,0)</f>
        <v>0</v>
      </c>
      <c r="CA110" s="259">
        <v>1</v>
      </c>
      <c r="CB110" s="259">
        <v>1</v>
      </c>
    </row>
    <row r="111" spans="1:80">
      <c r="A111" s="268"/>
      <c r="B111" s="269"/>
      <c r="C111" s="327" t="s">
        <v>504</v>
      </c>
      <c r="D111" s="328"/>
      <c r="E111" s="328"/>
      <c r="F111" s="328"/>
      <c r="G111" s="329"/>
      <c r="I111" s="270"/>
      <c r="K111" s="270"/>
      <c r="L111" s="271" t="s">
        <v>504</v>
      </c>
      <c r="O111" s="259">
        <v>3</v>
      </c>
    </row>
    <row r="112" spans="1:80">
      <c r="A112" s="268"/>
      <c r="B112" s="272"/>
      <c r="C112" s="330" t="s">
        <v>505</v>
      </c>
      <c r="D112" s="331"/>
      <c r="E112" s="273">
        <v>27.84</v>
      </c>
      <c r="F112" s="274"/>
      <c r="G112" s="275"/>
      <c r="H112" s="276"/>
      <c r="I112" s="270"/>
      <c r="J112" s="277"/>
      <c r="K112" s="270"/>
      <c r="M112" s="271" t="s">
        <v>505</v>
      </c>
      <c r="O112" s="259"/>
    </row>
    <row r="113" spans="1:80">
      <c r="A113" s="268"/>
      <c r="B113" s="272"/>
      <c r="C113" s="330" t="s">
        <v>506</v>
      </c>
      <c r="D113" s="331"/>
      <c r="E113" s="273">
        <v>66</v>
      </c>
      <c r="F113" s="274"/>
      <c r="G113" s="275"/>
      <c r="H113" s="276"/>
      <c r="I113" s="270"/>
      <c r="J113" s="277"/>
      <c r="K113" s="270"/>
      <c r="M113" s="271" t="s">
        <v>506</v>
      </c>
      <c r="O113" s="259"/>
    </row>
    <row r="114" spans="1:80">
      <c r="A114" s="260">
        <v>37</v>
      </c>
      <c r="B114" s="261" t="s">
        <v>507</v>
      </c>
      <c r="C114" s="262" t="s">
        <v>508</v>
      </c>
      <c r="D114" s="263" t="s">
        <v>118</v>
      </c>
      <c r="E114" s="264">
        <v>14.004</v>
      </c>
      <c r="F114" s="264">
        <v>0</v>
      </c>
      <c r="G114" s="265">
        <f>E114*F114</f>
        <v>0</v>
      </c>
      <c r="H114" s="266">
        <v>2.5</v>
      </c>
      <c r="I114" s="267">
        <f>E114*H114</f>
        <v>35.01</v>
      </c>
      <c r="J114" s="266">
        <v>0</v>
      </c>
      <c r="K114" s="267">
        <f>E114*J114</f>
        <v>0</v>
      </c>
      <c r="O114" s="259">
        <v>2</v>
      </c>
      <c r="AA114" s="232">
        <v>1</v>
      </c>
      <c r="AB114" s="232">
        <v>1</v>
      </c>
      <c r="AC114" s="232">
        <v>1</v>
      </c>
      <c r="AZ114" s="232">
        <v>1</v>
      </c>
      <c r="BA114" s="232">
        <f>IF(AZ114=1,G114,0)</f>
        <v>0</v>
      </c>
      <c r="BB114" s="232">
        <f>IF(AZ114=2,G114,0)</f>
        <v>0</v>
      </c>
      <c r="BC114" s="232">
        <f>IF(AZ114=3,G114,0)</f>
        <v>0</v>
      </c>
      <c r="BD114" s="232">
        <f>IF(AZ114=4,G114,0)</f>
        <v>0</v>
      </c>
      <c r="BE114" s="232">
        <f>IF(AZ114=5,G114,0)</f>
        <v>0</v>
      </c>
      <c r="CA114" s="259">
        <v>1</v>
      </c>
      <c r="CB114" s="259">
        <v>1</v>
      </c>
    </row>
    <row r="115" spans="1:80">
      <c r="A115" s="268"/>
      <c r="B115" s="269"/>
      <c r="C115" s="327" t="s">
        <v>509</v>
      </c>
      <c r="D115" s="328"/>
      <c r="E115" s="328"/>
      <c r="F115" s="328"/>
      <c r="G115" s="329"/>
      <c r="I115" s="270"/>
      <c r="K115" s="270"/>
      <c r="L115" s="271" t="s">
        <v>509</v>
      </c>
      <c r="O115" s="259">
        <v>3</v>
      </c>
    </row>
    <row r="116" spans="1:80">
      <c r="A116" s="268"/>
      <c r="B116" s="272"/>
      <c r="C116" s="330" t="s">
        <v>510</v>
      </c>
      <c r="D116" s="331"/>
      <c r="E116" s="273">
        <v>12.004</v>
      </c>
      <c r="F116" s="274"/>
      <c r="G116" s="275"/>
      <c r="H116" s="276"/>
      <c r="I116" s="270"/>
      <c r="J116" s="277"/>
      <c r="K116" s="270"/>
      <c r="M116" s="271" t="s">
        <v>510</v>
      </c>
      <c r="O116" s="259"/>
    </row>
    <row r="117" spans="1:80">
      <c r="A117" s="268"/>
      <c r="B117" s="272"/>
      <c r="C117" s="330" t="s">
        <v>511</v>
      </c>
      <c r="D117" s="331"/>
      <c r="E117" s="273">
        <v>2</v>
      </c>
      <c r="F117" s="274"/>
      <c r="G117" s="275"/>
      <c r="H117" s="276"/>
      <c r="I117" s="270"/>
      <c r="J117" s="277"/>
      <c r="K117" s="270"/>
      <c r="M117" s="271" t="s">
        <v>511</v>
      </c>
      <c r="O117" s="259"/>
    </row>
    <row r="118" spans="1:80">
      <c r="A118" s="260">
        <v>38</v>
      </c>
      <c r="B118" s="261" t="s">
        <v>192</v>
      </c>
      <c r="C118" s="262" t="s">
        <v>193</v>
      </c>
      <c r="D118" s="263" t="s">
        <v>118</v>
      </c>
      <c r="E118" s="264">
        <v>6.0983999999999998</v>
      </c>
      <c r="F118" s="264">
        <v>0</v>
      </c>
      <c r="G118" s="265">
        <f>E118*F118</f>
        <v>0</v>
      </c>
      <c r="H118" s="266">
        <v>2.1215999999999999</v>
      </c>
      <c r="I118" s="267">
        <f>E118*H118</f>
        <v>12.938365439999998</v>
      </c>
      <c r="J118" s="266">
        <v>0</v>
      </c>
      <c r="K118" s="267">
        <f>E118*J118</f>
        <v>0</v>
      </c>
      <c r="O118" s="259">
        <v>2</v>
      </c>
      <c r="AA118" s="232">
        <v>1</v>
      </c>
      <c r="AB118" s="232">
        <v>1</v>
      </c>
      <c r="AC118" s="232">
        <v>1</v>
      </c>
      <c r="AZ118" s="232">
        <v>1</v>
      </c>
      <c r="BA118" s="232">
        <f>IF(AZ118=1,G118,0)</f>
        <v>0</v>
      </c>
      <c r="BB118" s="232">
        <f>IF(AZ118=2,G118,0)</f>
        <v>0</v>
      </c>
      <c r="BC118" s="232">
        <f>IF(AZ118=3,G118,0)</f>
        <v>0</v>
      </c>
      <c r="BD118" s="232">
        <f>IF(AZ118=4,G118,0)</f>
        <v>0</v>
      </c>
      <c r="BE118" s="232">
        <f>IF(AZ118=5,G118,0)</f>
        <v>0</v>
      </c>
      <c r="CA118" s="259">
        <v>1</v>
      </c>
      <c r="CB118" s="259">
        <v>1</v>
      </c>
    </row>
    <row r="119" spans="1:80">
      <c r="A119" s="268"/>
      <c r="B119" s="272"/>
      <c r="C119" s="330" t="s">
        <v>512</v>
      </c>
      <c r="D119" s="331"/>
      <c r="E119" s="273">
        <v>6.0983999999999998</v>
      </c>
      <c r="F119" s="274"/>
      <c r="G119" s="275"/>
      <c r="H119" s="276"/>
      <c r="I119" s="270"/>
      <c r="J119" s="277"/>
      <c r="K119" s="270"/>
      <c r="M119" s="271" t="s">
        <v>512</v>
      </c>
      <c r="O119" s="259"/>
    </row>
    <row r="120" spans="1:80">
      <c r="A120" s="260">
        <v>39</v>
      </c>
      <c r="B120" s="261" t="s">
        <v>195</v>
      </c>
      <c r="C120" s="262" t="s">
        <v>196</v>
      </c>
      <c r="D120" s="263" t="s">
        <v>118</v>
      </c>
      <c r="E120" s="264">
        <v>37.097999999999999</v>
      </c>
      <c r="F120" s="264">
        <v>0</v>
      </c>
      <c r="G120" s="265">
        <f>E120*F120</f>
        <v>0</v>
      </c>
      <c r="H120" s="266">
        <v>2.4216000000000002</v>
      </c>
      <c r="I120" s="267">
        <f>E120*H120</f>
        <v>89.836516799999998</v>
      </c>
      <c r="J120" s="266">
        <v>0</v>
      </c>
      <c r="K120" s="267">
        <f>E120*J120</f>
        <v>0</v>
      </c>
      <c r="O120" s="259">
        <v>2</v>
      </c>
      <c r="AA120" s="232">
        <v>1</v>
      </c>
      <c r="AB120" s="232">
        <v>1</v>
      </c>
      <c r="AC120" s="232">
        <v>1</v>
      </c>
      <c r="AZ120" s="232">
        <v>1</v>
      </c>
      <c r="BA120" s="232">
        <f>IF(AZ120=1,G120,0)</f>
        <v>0</v>
      </c>
      <c r="BB120" s="232">
        <f>IF(AZ120=2,G120,0)</f>
        <v>0</v>
      </c>
      <c r="BC120" s="232">
        <f>IF(AZ120=3,G120,0)</f>
        <v>0</v>
      </c>
      <c r="BD120" s="232">
        <f>IF(AZ120=4,G120,0)</f>
        <v>0</v>
      </c>
      <c r="BE120" s="232">
        <f>IF(AZ120=5,G120,0)</f>
        <v>0</v>
      </c>
      <c r="CA120" s="259">
        <v>1</v>
      </c>
      <c r="CB120" s="259">
        <v>1</v>
      </c>
    </row>
    <row r="121" spans="1:80">
      <c r="A121" s="268"/>
      <c r="B121" s="272"/>
      <c r="C121" s="330" t="s">
        <v>513</v>
      </c>
      <c r="D121" s="331"/>
      <c r="E121" s="273">
        <v>37.097999999999999</v>
      </c>
      <c r="F121" s="274"/>
      <c r="G121" s="275"/>
      <c r="H121" s="276"/>
      <c r="I121" s="270"/>
      <c r="J121" s="277"/>
      <c r="K121" s="270"/>
      <c r="M121" s="271" t="s">
        <v>513</v>
      </c>
      <c r="O121" s="259"/>
    </row>
    <row r="122" spans="1:80">
      <c r="A122" s="260">
        <v>40</v>
      </c>
      <c r="B122" s="261" t="s">
        <v>199</v>
      </c>
      <c r="C122" s="262" t="s">
        <v>200</v>
      </c>
      <c r="D122" s="263" t="s">
        <v>114</v>
      </c>
      <c r="E122" s="264">
        <v>117.85599999999999</v>
      </c>
      <c r="F122" s="264">
        <v>0</v>
      </c>
      <c r="G122" s="265">
        <f>E122*F122</f>
        <v>0</v>
      </c>
      <c r="H122" s="266">
        <v>0</v>
      </c>
      <c r="I122" s="267">
        <f>E122*H122</f>
        <v>0</v>
      </c>
      <c r="J122" s="266">
        <v>0</v>
      </c>
      <c r="K122" s="267">
        <f>E122*J122</f>
        <v>0</v>
      </c>
      <c r="O122" s="259">
        <v>2</v>
      </c>
      <c r="AA122" s="232">
        <v>1</v>
      </c>
      <c r="AB122" s="232">
        <v>1</v>
      </c>
      <c r="AC122" s="232">
        <v>1</v>
      </c>
      <c r="AZ122" s="232">
        <v>1</v>
      </c>
      <c r="BA122" s="232">
        <f>IF(AZ122=1,G122,0)</f>
        <v>0</v>
      </c>
      <c r="BB122" s="232">
        <f>IF(AZ122=2,G122,0)</f>
        <v>0</v>
      </c>
      <c r="BC122" s="232">
        <f>IF(AZ122=3,G122,0)</f>
        <v>0</v>
      </c>
      <c r="BD122" s="232">
        <f>IF(AZ122=4,G122,0)</f>
        <v>0</v>
      </c>
      <c r="BE122" s="232">
        <f>IF(AZ122=5,G122,0)</f>
        <v>0</v>
      </c>
      <c r="CA122" s="259">
        <v>1</v>
      </c>
      <c r="CB122" s="259">
        <v>1</v>
      </c>
    </row>
    <row r="123" spans="1:80">
      <c r="A123" s="268"/>
      <c r="B123" s="272"/>
      <c r="C123" s="330" t="s">
        <v>514</v>
      </c>
      <c r="D123" s="331"/>
      <c r="E123" s="273">
        <v>117.85599999999999</v>
      </c>
      <c r="F123" s="274"/>
      <c r="G123" s="275"/>
      <c r="H123" s="276"/>
      <c r="I123" s="270"/>
      <c r="J123" s="277"/>
      <c r="K123" s="270"/>
      <c r="M123" s="271" t="s">
        <v>514</v>
      </c>
      <c r="O123" s="259"/>
    </row>
    <row r="124" spans="1:80">
      <c r="A124" s="260">
        <v>41</v>
      </c>
      <c r="B124" s="261" t="s">
        <v>515</v>
      </c>
      <c r="C124" s="262" t="s">
        <v>516</v>
      </c>
      <c r="D124" s="263" t="s">
        <v>114</v>
      </c>
      <c r="E124" s="264">
        <v>93.84</v>
      </c>
      <c r="F124" s="264">
        <v>0</v>
      </c>
      <c r="G124" s="265">
        <f>E124*F124</f>
        <v>0</v>
      </c>
      <c r="H124" s="266">
        <v>0.7419</v>
      </c>
      <c r="I124" s="267">
        <f>E124*H124</f>
        <v>69.619895999999997</v>
      </c>
      <c r="J124" s="266">
        <v>0</v>
      </c>
      <c r="K124" s="267">
        <f>E124*J124</f>
        <v>0</v>
      </c>
      <c r="O124" s="259">
        <v>2</v>
      </c>
      <c r="AA124" s="232">
        <v>1</v>
      </c>
      <c r="AB124" s="232">
        <v>1</v>
      </c>
      <c r="AC124" s="232">
        <v>1</v>
      </c>
      <c r="AZ124" s="232">
        <v>1</v>
      </c>
      <c r="BA124" s="232">
        <f>IF(AZ124=1,G124,0)</f>
        <v>0</v>
      </c>
      <c r="BB124" s="232">
        <f>IF(AZ124=2,G124,0)</f>
        <v>0</v>
      </c>
      <c r="BC124" s="232">
        <f>IF(AZ124=3,G124,0)</f>
        <v>0</v>
      </c>
      <c r="BD124" s="232">
        <f>IF(AZ124=4,G124,0)</f>
        <v>0</v>
      </c>
      <c r="BE124" s="232">
        <f>IF(AZ124=5,G124,0)</f>
        <v>0</v>
      </c>
      <c r="CA124" s="259">
        <v>1</v>
      </c>
      <c r="CB124" s="259">
        <v>1</v>
      </c>
    </row>
    <row r="125" spans="1:80">
      <c r="A125" s="268"/>
      <c r="B125" s="272"/>
      <c r="C125" s="330" t="s">
        <v>505</v>
      </c>
      <c r="D125" s="331"/>
      <c r="E125" s="273">
        <v>27.84</v>
      </c>
      <c r="F125" s="274"/>
      <c r="G125" s="275"/>
      <c r="H125" s="276"/>
      <c r="I125" s="270"/>
      <c r="J125" s="277"/>
      <c r="K125" s="270"/>
      <c r="M125" s="271" t="s">
        <v>505</v>
      </c>
      <c r="O125" s="259"/>
    </row>
    <row r="126" spans="1:80">
      <c r="A126" s="268"/>
      <c r="B126" s="272"/>
      <c r="C126" s="330" t="s">
        <v>506</v>
      </c>
      <c r="D126" s="331"/>
      <c r="E126" s="273">
        <v>66</v>
      </c>
      <c r="F126" s="274"/>
      <c r="G126" s="275"/>
      <c r="H126" s="276"/>
      <c r="I126" s="270"/>
      <c r="J126" s="277"/>
      <c r="K126" s="270"/>
      <c r="M126" s="271" t="s">
        <v>506</v>
      </c>
      <c r="O126" s="259"/>
    </row>
    <row r="127" spans="1:80">
      <c r="A127" s="278"/>
      <c r="B127" s="279" t="s">
        <v>100</v>
      </c>
      <c r="C127" s="280" t="s">
        <v>191</v>
      </c>
      <c r="D127" s="281"/>
      <c r="E127" s="282"/>
      <c r="F127" s="283"/>
      <c r="G127" s="284">
        <f>SUM(G109:G126)</f>
        <v>0</v>
      </c>
      <c r="H127" s="285"/>
      <c r="I127" s="286">
        <f>SUM(I109:I126)</f>
        <v>252.91717824</v>
      </c>
      <c r="J127" s="285"/>
      <c r="K127" s="286">
        <f>SUM(K109:K126)</f>
        <v>0</v>
      </c>
      <c r="O127" s="259">
        <v>4</v>
      </c>
      <c r="BA127" s="287">
        <f>SUM(BA109:BA126)</f>
        <v>0</v>
      </c>
      <c r="BB127" s="287">
        <f>SUM(BB109:BB126)</f>
        <v>0</v>
      </c>
      <c r="BC127" s="287">
        <f>SUM(BC109:BC126)</f>
        <v>0</v>
      </c>
      <c r="BD127" s="287">
        <f>SUM(BD109:BD126)</f>
        <v>0</v>
      </c>
      <c r="BE127" s="287">
        <f>SUM(BE109:BE126)</f>
        <v>0</v>
      </c>
    </row>
    <row r="128" spans="1:80">
      <c r="A128" s="249" t="s">
        <v>97</v>
      </c>
      <c r="B128" s="250" t="s">
        <v>517</v>
      </c>
      <c r="C128" s="251" t="s">
        <v>518</v>
      </c>
      <c r="D128" s="252"/>
      <c r="E128" s="253"/>
      <c r="F128" s="253"/>
      <c r="G128" s="254"/>
      <c r="H128" s="255"/>
      <c r="I128" s="256"/>
      <c r="J128" s="257"/>
      <c r="K128" s="258"/>
      <c r="O128" s="259">
        <v>1</v>
      </c>
    </row>
    <row r="129" spans="1:80">
      <c r="A129" s="260">
        <v>42</v>
      </c>
      <c r="B129" s="261" t="s">
        <v>520</v>
      </c>
      <c r="C129" s="262" t="s">
        <v>521</v>
      </c>
      <c r="D129" s="263" t="s">
        <v>370</v>
      </c>
      <c r="E129" s="264">
        <v>38.340000000000003</v>
      </c>
      <c r="F129" s="264">
        <v>0</v>
      </c>
      <c r="G129" s="265">
        <f>E129*F129</f>
        <v>0</v>
      </c>
      <c r="H129" s="266">
        <v>1.4E-3</v>
      </c>
      <c r="I129" s="267">
        <f>E129*H129</f>
        <v>5.3676000000000001E-2</v>
      </c>
      <c r="J129" s="266">
        <v>0</v>
      </c>
      <c r="K129" s="267">
        <f>E129*J129</f>
        <v>0</v>
      </c>
      <c r="O129" s="259">
        <v>2</v>
      </c>
      <c r="AA129" s="232">
        <v>1</v>
      </c>
      <c r="AB129" s="232">
        <v>1</v>
      </c>
      <c r="AC129" s="232">
        <v>1</v>
      </c>
      <c r="AZ129" s="232">
        <v>1</v>
      </c>
      <c r="BA129" s="232">
        <f>IF(AZ129=1,G129,0)</f>
        <v>0</v>
      </c>
      <c r="BB129" s="232">
        <f>IF(AZ129=2,G129,0)</f>
        <v>0</v>
      </c>
      <c r="BC129" s="232">
        <f>IF(AZ129=3,G129,0)</f>
        <v>0</v>
      </c>
      <c r="BD129" s="232">
        <f>IF(AZ129=4,G129,0)</f>
        <v>0</v>
      </c>
      <c r="BE129" s="232">
        <f>IF(AZ129=5,G129,0)</f>
        <v>0</v>
      </c>
      <c r="CA129" s="259">
        <v>1</v>
      </c>
      <c r="CB129" s="259">
        <v>1</v>
      </c>
    </row>
    <row r="130" spans="1:80">
      <c r="A130" s="268"/>
      <c r="B130" s="269"/>
      <c r="C130" s="327" t="s">
        <v>522</v>
      </c>
      <c r="D130" s="328"/>
      <c r="E130" s="328"/>
      <c r="F130" s="328"/>
      <c r="G130" s="329"/>
      <c r="I130" s="270"/>
      <c r="K130" s="270"/>
      <c r="L130" s="271" t="s">
        <v>522</v>
      </c>
      <c r="O130" s="259">
        <v>3</v>
      </c>
    </row>
    <row r="131" spans="1:80">
      <c r="A131" s="268"/>
      <c r="B131" s="272"/>
      <c r="C131" s="330" t="s">
        <v>523</v>
      </c>
      <c r="D131" s="331"/>
      <c r="E131" s="273">
        <v>38.340000000000003</v>
      </c>
      <c r="F131" s="274"/>
      <c r="G131" s="275"/>
      <c r="H131" s="276"/>
      <c r="I131" s="270"/>
      <c r="J131" s="277"/>
      <c r="K131" s="270"/>
      <c r="M131" s="271" t="s">
        <v>523</v>
      </c>
      <c r="O131" s="259"/>
    </row>
    <row r="132" spans="1:80">
      <c r="A132" s="278"/>
      <c r="B132" s="279" t="s">
        <v>100</v>
      </c>
      <c r="C132" s="280" t="s">
        <v>519</v>
      </c>
      <c r="D132" s="281"/>
      <c r="E132" s="282"/>
      <c r="F132" s="283"/>
      <c r="G132" s="284">
        <f>SUM(G128:G131)</f>
        <v>0</v>
      </c>
      <c r="H132" s="285"/>
      <c r="I132" s="286">
        <f>SUM(I128:I131)</f>
        <v>5.3676000000000001E-2</v>
      </c>
      <c r="J132" s="285"/>
      <c r="K132" s="286">
        <f>SUM(K128:K131)</f>
        <v>0</v>
      </c>
      <c r="O132" s="259">
        <v>4</v>
      </c>
      <c r="BA132" s="287">
        <f>SUM(BA128:BA131)</f>
        <v>0</v>
      </c>
      <c r="BB132" s="287">
        <f>SUM(BB128:BB131)</f>
        <v>0</v>
      </c>
      <c r="BC132" s="287">
        <f>SUM(BC128:BC131)</f>
        <v>0</v>
      </c>
      <c r="BD132" s="287">
        <f>SUM(BD128:BD131)</f>
        <v>0</v>
      </c>
      <c r="BE132" s="287">
        <f>SUM(BE128:BE131)</f>
        <v>0</v>
      </c>
    </row>
    <row r="133" spans="1:80">
      <c r="A133" s="249" t="s">
        <v>97</v>
      </c>
      <c r="B133" s="250" t="s">
        <v>524</v>
      </c>
      <c r="C133" s="251" t="s">
        <v>525</v>
      </c>
      <c r="D133" s="252"/>
      <c r="E133" s="253"/>
      <c r="F133" s="253"/>
      <c r="G133" s="254"/>
      <c r="H133" s="255"/>
      <c r="I133" s="256"/>
      <c r="J133" s="257"/>
      <c r="K133" s="258"/>
      <c r="O133" s="259">
        <v>1</v>
      </c>
    </row>
    <row r="134" spans="1:80">
      <c r="A134" s="260">
        <v>43</v>
      </c>
      <c r="B134" s="261" t="s">
        <v>527</v>
      </c>
      <c r="C134" s="262" t="s">
        <v>528</v>
      </c>
      <c r="D134" s="263" t="s">
        <v>370</v>
      </c>
      <c r="E134" s="264">
        <v>26.6</v>
      </c>
      <c r="F134" s="264">
        <v>0</v>
      </c>
      <c r="G134" s="265">
        <f>E134*F134</f>
        <v>0</v>
      </c>
      <c r="H134" s="266">
        <v>0</v>
      </c>
      <c r="I134" s="267">
        <f>E134*H134</f>
        <v>0</v>
      </c>
      <c r="J134" s="266">
        <v>0</v>
      </c>
      <c r="K134" s="267">
        <f>E134*J134</f>
        <v>0</v>
      </c>
      <c r="O134" s="259">
        <v>2</v>
      </c>
      <c r="AA134" s="232">
        <v>1</v>
      </c>
      <c r="AB134" s="232">
        <v>1</v>
      </c>
      <c r="AC134" s="232">
        <v>1</v>
      </c>
      <c r="AZ134" s="232">
        <v>1</v>
      </c>
      <c r="BA134" s="232">
        <f>IF(AZ134=1,G134,0)</f>
        <v>0</v>
      </c>
      <c r="BB134" s="232">
        <f>IF(AZ134=2,G134,0)</f>
        <v>0</v>
      </c>
      <c r="BC134" s="232">
        <f>IF(AZ134=3,G134,0)</f>
        <v>0</v>
      </c>
      <c r="BD134" s="232">
        <f>IF(AZ134=4,G134,0)</f>
        <v>0</v>
      </c>
      <c r="BE134" s="232">
        <f>IF(AZ134=5,G134,0)</f>
        <v>0</v>
      </c>
      <c r="CA134" s="259">
        <v>1</v>
      </c>
      <c r="CB134" s="259">
        <v>1</v>
      </c>
    </row>
    <row r="135" spans="1:80">
      <c r="A135" s="268"/>
      <c r="B135" s="272"/>
      <c r="C135" s="330" t="s">
        <v>529</v>
      </c>
      <c r="D135" s="331"/>
      <c r="E135" s="273">
        <v>26.6</v>
      </c>
      <c r="F135" s="274"/>
      <c r="G135" s="275"/>
      <c r="H135" s="276"/>
      <c r="I135" s="270"/>
      <c r="J135" s="277"/>
      <c r="K135" s="270"/>
      <c r="M135" s="271" t="s">
        <v>529</v>
      </c>
      <c r="O135" s="259"/>
    </row>
    <row r="136" spans="1:80">
      <c r="A136" s="260">
        <v>44</v>
      </c>
      <c r="B136" s="261" t="s">
        <v>530</v>
      </c>
      <c r="C136" s="262" t="s">
        <v>531</v>
      </c>
      <c r="D136" s="263" t="s">
        <v>370</v>
      </c>
      <c r="E136" s="264">
        <v>30.3</v>
      </c>
      <c r="F136" s="264">
        <v>0</v>
      </c>
      <c r="G136" s="265">
        <f>E136*F136</f>
        <v>0</v>
      </c>
      <c r="H136" s="266">
        <v>1.0000000000000001E-5</v>
      </c>
      <c r="I136" s="267">
        <f>E136*H136</f>
        <v>3.0300000000000005E-4</v>
      </c>
      <c r="J136" s="266">
        <v>0</v>
      </c>
      <c r="K136" s="267">
        <f>E136*J136</f>
        <v>0</v>
      </c>
      <c r="O136" s="259">
        <v>2</v>
      </c>
      <c r="AA136" s="232">
        <v>1</v>
      </c>
      <c r="AB136" s="232">
        <v>1</v>
      </c>
      <c r="AC136" s="232">
        <v>1</v>
      </c>
      <c r="AZ136" s="232">
        <v>1</v>
      </c>
      <c r="BA136" s="232">
        <f>IF(AZ136=1,G136,0)</f>
        <v>0</v>
      </c>
      <c r="BB136" s="232">
        <f>IF(AZ136=2,G136,0)</f>
        <v>0</v>
      </c>
      <c r="BC136" s="232">
        <f>IF(AZ136=3,G136,0)</f>
        <v>0</v>
      </c>
      <c r="BD136" s="232">
        <f>IF(AZ136=4,G136,0)</f>
        <v>0</v>
      </c>
      <c r="BE136" s="232">
        <f>IF(AZ136=5,G136,0)</f>
        <v>0</v>
      </c>
      <c r="CA136" s="259">
        <v>1</v>
      </c>
      <c r="CB136" s="259">
        <v>1</v>
      </c>
    </row>
    <row r="137" spans="1:80">
      <c r="A137" s="268"/>
      <c r="B137" s="272"/>
      <c r="C137" s="330" t="s">
        <v>532</v>
      </c>
      <c r="D137" s="331"/>
      <c r="E137" s="273">
        <v>17.8</v>
      </c>
      <c r="F137" s="274"/>
      <c r="G137" s="275"/>
      <c r="H137" s="276"/>
      <c r="I137" s="270"/>
      <c r="J137" s="277"/>
      <c r="K137" s="270"/>
      <c r="M137" s="271" t="s">
        <v>532</v>
      </c>
      <c r="O137" s="259"/>
    </row>
    <row r="138" spans="1:80">
      <c r="A138" s="268"/>
      <c r="B138" s="272"/>
      <c r="C138" s="330" t="s">
        <v>533</v>
      </c>
      <c r="D138" s="331"/>
      <c r="E138" s="273">
        <v>12.5</v>
      </c>
      <c r="F138" s="274"/>
      <c r="G138" s="275"/>
      <c r="H138" s="276"/>
      <c r="I138" s="270"/>
      <c r="J138" s="277"/>
      <c r="K138" s="270"/>
      <c r="M138" s="271" t="s">
        <v>533</v>
      </c>
      <c r="O138" s="259"/>
    </row>
    <row r="139" spans="1:80">
      <c r="A139" s="260">
        <v>45</v>
      </c>
      <c r="B139" s="261" t="s">
        <v>534</v>
      </c>
      <c r="C139" s="262" t="s">
        <v>535</v>
      </c>
      <c r="D139" s="263" t="s">
        <v>118</v>
      </c>
      <c r="E139" s="264">
        <v>15.06</v>
      </c>
      <c r="F139" s="264">
        <v>0</v>
      </c>
      <c r="G139" s="265">
        <f>E139*F139</f>
        <v>0</v>
      </c>
      <c r="H139" s="266">
        <v>2.5249999999999999</v>
      </c>
      <c r="I139" s="267">
        <f>E139*H139</f>
        <v>38.026499999999999</v>
      </c>
      <c r="J139" s="266">
        <v>0</v>
      </c>
      <c r="K139" s="267">
        <f>E139*J139</f>
        <v>0</v>
      </c>
      <c r="O139" s="259">
        <v>2</v>
      </c>
      <c r="AA139" s="232">
        <v>1</v>
      </c>
      <c r="AB139" s="232">
        <v>1</v>
      </c>
      <c r="AC139" s="232">
        <v>1</v>
      </c>
      <c r="AZ139" s="232">
        <v>1</v>
      </c>
      <c r="BA139" s="232">
        <f>IF(AZ139=1,G139,0)</f>
        <v>0</v>
      </c>
      <c r="BB139" s="232">
        <f>IF(AZ139=2,G139,0)</f>
        <v>0</v>
      </c>
      <c r="BC139" s="232">
        <f>IF(AZ139=3,G139,0)</f>
        <v>0</v>
      </c>
      <c r="BD139" s="232">
        <f>IF(AZ139=4,G139,0)</f>
        <v>0</v>
      </c>
      <c r="BE139" s="232">
        <f>IF(AZ139=5,G139,0)</f>
        <v>0</v>
      </c>
      <c r="CA139" s="259">
        <v>1</v>
      </c>
      <c r="CB139" s="259">
        <v>1</v>
      </c>
    </row>
    <row r="140" spans="1:80">
      <c r="A140" s="268"/>
      <c r="B140" s="269"/>
      <c r="C140" s="327" t="s">
        <v>536</v>
      </c>
      <c r="D140" s="328"/>
      <c r="E140" s="328"/>
      <c r="F140" s="328"/>
      <c r="G140" s="329"/>
      <c r="I140" s="270"/>
      <c r="K140" s="270"/>
      <c r="L140" s="271" t="s">
        <v>536</v>
      </c>
      <c r="O140" s="259">
        <v>3</v>
      </c>
    </row>
    <row r="141" spans="1:80">
      <c r="A141" s="268"/>
      <c r="B141" s="272"/>
      <c r="C141" s="330" t="s">
        <v>537</v>
      </c>
      <c r="D141" s="331"/>
      <c r="E141" s="273">
        <v>6.56</v>
      </c>
      <c r="F141" s="274"/>
      <c r="G141" s="275"/>
      <c r="H141" s="276"/>
      <c r="I141" s="270"/>
      <c r="J141" s="277"/>
      <c r="K141" s="270"/>
      <c r="M141" s="271" t="s">
        <v>537</v>
      </c>
      <c r="O141" s="259"/>
    </row>
    <row r="142" spans="1:80">
      <c r="A142" s="268"/>
      <c r="B142" s="272"/>
      <c r="C142" s="330" t="s">
        <v>538</v>
      </c>
      <c r="D142" s="331"/>
      <c r="E142" s="273">
        <v>3.5</v>
      </c>
      <c r="F142" s="274"/>
      <c r="G142" s="275"/>
      <c r="H142" s="276"/>
      <c r="I142" s="270"/>
      <c r="J142" s="277"/>
      <c r="K142" s="270"/>
      <c r="M142" s="271" t="s">
        <v>538</v>
      </c>
      <c r="O142" s="259"/>
    </row>
    <row r="143" spans="1:80">
      <c r="A143" s="268"/>
      <c r="B143" s="272"/>
      <c r="C143" s="330" t="s">
        <v>539</v>
      </c>
      <c r="D143" s="331"/>
      <c r="E143" s="273">
        <v>5</v>
      </c>
      <c r="F143" s="274"/>
      <c r="G143" s="275"/>
      <c r="H143" s="276"/>
      <c r="I143" s="270"/>
      <c r="J143" s="277"/>
      <c r="K143" s="270"/>
      <c r="M143" s="271" t="s">
        <v>539</v>
      </c>
      <c r="O143" s="259"/>
    </row>
    <row r="144" spans="1:80">
      <c r="A144" s="260">
        <v>46</v>
      </c>
      <c r="B144" s="261" t="s">
        <v>540</v>
      </c>
      <c r="C144" s="262" t="s">
        <v>541</v>
      </c>
      <c r="D144" s="263" t="s">
        <v>220</v>
      </c>
      <c r="E144" s="264">
        <v>2</v>
      </c>
      <c r="F144" s="264">
        <v>0</v>
      </c>
      <c r="G144" s="265">
        <f>E144*F144</f>
        <v>0</v>
      </c>
      <c r="H144" s="266">
        <v>0.01</v>
      </c>
      <c r="I144" s="267">
        <f>E144*H144</f>
        <v>0.02</v>
      </c>
      <c r="J144" s="266"/>
      <c r="K144" s="267">
        <f>E144*J144</f>
        <v>0</v>
      </c>
      <c r="O144" s="259">
        <v>2</v>
      </c>
      <c r="AA144" s="232">
        <v>12</v>
      </c>
      <c r="AB144" s="232">
        <v>0</v>
      </c>
      <c r="AC144" s="232">
        <v>3</v>
      </c>
      <c r="AZ144" s="232">
        <v>1</v>
      </c>
      <c r="BA144" s="232">
        <f>IF(AZ144=1,G144,0)</f>
        <v>0</v>
      </c>
      <c r="BB144" s="232">
        <f>IF(AZ144=2,G144,0)</f>
        <v>0</v>
      </c>
      <c r="BC144" s="232">
        <f>IF(AZ144=3,G144,0)</f>
        <v>0</v>
      </c>
      <c r="BD144" s="232">
        <f>IF(AZ144=4,G144,0)</f>
        <v>0</v>
      </c>
      <c r="BE144" s="232">
        <f>IF(AZ144=5,G144,0)</f>
        <v>0</v>
      </c>
      <c r="CA144" s="259">
        <v>12</v>
      </c>
      <c r="CB144" s="259">
        <v>0</v>
      </c>
    </row>
    <row r="145" spans="1:80" ht="33.75">
      <c r="A145" s="268"/>
      <c r="B145" s="269"/>
      <c r="C145" s="327" t="s">
        <v>542</v>
      </c>
      <c r="D145" s="328"/>
      <c r="E145" s="328"/>
      <c r="F145" s="328"/>
      <c r="G145" s="329"/>
      <c r="I145" s="270"/>
      <c r="K145" s="270"/>
      <c r="L145" s="271" t="s">
        <v>542</v>
      </c>
      <c r="O145" s="259">
        <v>3</v>
      </c>
    </row>
    <row r="146" spans="1:80" ht="22.5">
      <c r="A146" s="260">
        <v>47</v>
      </c>
      <c r="B146" s="261" t="s">
        <v>540</v>
      </c>
      <c r="C146" s="262" t="s">
        <v>543</v>
      </c>
      <c r="D146" s="263" t="s">
        <v>370</v>
      </c>
      <c r="E146" s="264">
        <v>26.6</v>
      </c>
      <c r="F146" s="264">
        <v>0</v>
      </c>
      <c r="G146" s="265">
        <f>E146*F146</f>
        <v>0</v>
      </c>
      <c r="H146" s="266">
        <v>2.2000000000000001E-4</v>
      </c>
      <c r="I146" s="267">
        <f>E146*H146</f>
        <v>5.8520000000000004E-3</v>
      </c>
      <c r="J146" s="266"/>
      <c r="K146" s="267">
        <f>E146*J146</f>
        <v>0</v>
      </c>
      <c r="O146" s="259">
        <v>2</v>
      </c>
      <c r="AA146" s="232">
        <v>12</v>
      </c>
      <c r="AB146" s="232">
        <v>0</v>
      </c>
      <c r="AC146" s="232">
        <v>4</v>
      </c>
      <c r="AZ146" s="232">
        <v>1</v>
      </c>
      <c r="BA146" s="232">
        <f>IF(AZ146=1,G146,0)</f>
        <v>0</v>
      </c>
      <c r="BB146" s="232">
        <f>IF(AZ146=2,G146,0)</f>
        <v>0</v>
      </c>
      <c r="BC146" s="232">
        <f>IF(AZ146=3,G146,0)</f>
        <v>0</v>
      </c>
      <c r="BD146" s="232">
        <f>IF(AZ146=4,G146,0)</f>
        <v>0</v>
      </c>
      <c r="BE146" s="232">
        <f>IF(AZ146=5,G146,0)</f>
        <v>0</v>
      </c>
      <c r="CA146" s="259">
        <v>12</v>
      </c>
      <c r="CB146" s="259">
        <v>0</v>
      </c>
    </row>
    <row r="147" spans="1:80">
      <c r="A147" s="268"/>
      <c r="B147" s="272"/>
      <c r="C147" s="330" t="s">
        <v>529</v>
      </c>
      <c r="D147" s="331"/>
      <c r="E147" s="273">
        <v>26.6</v>
      </c>
      <c r="F147" s="274"/>
      <c r="G147" s="275"/>
      <c r="H147" s="276"/>
      <c r="I147" s="270"/>
      <c r="J147" s="277"/>
      <c r="K147" s="270"/>
      <c r="M147" s="271" t="s">
        <v>529</v>
      </c>
      <c r="O147" s="259"/>
    </row>
    <row r="148" spans="1:80" ht="22.5">
      <c r="A148" s="260">
        <v>48</v>
      </c>
      <c r="B148" s="261" t="s">
        <v>544</v>
      </c>
      <c r="C148" s="262" t="s">
        <v>545</v>
      </c>
      <c r="D148" s="263" t="s">
        <v>220</v>
      </c>
      <c r="E148" s="264">
        <v>7</v>
      </c>
      <c r="F148" s="264">
        <v>0</v>
      </c>
      <c r="G148" s="265">
        <f>E148*F148</f>
        <v>0</v>
      </c>
      <c r="H148" s="266">
        <v>5.9790000000000003E-2</v>
      </c>
      <c r="I148" s="267">
        <f>E148*H148</f>
        <v>0.41853000000000001</v>
      </c>
      <c r="J148" s="266"/>
      <c r="K148" s="267">
        <f>E148*J148</f>
        <v>0</v>
      </c>
      <c r="O148" s="259">
        <v>2</v>
      </c>
      <c r="AA148" s="232">
        <v>3</v>
      </c>
      <c r="AB148" s="232">
        <v>1</v>
      </c>
      <c r="AC148" s="232" t="s">
        <v>544</v>
      </c>
      <c r="AZ148" s="232">
        <v>1</v>
      </c>
      <c r="BA148" s="232">
        <f>IF(AZ148=1,G148,0)</f>
        <v>0</v>
      </c>
      <c r="BB148" s="232">
        <f>IF(AZ148=2,G148,0)</f>
        <v>0</v>
      </c>
      <c r="BC148" s="232">
        <f>IF(AZ148=3,G148,0)</f>
        <v>0</v>
      </c>
      <c r="BD148" s="232">
        <f>IF(AZ148=4,G148,0)</f>
        <v>0</v>
      </c>
      <c r="BE148" s="232">
        <f>IF(AZ148=5,G148,0)</f>
        <v>0</v>
      </c>
      <c r="CA148" s="259">
        <v>3</v>
      </c>
      <c r="CB148" s="259">
        <v>1</v>
      </c>
    </row>
    <row r="149" spans="1:80">
      <c r="A149" s="268"/>
      <c r="B149" s="272"/>
      <c r="C149" s="330" t="s">
        <v>546</v>
      </c>
      <c r="D149" s="331"/>
      <c r="E149" s="273">
        <v>7</v>
      </c>
      <c r="F149" s="274"/>
      <c r="G149" s="275"/>
      <c r="H149" s="276"/>
      <c r="I149" s="270"/>
      <c r="J149" s="277"/>
      <c r="K149" s="270"/>
      <c r="M149" s="271" t="s">
        <v>546</v>
      </c>
      <c r="O149" s="259"/>
    </row>
    <row r="150" spans="1:80">
      <c r="A150" s="278"/>
      <c r="B150" s="279" t="s">
        <v>100</v>
      </c>
      <c r="C150" s="280" t="s">
        <v>526</v>
      </c>
      <c r="D150" s="281"/>
      <c r="E150" s="282"/>
      <c r="F150" s="283"/>
      <c r="G150" s="284">
        <f>SUM(G133:G149)</f>
        <v>0</v>
      </c>
      <c r="H150" s="285"/>
      <c r="I150" s="286">
        <f>SUM(I133:I149)</f>
        <v>38.471184999999998</v>
      </c>
      <c r="J150" s="285"/>
      <c r="K150" s="286">
        <f>SUM(K133:K149)</f>
        <v>0</v>
      </c>
      <c r="O150" s="259">
        <v>4</v>
      </c>
      <c r="BA150" s="287">
        <f>SUM(BA133:BA149)</f>
        <v>0</v>
      </c>
      <c r="BB150" s="287">
        <f>SUM(BB133:BB149)</f>
        <v>0</v>
      </c>
      <c r="BC150" s="287">
        <f>SUM(BC133:BC149)</f>
        <v>0</v>
      </c>
      <c r="BD150" s="287">
        <f>SUM(BD133:BD149)</f>
        <v>0</v>
      </c>
      <c r="BE150" s="287">
        <f>SUM(BE133:BE149)</f>
        <v>0</v>
      </c>
    </row>
    <row r="151" spans="1:80">
      <c r="A151" s="249" t="s">
        <v>97</v>
      </c>
      <c r="B151" s="250" t="s">
        <v>547</v>
      </c>
      <c r="C151" s="251" t="s">
        <v>548</v>
      </c>
      <c r="D151" s="252"/>
      <c r="E151" s="253"/>
      <c r="F151" s="253"/>
      <c r="G151" s="254"/>
      <c r="H151" s="255"/>
      <c r="I151" s="256"/>
      <c r="J151" s="257"/>
      <c r="K151" s="258"/>
      <c r="O151" s="259">
        <v>1</v>
      </c>
    </row>
    <row r="152" spans="1:80">
      <c r="A152" s="260">
        <v>49</v>
      </c>
      <c r="B152" s="261" t="s">
        <v>550</v>
      </c>
      <c r="C152" s="262" t="s">
        <v>551</v>
      </c>
      <c r="D152" s="263" t="s">
        <v>370</v>
      </c>
      <c r="E152" s="264">
        <v>13.12</v>
      </c>
      <c r="F152" s="264">
        <v>0</v>
      </c>
      <c r="G152" s="265">
        <f>E152*F152</f>
        <v>0</v>
      </c>
      <c r="H152" s="266">
        <v>6.9529999999999995E-2</v>
      </c>
      <c r="I152" s="267">
        <f>E152*H152</f>
        <v>0.91223359999999987</v>
      </c>
      <c r="J152" s="266">
        <v>0</v>
      </c>
      <c r="K152" s="267">
        <f>E152*J152</f>
        <v>0</v>
      </c>
      <c r="O152" s="259">
        <v>2</v>
      </c>
      <c r="AA152" s="232">
        <v>1</v>
      </c>
      <c r="AB152" s="232">
        <v>1</v>
      </c>
      <c r="AC152" s="232">
        <v>1</v>
      </c>
      <c r="AZ152" s="232">
        <v>1</v>
      </c>
      <c r="BA152" s="232">
        <f>IF(AZ152=1,G152,0)</f>
        <v>0</v>
      </c>
      <c r="BB152" s="232">
        <f>IF(AZ152=2,G152,0)</f>
        <v>0</v>
      </c>
      <c r="BC152" s="232">
        <f>IF(AZ152=3,G152,0)</f>
        <v>0</v>
      </c>
      <c r="BD152" s="232">
        <f>IF(AZ152=4,G152,0)</f>
        <v>0</v>
      </c>
      <c r="BE152" s="232">
        <f>IF(AZ152=5,G152,0)</f>
        <v>0</v>
      </c>
      <c r="CA152" s="259">
        <v>1</v>
      </c>
      <c r="CB152" s="259">
        <v>1</v>
      </c>
    </row>
    <row r="153" spans="1:80">
      <c r="A153" s="268"/>
      <c r="B153" s="272"/>
      <c r="C153" s="330" t="s">
        <v>552</v>
      </c>
      <c r="D153" s="331"/>
      <c r="E153" s="273">
        <v>13.12</v>
      </c>
      <c r="F153" s="274"/>
      <c r="G153" s="275"/>
      <c r="H153" s="276"/>
      <c r="I153" s="270"/>
      <c r="J153" s="277"/>
      <c r="K153" s="270"/>
      <c r="M153" s="271" t="s">
        <v>552</v>
      </c>
      <c r="O153" s="259"/>
    </row>
    <row r="154" spans="1:80">
      <c r="A154" s="260">
        <v>50</v>
      </c>
      <c r="B154" s="261" t="s">
        <v>553</v>
      </c>
      <c r="C154" s="262" t="s">
        <v>554</v>
      </c>
      <c r="D154" s="263" t="s">
        <v>114</v>
      </c>
      <c r="E154" s="264">
        <v>56</v>
      </c>
      <c r="F154" s="264">
        <v>0</v>
      </c>
      <c r="G154" s="265">
        <f>E154*F154</f>
        <v>0</v>
      </c>
      <c r="H154" s="266">
        <v>1.0399999999999999E-3</v>
      </c>
      <c r="I154" s="267">
        <f>E154*H154</f>
        <v>5.8239999999999993E-2</v>
      </c>
      <c r="J154" s="266">
        <v>0</v>
      </c>
      <c r="K154" s="267">
        <f>E154*J154</f>
        <v>0</v>
      </c>
      <c r="O154" s="259">
        <v>2</v>
      </c>
      <c r="AA154" s="232">
        <v>1</v>
      </c>
      <c r="AB154" s="232">
        <v>1</v>
      </c>
      <c r="AC154" s="232">
        <v>1</v>
      </c>
      <c r="AZ154" s="232">
        <v>1</v>
      </c>
      <c r="BA154" s="232">
        <f>IF(AZ154=1,G154,0)</f>
        <v>0</v>
      </c>
      <c r="BB154" s="232">
        <f>IF(AZ154=2,G154,0)</f>
        <v>0</v>
      </c>
      <c r="BC154" s="232">
        <f>IF(AZ154=3,G154,0)</f>
        <v>0</v>
      </c>
      <c r="BD154" s="232">
        <f>IF(AZ154=4,G154,0)</f>
        <v>0</v>
      </c>
      <c r="BE154" s="232">
        <f>IF(AZ154=5,G154,0)</f>
        <v>0</v>
      </c>
      <c r="CA154" s="259">
        <v>1</v>
      </c>
      <c r="CB154" s="259">
        <v>1</v>
      </c>
    </row>
    <row r="155" spans="1:80">
      <c r="A155" s="268"/>
      <c r="B155" s="272"/>
      <c r="C155" s="330" t="s">
        <v>555</v>
      </c>
      <c r="D155" s="331"/>
      <c r="E155" s="273">
        <v>56</v>
      </c>
      <c r="F155" s="274"/>
      <c r="G155" s="275"/>
      <c r="H155" s="276"/>
      <c r="I155" s="270"/>
      <c r="J155" s="277"/>
      <c r="K155" s="270"/>
      <c r="M155" s="271">
        <v>56</v>
      </c>
      <c r="O155" s="259"/>
    </row>
    <row r="156" spans="1:80">
      <c r="A156" s="278"/>
      <c r="B156" s="279" t="s">
        <v>100</v>
      </c>
      <c r="C156" s="280" t="s">
        <v>549</v>
      </c>
      <c r="D156" s="281"/>
      <c r="E156" s="282"/>
      <c r="F156" s="283"/>
      <c r="G156" s="284">
        <f>SUM(G151:G155)</f>
        <v>0</v>
      </c>
      <c r="H156" s="285"/>
      <c r="I156" s="286">
        <f>SUM(I151:I155)</f>
        <v>0.97047359999999983</v>
      </c>
      <c r="J156" s="285"/>
      <c r="K156" s="286">
        <f>SUM(K151:K155)</f>
        <v>0</v>
      </c>
      <c r="O156" s="259">
        <v>4</v>
      </c>
      <c r="BA156" s="287">
        <f>SUM(BA151:BA155)</f>
        <v>0</v>
      </c>
      <c r="BB156" s="287">
        <f>SUM(BB151:BB155)</f>
        <v>0</v>
      </c>
      <c r="BC156" s="287">
        <f>SUM(BC151:BC155)</f>
        <v>0</v>
      </c>
      <c r="BD156" s="287">
        <f>SUM(BD151:BD155)</f>
        <v>0</v>
      </c>
      <c r="BE156" s="287">
        <f>SUM(BE151:BE155)</f>
        <v>0</v>
      </c>
    </row>
    <row r="157" spans="1:80">
      <c r="A157" s="249" t="s">
        <v>97</v>
      </c>
      <c r="B157" s="250" t="s">
        <v>556</v>
      </c>
      <c r="C157" s="251" t="s">
        <v>557</v>
      </c>
      <c r="D157" s="252"/>
      <c r="E157" s="253"/>
      <c r="F157" s="253"/>
      <c r="G157" s="254"/>
      <c r="H157" s="255"/>
      <c r="I157" s="256"/>
      <c r="J157" s="257"/>
      <c r="K157" s="258"/>
      <c r="O157" s="259">
        <v>1</v>
      </c>
    </row>
    <row r="158" spans="1:80">
      <c r="A158" s="260">
        <v>51</v>
      </c>
      <c r="B158" s="261" t="s">
        <v>559</v>
      </c>
      <c r="C158" s="262" t="s">
        <v>560</v>
      </c>
      <c r="D158" s="263" t="s">
        <v>114</v>
      </c>
      <c r="E158" s="264">
        <v>30</v>
      </c>
      <c r="F158" s="264">
        <v>0</v>
      </c>
      <c r="G158" s="265">
        <f>E158*F158</f>
        <v>0</v>
      </c>
      <c r="H158" s="266">
        <v>1.8380000000000001E-2</v>
      </c>
      <c r="I158" s="267">
        <f>E158*H158</f>
        <v>0.5514</v>
      </c>
      <c r="J158" s="266">
        <v>0</v>
      </c>
      <c r="K158" s="267">
        <f>E158*J158</f>
        <v>0</v>
      </c>
      <c r="O158" s="259">
        <v>2</v>
      </c>
      <c r="AA158" s="232">
        <v>1</v>
      </c>
      <c r="AB158" s="232">
        <v>1</v>
      </c>
      <c r="AC158" s="232">
        <v>1</v>
      </c>
      <c r="AZ158" s="232">
        <v>1</v>
      </c>
      <c r="BA158" s="232">
        <f>IF(AZ158=1,G158,0)</f>
        <v>0</v>
      </c>
      <c r="BB158" s="232">
        <f>IF(AZ158=2,G158,0)</f>
        <v>0</v>
      </c>
      <c r="BC158" s="232">
        <f>IF(AZ158=3,G158,0)</f>
        <v>0</v>
      </c>
      <c r="BD158" s="232">
        <f>IF(AZ158=4,G158,0)</f>
        <v>0</v>
      </c>
      <c r="BE158" s="232">
        <f>IF(AZ158=5,G158,0)</f>
        <v>0</v>
      </c>
      <c r="CA158" s="259">
        <v>1</v>
      </c>
      <c r="CB158" s="259">
        <v>1</v>
      </c>
    </row>
    <row r="159" spans="1:80">
      <c r="A159" s="268"/>
      <c r="B159" s="272"/>
      <c r="C159" s="330" t="s">
        <v>561</v>
      </c>
      <c r="D159" s="331"/>
      <c r="E159" s="273">
        <v>30</v>
      </c>
      <c r="F159" s="274"/>
      <c r="G159" s="275"/>
      <c r="H159" s="276"/>
      <c r="I159" s="270"/>
      <c r="J159" s="277"/>
      <c r="K159" s="270"/>
      <c r="M159" s="271" t="s">
        <v>561</v>
      </c>
      <c r="O159" s="259"/>
    </row>
    <row r="160" spans="1:80">
      <c r="A160" s="260">
        <v>52</v>
      </c>
      <c r="B160" s="261" t="s">
        <v>562</v>
      </c>
      <c r="C160" s="262" t="s">
        <v>563</v>
      </c>
      <c r="D160" s="263" t="s">
        <v>114</v>
      </c>
      <c r="E160" s="264">
        <v>30</v>
      </c>
      <c r="F160" s="264">
        <v>0</v>
      </c>
      <c r="G160" s="265">
        <f>E160*F160</f>
        <v>0</v>
      </c>
      <c r="H160" s="266">
        <v>9.7000000000000005E-4</v>
      </c>
      <c r="I160" s="267">
        <f>E160*H160</f>
        <v>2.9100000000000001E-2</v>
      </c>
      <c r="J160" s="266">
        <v>0</v>
      </c>
      <c r="K160" s="267">
        <f>E160*J160</f>
        <v>0</v>
      </c>
      <c r="O160" s="259">
        <v>2</v>
      </c>
      <c r="AA160" s="232">
        <v>1</v>
      </c>
      <c r="AB160" s="232">
        <v>1</v>
      </c>
      <c r="AC160" s="232">
        <v>1</v>
      </c>
      <c r="AZ160" s="232">
        <v>1</v>
      </c>
      <c r="BA160" s="232">
        <f>IF(AZ160=1,G160,0)</f>
        <v>0</v>
      </c>
      <c r="BB160" s="232">
        <f>IF(AZ160=2,G160,0)</f>
        <v>0</v>
      </c>
      <c r="BC160" s="232">
        <f>IF(AZ160=3,G160,0)</f>
        <v>0</v>
      </c>
      <c r="BD160" s="232">
        <f>IF(AZ160=4,G160,0)</f>
        <v>0</v>
      </c>
      <c r="BE160" s="232">
        <f>IF(AZ160=5,G160,0)</f>
        <v>0</v>
      </c>
      <c r="CA160" s="259">
        <v>1</v>
      </c>
      <c r="CB160" s="259">
        <v>1</v>
      </c>
    </row>
    <row r="161" spans="1:80">
      <c r="A161" s="268"/>
      <c r="B161" s="272"/>
      <c r="C161" s="330" t="s">
        <v>561</v>
      </c>
      <c r="D161" s="331"/>
      <c r="E161" s="273">
        <v>30</v>
      </c>
      <c r="F161" s="274"/>
      <c r="G161" s="275"/>
      <c r="H161" s="276"/>
      <c r="I161" s="270"/>
      <c r="J161" s="277"/>
      <c r="K161" s="270"/>
      <c r="M161" s="271" t="s">
        <v>561</v>
      </c>
      <c r="O161" s="259"/>
    </row>
    <row r="162" spans="1:80">
      <c r="A162" s="260">
        <v>53</v>
      </c>
      <c r="B162" s="261" t="s">
        <v>564</v>
      </c>
      <c r="C162" s="262" t="s">
        <v>565</v>
      </c>
      <c r="D162" s="263" t="s">
        <v>114</v>
      </c>
      <c r="E162" s="264">
        <v>30</v>
      </c>
      <c r="F162" s="264">
        <v>0</v>
      </c>
      <c r="G162" s="265">
        <f>E162*F162</f>
        <v>0</v>
      </c>
      <c r="H162" s="266">
        <v>0</v>
      </c>
      <c r="I162" s="267">
        <f>E162*H162</f>
        <v>0</v>
      </c>
      <c r="J162" s="266">
        <v>0</v>
      </c>
      <c r="K162" s="267">
        <f>E162*J162</f>
        <v>0</v>
      </c>
      <c r="O162" s="259">
        <v>2</v>
      </c>
      <c r="AA162" s="232">
        <v>1</v>
      </c>
      <c r="AB162" s="232">
        <v>1</v>
      </c>
      <c r="AC162" s="232">
        <v>1</v>
      </c>
      <c r="AZ162" s="232">
        <v>1</v>
      </c>
      <c r="BA162" s="232">
        <f>IF(AZ162=1,G162,0)</f>
        <v>0</v>
      </c>
      <c r="BB162" s="232">
        <f>IF(AZ162=2,G162,0)</f>
        <v>0</v>
      </c>
      <c r="BC162" s="232">
        <f>IF(AZ162=3,G162,0)</f>
        <v>0</v>
      </c>
      <c r="BD162" s="232">
        <f>IF(AZ162=4,G162,0)</f>
        <v>0</v>
      </c>
      <c r="BE162" s="232">
        <f>IF(AZ162=5,G162,0)</f>
        <v>0</v>
      </c>
      <c r="CA162" s="259">
        <v>1</v>
      </c>
      <c r="CB162" s="259">
        <v>1</v>
      </c>
    </row>
    <row r="163" spans="1:80">
      <c r="A163" s="268"/>
      <c r="B163" s="272"/>
      <c r="C163" s="330" t="s">
        <v>561</v>
      </c>
      <c r="D163" s="331"/>
      <c r="E163" s="273">
        <v>30</v>
      </c>
      <c r="F163" s="274"/>
      <c r="G163" s="275"/>
      <c r="H163" s="276"/>
      <c r="I163" s="270"/>
      <c r="J163" s="277"/>
      <c r="K163" s="270"/>
      <c r="M163" s="271" t="s">
        <v>561</v>
      </c>
      <c r="O163" s="259"/>
    </row>
    <row r="164" spans="1:80">
      <c r="A164" s="278"/>
      <c r="B164" s="279" t="s">
        <v>100</v>
      </c>
      <c r="C164" s="280" t="s">
        <v>558</v>
      </c>
      <c r="D164" s="281"/>
      <c r="E164" s="282"/>
      <c r="F164" s="283"/>
      <c r="G164" s="284">
        <f>SUM(G157:G163)</f>
        <v>0</v>
      </c>
      <c r="H164" s="285"/>
      <c r="I164" s="286">
        <f>SUM(I157:I163)</f>
        <v>0.58050000000000002</v>
      </c>
      <c r="J164" s="285"/>
      <c r="K164" s="286">
        <f>SUM(K157:K163)</f>
        <v>0</v>
      </c>
      <c r="O164" s="259">
        <v>4</v>
      </c>
      <c r="BA164" s="287">
        <f>SUM(BA157:BA163)</f>
        <v>0</v>
      </c>
      <c r="BB164" s="287">
        <f>SUM(BB157:BB163)</f>
        <v>0</v>
      </c>
      <c r="BC164" s="287">
        <f>SUM(BC157:BC163)</f>
        <v>0</v>
      </c>
      <c r="BD164" s="287">
        <f>SUM(BD157:BD163)</f>
        <v>0</v>
      </c>
      <c r="BE164" s="287">
        <f>SUM(BE157:BE163)</f>
        <v>0</v>
      </c>
    </row>
    <row r="165" spans="1:80">
      <c r="A165" s="249" t="s">
        <v>97</v>
      </c>
      <c r="B165" s="250" t="s">
        <v>215</v>
      </c>
      <c r="C165" s="251" t="s">
        <v>216</v>
      </c>
      <c r="D165" s="252"/>
      <c r="E165" s="253"/>
      <c r="F165" s="253"/>
      <c r="G165" s="254"/>
      <c r="H165" s="255"/>
      <c r="I165" s="256"/>
      <c r="J165" s="257"/>
      <c r="K165" s="258"/>
      <c r="O165" s="259">
        <v>1</v>
      </c>
    </row>
    <row r="166" spans="1:80">
      <c r="A166" s="260">
        <v>54</v>
      </c>
      <c r="B166" s="261" t="s">
        <v>566</v>
      </c>
      <c r="C166" s="262" t="s">
        <v>567</v>
      </c>
      <c r="D166" s="263" t="s">
        <v>118</v>
      </c>
      <c r="E166" s="264">
        <v>6</v>
      </c>
      <c r="F166" s="264">
        <v>0</v>
      </c>
      <c r="G166" s="265">
        <f>E166*F166</f>
        <v>0</v>
      </c>
      <c r="H166" s="266">
        <v>0</v>
      </c>
      <c r="I166" s="267">
        <f>E166*H166</f>
        <v>0</v>
      </c>
      <c r="J166" s="266">
        <v>-2.85</v>
      </c>
      <c r="K166" s="267">
        <f>E166*J166</f>
        <v>-17.100000000000001</v>
      </c>
      <c r="O166" s="259">
        <v>2</v>
      </c>
      <c r="AA166" s="232">
        <v>1</v>
      </c>
      <c r="AB166" s="232">
        <v>1</v>
      </c>
      <c r="AC166" s="232">
        <v>1</v>
      </c>
      <c r="AZ166" s="232">
        <v>1</v>
      </c>
      <c r="BA166" s="232">
        <f>IF(AZ166=1,G166,0)</f>
        <v>0</v>
      </c>
      <c r="BB166" s="232">
        <f>IF(AZ166=2,G166,0)</f>
        <v>0</v>
      </c>
      <c r="BC166" s="232">
        <f>IF(AZ166=3,G166,0)</f>
        <v>0</v>
      </c>
      <c r="BD166" s="232">
        <f>IF(AZ166=4,G166,0)</f>
        <v>0</v>
      </c>
      <c r="BE166" s="232">
        <f>IF(AZ166=5,G166,0)</f>
        <v>0</v>
      </c>
      <c r="CA166" s="259">
        <v>1</v>
      </c>
      <c r="CB166" s="259">
        <v>1</v>
      </c>
    </row>
    <row r="167" spans="1:80">
      <c r="A167" s="268"/>
      <c r="B167" s="272"/>
      <c r="C167" s="330" t="s">
        <v>568</v>
      </c>
      <c r="D167" s="331"/>
      <c r="E167" s="273">
        <v>6</v>
      </c>
      <c r="F167" s="274"/>
      <c r="G167" s="275"/>
      <c r="H167" s="276"/>
      <c r="I167" s="270"/>
      <c r="J167" s="277"/>
      <c r="K167" s="270"/>
      <c r="M167" s="271">
        <v>6</v>
      </c>
      <c r="O167" s="259"/>
    </row>
    <row r="168" spans="1:80">
      <c r="A168" s="278"/>
      <c r="B168" s="279" t="s">
        <v>100</v>
      </c>
      <c r="C168" s="280" t="s">
        <v>217</v>
      </c>
      <c r="D168" s="281"/>
      <c r="E168" s="282"/>
      <c r="F168" s="283"/>
      <c r="G168" s="284">
        <f>SUM(G165:G167)</f>
        <v>0</v>
      </c>
      <c r="H168" s="285"/>
      <c r="I168" s="286">
        <f>SUM(I165:I167)</f>
        <v>0</v>
      </c>
      <c r="J168" s="285"/>
      <c r="K168" s="286">
        <f>SUM(K165:K167)</f>
        <v>-17.100000000000001</v>
      </c>
      <c r="O168" s="259">
        <v>4</v>
      </c>
      <c r="BA168" s="287">
        <f>SUM(BA165:BA167)</f>
        <v>0</v>
      </c>
      <c r="BB168" s="287">
        <f>SUM(BB165:BB167)</f>
        <v>0</v>
      </c>
      <c r="BC168" s="287">
        <f>SUM(BC165:BC167)</f>
        <v>0</v>
      </c>
      <c r="BD168" s="287">
        <f>SUM(BD165:BD167)</f>
        <v>0</v>
      </c>
      <c r="BE168" s="287">
        <f>SUM(BE165:BE167)</f>
        <v>0</v>
      </c>
    </row>
    <row r="169" spans="1:80">
      <c r="A169" s="249" t="s">
        <v>97</v>
      </c>
      <c r="B169" s="250" t="s">
        <v>569</v>
      </c>
      <c r="C169" s="251" t="s">
        <v>570</v>
      </c>
      <c r="D169" s="252"/>
      <c r="E169" s="253"/>
      <c r="F169" s="253"/>
      <c r="G169" s="254"/>
      <c r="H169" s="255"/>
      <c r="I169" s="256"/>
      <c r="J169" s="257"/>
      <c r="K169" s="258"/>
      <c r="O169" s="259">
        <v>1</v>
      </c>
    </row>
    <row r="170" spans="1:80">
      <c r="A170" s="260">
        <v>55</v>
      </c>
      <c r="B170" s="261" t="s">
        <v>572</v>
      </c>
      <c r="C170" s="262" t="s">
        <v>573</v>
      </c>
      <c r="D170" s="263" t="s">
        <v>220</v>
      </c>
      <c r="E170" s="264">
        <v>47.5</v>
      </c>
      <c r="F170" s="264">
        <v>0</v>
      </c>
      <c r="G170" s="265">
        <f>E170*F170</f>
        <v>0</v>
      </c>
      <c r="H170" s="266">
        <v>0</v>
      </c>
      <c r="I170" s="267">
        <f>E170*H170</f>
        <v>0</v>
      </c>
      <c r="J170" s="266">
        <v>-4.6000000000000001E-4</v>
      </c>
      <c r="K170" s="267">
        <f>E170*J170</f>
        <v>-2.1850000000000001E-2</v>
      </c>
      <c r="O170" s="259">
        <v>2</v>
      </c>
      <c r="AA170" s="232">
        <v>1</v>
      </c>
      <c r="AB170" s="232">
        <v>1</v>
      </c>
      <c r="AC170" s="232">
        <v>1</v>
      </c>
      <c r="AZ170" s="232">
        <v>1</v>
      </c>
      <c r="BA170" s="232">
        <f>IF(AZ170=1,G170,0)</f>
        <v>0</v>
      </c>
      <c r="BB170" s="232">
        <f>IF(AZ170=2,G170,0)</f>
        <v>0</v>
      </c>
      <c r="BC170" s="232">
        <f>IF(AZ170=3,G170,0)</f>
        <v>0</v>
      </c>
      <c r="BD170" s="232">
        <f>IF(AZ170=4,G170,0)</f>
        <v>0</v>
      </c>
      <c r="BE170" s="232">
        <f>IF(AZ170=5,G170,0)</f>
        <v>0</v>
      </c>
      <c r="CA170" s="259">
        <v>1</v>
      </c>
      <c r="CB170" s="259">
        <v>1</v>
      </c>
    </row>
    <row r="171" spans="1:80">
      <c r="A171" s="268"/>
      <c r="B171" s="272"/>
      <c r="C171" s="330" t="s">
        <v>574</v>
      </c>
      <c r="D171" s="331"/>
      <c r="E171" s="273">
        <v>47.5</v>
      </c>
      <c r="F171" s="274"/>
      <c r="G171" s="275"/>
      <c r="H171" s="276"/>
      <c r="I171" s="270"/>
      <c r="J171" s="277"/>
      <c r="K171" s="270"/>
      <c r="M171" s="271" t="s">
        <v>574</v>
      </c>
      <c r="O171" s="259"/>
    </row>
    <row r="172" spans="1:80">
      <c r="A172" s="260">
        <v>56</v>
      </c>
      <c r="B172" s="261" t="s">
        <v>575</v>
      </c>
      <c r="C172" s="262" t="s">
        <v>576</v>
      </c>
      <c r="D172" s="263" t="s">
        <v>370</v>
      </c>
      <c r="E172" s="264">
        <v>7.65</v>
      </c>
      <c r="F172" s="264">
        <v>0</v>
      </c>
      <c r="G172" s="265">
        <f>E172*F172</f>
        <v>0</v>
      </c>
      <c r="H172" s="266">
        <v>4.0000000000000003E-5</v>
      </c>
      <c r="I172" s="267">
        <f>E172*H172</f>
        <v>3.0600000000000007E-4</v>
      </c>
      <c r="J172" s="266"/>
      <c r="K172" s="267">
        <f>E172*J172</f>
        <v>0</v>
      </c>
      <c r="O172" s="259">
        <v>2</v>
      </c>
      <c r="AA172" s="232">
        <v>12</v>
      </c>
      <c r="AB172" s="232">
        <v>0</v>
      </c>
      <c r="AC172" s="232">
        <v>5</v>
      </c>
      <c r="AZ172" s="232">
        <v>1</v>
      </c>
      <c r="BA172" s="232">
        <f>IF(AZ172=1,G172,0)</f>
        <v>0</v>
      </c>
      <c r="BB172" s="232">
        <f>IF(AZ172=2,G172,0)</f>
        <v>0</v>
      </c>
      <c r="BC172" s="232">
        <f>IF(AZ172=3,G172,0)</f>
        <v>0</v>
      </c>
      <c r="BD172" s="232">
        <f>IF(AZ172=4,G172,0)</f>
        <v>0</v>
      </c>
      <c r="BE172" s="232">
        <f>IF(AZ172=5,G172,0)</f>
        <v>0</v>
      </c>
      <c r="CA172" s="259">
        <v>12</v>
      </c>
      <c r="CB172" s="259">
        <v>0</v>
      </c>
    </row>
    <row r="173" spans="1:80" ht="22.5">
      <c r="A173" s="268"/>
      <c r="B173" s="269"/>
      <c r="C173" s="327" t="s">
        <v>577</v>
      </c>
      <c r="D173" s="328"/>
      <c r="E173" s="328"/>
      <c r="F173" s="328"/>
      <c r="G173" s="329"/>
      <c r="I173" s="270"/>
      <c r="K173" s="270"/>
      <c r="L173" s="271" t="s">
        <v>577</v>
      </c>
      <c r="O173" s="259">
        <v>3</v>
      </c>
    </row>
    <row r="174" spans="1:80">
      <c r="A174" s="268"/>
      <c r="B174" s="272"/>
      <c r="C174" s="330" t="s">
        <v>578</v>
      </c>
      <c r="D174" s="331"/>
      <c r="E174" s="273">
        <v>7.65</v>
      </c>
      <c r="F174" s="274"/>
      <c r="G174" s="275"/>
      <c r="H174" s="276"/>
      <c r="I174" s="270"/>
      <c r="J174" s="277"/>
      <c r="K174" s="270"/>
      <c r="M174" s="271" t="s">
        <v>578</v>
      </c>
      <c r="O174" s="259"/>
    </row>
    <row r="175" spans="1:80">
      <c r="A175" s="278"/>
      <c r="B175" s="279" t="s">
        <v>100</v>
      </c>
      <c r="C175" s="280" t="s">
        <v>571</v>
      </c>
      <c r="D175" s="281"/>
      <c r="E175" s="282"/>
      <c r="F175" s="283"/>
      <c r="G175" s="284">
        <f>SUM(G169:G174)</f>
        <v>0</v>
      </c>
      <c r="H175" s="285"/>
      <c r="I175" s="286">
        <f>SUM(I169:I174)</f>
        <v>3.0600000000000007E-4</v>
      </c>
      <c r="J175" s="285"/>
      <c r="K175" s="286">
        <f>SUM(K169:K174)</f>
        <v>-2.1850000000000001E-2</v>
      </c>
      <c r="O175" s="259">
        <v>4</v>
      </c>
      <c r="BA175" s="287">
        <f>SUM(BA169:BA174)</f>
        <v>0</v>
      </c>
      <c r="BB175" s="287">
        <f>SUM(BB169:BB174)</f>
        <v>0</v>
      </c>
      <c r="BC175" s="287">
        <f>SUM(BC169:BC174)</f>
        <v>0</v>
      </c>
      <c r="BD175" s="287">
        <f>SUM(BD169:BD174)</f>
        <v>0</v>
      </c>
      <c r="BE175" s="287">
        <f>SUM(BE169:BE174)</f>
        <v>0</v>
      </c>
    </row>
    <row r="176" spans="1:80">
      <c r="A176" s="249" t="s">
        <v>97</v>
      </c>
      <c r="B176" s="250" t="s">
        <v>227</v>
      </c>
      <c r="C176" s="251" t="s">
        <v>228</v>
      </c>
      <c r="D176" s="252"/>
      <c r="E176" s="253"/>
      <c r="F176" s="253"/>
      <c r="G176" s="254"/>
      <c r="H176" s="255"/>
      <c r="I176" s="256"/>
      <c r="J176" s="257"/>
      <c r="K176" s="258"/>
      <c r="O176" s="259">
        <v>1</v>
      </c>
    </row>
    <row r="177" spans="1:80">
      <c r="A177" s="260">
        <v>57</v>
      </c>
      <c r="B177" s="261" t="s">
        <v>579</v>
      </c>
      <c r="C177" s="262" t="s">
        <v>580</v>
      </c>
      <c r="D177" s="263" t="s">
        <v>232</v>
      </c>
      <c r="E177" s="264">
        <v>436.58591094299999</v>
      </c>
      <c r="F177" s="264">
        <v>0</v>
      </c>
      <c r="G177" s="265">
        <f>E177*F177</f>
        <v>0</v>
      </c>
      <c r="H177" s="266">
        <v>0</v>
      </c>
      <c r="I177" s="267">
        <f>E177*H177</f>
        <v>0</v>
      </c>
      <c r="J177" s="266"/>
      <c r="K177" s="267">
        <f>E177*J177</f>
        <v>0</v>
      </c>
      <c r="O177" s="259">
        <v>2</v>
      </c>
      <c r="AA177" s="232">
        <v>7</v>
      </c>
      <c r="AB177" s="232">
        <v>1</v>
      </c>
      <c r="AC177" s="232">
        <v>2</v>
      </c>
      <c r="AZ177" s="232">
        <v>1</v>
      </c>
      <c r="BA177" s="232">
        <f>IF(AZ177=1,G177,0)</f>
        <v>0</v>
      </c>
      <c r="BB177" s="232">
        <f>IF(AZ177=2,G177,0)</f>
        <v>0</v>
      </c>
      <c r="BC177" s="232">
        <f>IF(AZ177=3,G177,0)</f>
        <v>0</v>
      </c>
      <c r="BD177" s="232">
        <f>IF(AZ177=4,G177,0)</f>
        <v>0</v>
      </c>
      <c r="BE177" s="232">
        <f>IF(AZ177=5,G177,0)</f>
        <v>0</v>
      </c>
      <c r="CA177" s="259">
        <v>7</v>
      </c>
      <c r="CB177" s="259">
        <v>1</v>
      </c>
    </row>
    <row r="178" spans="1:80">
      <c r="A178" s="278"/>
      <c r="B178" s="279" t="s">
        <v>100</v>
      </c>
      <c r="C178" s="280" t="s">
        <v>229</v>
      </c>
      <c r="D178" s="281"/>
      <c r="E178" s="282"/>
      <c r="F178" s="283"/>
      <c r="G178" s="284">
        <f>SUM(G176:G177)</f>
        <v>0</v>
      </c>
      <c r="H178" s="285"/>
      <c r="I178" s="286">
        <f>SUM(I176:I177)</f>
        <v>0</v>
      </c>
      <c r="J178" s="285"/>
      <c r="K178" s="286">
        <f>SUM(K176:K177)</f>
        <v>0</v>
      </c>
      <c r="O178" s="259">
        <v>4</v>
      </c>
      <c r="BA178" s="287">
        <f>SUM(BA176:BA177)</f>
        <v>0</v>
      </c>
      <c r="BB178" s="287">
        <f>SUM(BB176:BB177)</f>
        <v>0</v>
      </c>
      <c r="BC178" s="287">
        <f>SUM(BC176:BC177)</f>
        <v>0</v>
      </c>
      <c r="BD178" s="287">
        <f>SUM(BD176:BD177)</f>
        <v>0</v>
      </c>
      <c r="BE178" s="287">
        <f>SUM(BE176:BE177)</f>
        <v>0</v>
      </c>
    </row>
    <row r="179" spans="1:80">
      <c r="A179" s="249" t="s">
        <v>97</v>
      </c>
      <c r="B179" s="250" t="s">
        <v>365</v>
      </c>
      <c r="C179" s="251" t="s">
        <v>366</v>
      </c>
      <c r="D179" s="252"/>
      <c r="E179" s="253"/>
      <c r="F179" s="253"/>
      <c r="G179" s="254"/>
      <c r="H179" s="255"/>
      <c r="I179" s="256"/>
      <c r="J179" s="257"/>
      <c r="K179" s="258"/>
      <c r="O179" s="259">
        <v>1</v>
      </c>
    </row>
    <row r="180" spans="1:80">
      <c r="A180" s="260">
        <v>58</v>
      </c>
      <c r="B180" s="261" t="s">
        <v>372</v>
      </c>
      <c r="C180" s="262" t="s">
        <v>581</v>
      </c>
      <c r="D180" s="263" t="s">
        <v>118</v>
      </c>
      <c r="E180" s="264">
        <v>0.67</v>
      </c>
      <c r="F180" s="264">
        <v>0</v>
      </c>
      <c r="G180" s="265">
        <f>E180*F180</f>
        <v>0</v>
      </c>
      <c r="H180" s="266">
        <v>1.1499999999999999</v>
      </c>
      <c r="I180" s="267">
        <f>E180*H180</f>
        <v>0.77049999999999996</v>
      </c>
      <c r="J180" s="266"/>
      <c r="K180" s="267">
        <f>E180*J180</f>
        <v>0</v>
      </c>
      <c r="O180" s="259">
        <v>2</v>
      </c>
      <c r="AA180" s="232">
        <v>12</v>
      </c>
      <c r="AB180" s="232">
        <v>0</v>
      </c>
      <c r="AC180" s="232">
        <v>6</v>
      </c>
      <c r="AZ180" s="232">
        <v>2</v>
      </c>
      <c r="BA180" s="232">
        <f>IF(AZ180=1,G180,0)</f>
        <v>0</v>
      </c>
      <c r="BB180" s="232">
        <f>IF(AZ180=2,G180,0)</f>
        <v>0</v>
      </c>
      <c r="BC180" s="232">
        <f>IF(AZ180=3,G180,0)</f>
        <v>0</v>
      </c>
      <c r="BD180" s="232">
        <f>IF(AZ180=4,G180,0)</f>
        <v>0</v>
      </c>
      <c r="BE180" s="232">
        <f>IF(AZ180=5,G180,0)</f>
        <v>0</v>
      </c>
      <c r="CA180" s="259">
        <v>12</v>
      </c>
      <c r="CB180" s="259">
        <v>0</v>
      </c>
    </row>
    <row r="181" spans="1:80">
      <c r="A181" s="268"/>
      <c r="B181" s="269"/>
      <c r="C181" s="327" t="s">
        <v>582</v>
      </c>
      <c r="D181" s="328"/>
      <c r="E181" s="328"/>
      <c r="F181" s="328"/>
      <c r="G181" s="329"/>
      <c r="I181" s="270"/>
      <c r="K181" s="270"/>
      <c r="L181" s="271" t="s">
        <v>582</v>
      </c>
      <c r="O181" s="259">
        <v>3</v>
      </c>
    </row>
    <row r="182" spans="1:80">
      <c r="A182" s="268"/>
      <c r="B182" s="269"/>
      <c r="C182" s="327" t="s">
        <v>583</v>
      </c>
      <c r="D182" s="328"/>
      <c r="E182" s="328"/>
      <c r="F182" s="328"/>
      <c r="G182" s="329"/>
      <c r="I182" s="270"/>
      <c r="K182" s="270"/>
      <c r="L182" s="271" t="s">
        <v>583</v>
      </c>
      <c r="O182" s="259">
        <v>3</v>
      </c>
    </row>
    <row r="183" spans="1:80">
      <c r="A183" s="268"/>
      <c r="B183" s="269"/>
      <c r="C183" s="327" t="s">
        <v>584</v>
      </c>
      <c r="D183" s="328"/>
      <c r="E183" s="328"/>
      <c r="F183" s="328"/>
      <c r="G183" s="329"/>
      <c r="I183" s="270"/>
      <c r="K183" s="270"/>
      <c r="L183" s="271" t="s">
        <v>584</v>
      </c>
      <c r="O183" s="259">
        <v>3</v>
      </c>
    </row>
    <row r="184" spans="1:80">
      <c r="A184" s="268"/>
      <c r="B184" s="272"/>
      <c r="C184" s="330" t="s">
        <v>585</v>
      </c>
      <c r="D184" s="331"/>
      <c r="E184" s="273">
        <v>0.67</v>
      </c>
      <c r="F184" s="274"/>
      <c r="G184" s="275"/>
      <c r="H184" s="276"/>
      <c r="I184" s="270"/>
      <c r="J184" s="277"/>
      <c r="K184" s="270"/>
      <c r="M184" s="271" t="s">
        <v>585</v>
      </c>
      <c r="O184" s="259"/>
    </row>
    <row r="185" spans="1:80">
      <c r="A185" s="260">
        <v>59</v>
      </c>
      <c r="B185" s="261" t="s">
        <v>381</v>
      </c>
      <c r="C185" s="262" t="s">
        <v>382</v>
      </c>
      <c r="D185" s="263" t="s">
        <v>232</v>
      </c>
      <c r="E185" s="264">
        <v>0.77049999999999996</v>
      </c>
      <c r="F185" s="264">
        <v>0</v>
      </c>
      <c r="G185" s="265">
        <f>E185*F185</f>
        <v>0</v>
      </c>
      <c r="H185" s="266">
        <v>0</v>
      </c>
      <c r="I185" s="267">
        <f>E185*H185</f>
        <v>0</v>
      </c>
      <c r="J185" s="266"/>
      <c r="K185" s="267">
        <f>E185*J185</f>
        <v>0</v>
      </c>
      <c r="O185" s="259">
        <v>2</v>
      </c>
      <c r="AA185" s="232">
        <v>7</v>
      </c>
      <c r="AB185" s="232">
        <v>1001</v>
      </c>
      <c r="AC185" s="232">
        <v>5</v>
      </c>
      <c r="AZ185" s="232">
        <v>2</v>
      </c>
      <c r="BA185" s="232">
        <f>IF(AZ185=1,G185,0)</f>
        <v>0</v>
      </c>
      <c r="BB185" s="232">
        <f>IF(AZ185=2,G185,0)</f>
        <v>0</v>
      </c>
      <c r="BC185" s="232">
        <f>IF(AZ185=3,G185,0)</f>
        <v>0</v>
      </c>
      <c r="BD185" s="232">
        <f>IF(AZ185=4,G185,0)</f>
        <v>0</v>
      </c>
      <c r="BE185" s="232">
        <f>IF(AZ185=5,G185,0)</f>
        <v>0</v>
      </c>
      <c r="CA185" s="259">
        <v>7</v>
      </c>
      <c r="CB185" s="259">
        <v>1001</v>
      </c>
    </row>
    <row r="186" spans="1:80">
      <c r="A186" s="278"/>
      <c r="B186" s="279" t="s">
        <v>100</v>
      </c>
      <c r="C186" s="280" t="s">
        <v>367</v>
      </c>
      <c r="D186" s="281"/>
      <c r="E186" s="282"/>
      <c r="F186" s="283"/>
      <c r="G186" s="284">
        <f>SUM(G179:G185)</f>
        <v>0</v>
      </c>
      <c r="H186" s="285"/>
      <c r="I186" s="286">
        <f>SUM(I179:I185)</f>
        <v>0.77049999999999996</v>
      </c>
      <c r="J186" s="285"/>
      <c r="K186" s="286">
        <f>SUM(K179:K185)</f>
        <v>0</v>
      </c>
      <c r="O186" s="259">
        <v>4</v>
      </c>
      <c r="BA186" s="287">
        <f>SUM(BA179:BA185)</f>
        <v>0</v>
      </c>
      <c r="BB186" s="287">
        <f>SUM(BB179:BB185)</f>
        <v>0</v>
      </c>
      <c r="BC186" s="287">
        <f>SUM(BC179:BC185)</f>
        <v>0</v>
      </c>
      <c r="BD186" s="287">
        <f>SUM(BD179:BD185)</f>
        <v>0</v>
      </c>
      <c r="BE186" s="287">
        <f>SUM(BE179:BE185)</f>
        <v>0</v>
      </c>
    </row>
    <row r="187" spans="1:80">
      <c r="A187" s="249" t="s">
        <v>97</v>
      </c>
      <c r="B187" s="250" t="s">
        <v>383</v>
      </c>
      <c r="C187" s="251" t="s">
        <v>384</v>
      </c>
      <c r="D187" s="252"/>
      <c r="E187" s="253"/>
      <c r="F187" s="253"/>
      <c r="G187" s="254"/>
      <c r="H187" s="255"/>
      <c r="I187" s="256"/>
      <c r="J187" s="257"/>
      <c r="K187" s="258"/>
      <c r="O187" s="259">
        <v>1</v>
      </c>
    </row>
    <row r="188" spans="1:80">
      <c r="A188" s="260">
        <v>60</v>
      </c>
      <c r="B188" s="261" t="s">
        <v>586</v>
      </c>
      <c r="C188" s="262" t="s">
        <v>587</v>
      </c>
      <c r="D188" s="263" t="s">
        <v>178</v>
      </c>
      <c r="E188" s="264">
        <v>796.26</v>
      </c>
      <c r="F188" s="264">
        <v>0</v>
      </c>
      <c r="G188" s="265">
        <f>E188*F188</f>
        <v>0</v>
      </c>
      <c r="H188" s="266">
        <v>5.0000000000000002E-5</v>
      </c>
      <c r="I188" s="267">
        <f>E188*H188</f>
        <v>3.9813000000000001E-2</v>
      </c>
      <c r="J188" s="266">
        <v>0</v>
      </c>
      <c r="K188" s="267">
        <f>E188*J188</f>
        <v>0</v>
      </c>
      <c r="O188" s="259">
        <v>2</v>
      </c>
      <c r="AA188" s="232">
        <v>1</v>
      </c>
      <c r="AB188" s="232">
        <v>7</v>
      </c>
      <c r="AC188" s="232">
        <v>7</v>
      </c>
      <c r="AZ188" s="232">
        <v>2</v>
      </c>
      <c r="BA188" s="232">
        <f>IF(AZ188=1,G188,0)</f>
        <v>0</v>
      </c>
      <c r="BB188" s="232">
        <f>IF(AZ188=2,G188,0)</f>
        <v>0</v>
      </c>
      <c r="BC188" s="232">
        <f>IF(AZ188=3,G188,0)</f>
        <v>0</v>
      </c>
      <c r="BD188" s="232">
        <f>IF(AZ188=4,G188,0)</f>
        <v>0</v>
      </c>
      <c r="BE188" s="232">
        <f>IF(AZ188=5,G188,0)</f>
        <v>0</v>
      </c>
      <c r="CA188" s="259">
        <v>1</v>
      </c>
      <c r="CB188" s="259">
        <v>7</v>
      </c>
    </row>
    <row r="189" spans="1:80">
      <c r="A189" s="268"/>
      <c r="B189" s="272"/>
      <c r="C189" s="330" t="s">
        <v>588</v>
      </c>
      <c r="D189" s="331"/>
      <c r="E189" s="273">
        <v>235.2</v>
      </c>
      <c r="F189" s="274"/>
      <c r="G189" s="275"/>
      <c r="H189" s="276"/>
      <c r="I189" s="270"/>
      <c r="J189" s="277"/>
      <c r="K189" s="270"/>
      <c r="M189" s="271" t="s">
        <v>588</v>
      </c>
      <c r="O189" s="259"/>
    </row>
    <row r="190" spans="1:80">
      <c r="A190" s="268"/>
      <c r="B190" s="272"/>
      <c r="C190" s="330" t="s">
        <v>589</v>
      </c>
      <c r="D190" s="331"/>
      <c r="E190" s="273">
        <v>42.39</v>
      </c>
      <c r="F190" s="274"/>
      <c r="G190" s="275"/>
      <c r="H190" s="276"/>
      <c r="I190" s="270"/>
      <c r="J190" s="277"/>
      <c r="K190" s="270"/>
      <c r="M190" s="271" t="s">
        <v>589</v>
      </c>
      <c r="O190" s="259"/>
    </row>
    <row r="191" spans="1:80">
      <c r="A191" s="268"/>
      <c r="B191" s="272"/>
      <c r="C191" s="330" t="s">
        <v>590</v>
      </c>
      <c r="D191" s="331"/>
      <c r="E191" s="273">
        <v>47.28</v>
      </c>
      <c r="F191" s="274"/>
      <c r="G191" s="275"/>
      <c r="H191" s="276"/>
      <c r="I191" s="270"/>
      <c r="J191" s="277"/>
      <c r="K191" s="270"/>
      <c r="M191" s="271" t="s">
        <v>590</v>
      </c>
      <c r="O191" s="259"/>
    </row>
    <row r="192" spans="1:80">
      <c r="A192" s="268"/>
      <c r="B192" s="272"/>
      <c r="C192" s="330" t="s">
        <v>591</v>
      </c>
      <c r="D192" s="331"/>
      <c r="E192" s="273">
        <v>195</v>
      </c>
      <c r="F192" s="274"/>
      <c r="G192" s="275"/>
      <c r="H192" s="276"/>
      <c r="I192" s="270"/>
      <c r="J192" s="277"/>
      <c r="K192" s="270"/>
      <c r="M192" s="271" t="s">
        <v>591</v>
      </c>
      <c r="O192" s="259"/>
    </row>
    <row r="193" spans="1:80">
      <c r="A193" s="268"/>
      <c r="B193" s="272"/>
      <c r="C193" s="330" t="s">
        <v>592</v>
      </c>
      <c r="D193" s="331"/>
      <c r="E193" s="273">
        <v>183.68</v>
      </c>
      <c r="F193" s="274"/>
      <c r="G193" s="275"/>
      <c r="H193" s="276"/>
      <c r="I193" s="270"/>
      <c r="J193" s="277"/>
      <c r="K193" s="270"/>
      <c r="M193" s="271" t="s">
        <v>592</v>
      </c>
      <c r="O193" s="259"/>
    </row>
    <row r="194" spans="1:80">
      <c r="A194" s="268"/>
      <c r="B194" s="272"/>
      <c r="C194" s="330" t="s">
        <v>593</v>
      </c>
      <c r="D194" s="331"/>
      <c r="E194" s="273">
        <v>92.71</v>
      </c>
      <c r="F194" s="274"/>
      <c r="G194" s="275"/>
      <c r="H194" s="276"/>
      <c r="I194" s="270"/>
      <c r="J194" s="277"/>
      <c r="K194" s="270"/>
      <c r="M194" s="271" t="s">
        <v>593</v>
      </c>
      <c r="O194" s="259"/>
    </row>
    <row r="195" spans="1:80">
      <c r="A195" s="260">
        <v>61</v>
      </c>
      <c r="B195" s="261" t="s">
        <v>390</v>
      </c>
      <c r="C195" s="262" t="s">
        <v>594</v>
      </c>
      <c r="D195" s="263" t="s">
        <v>220</v>
      </c>
      <c r="E195" s="264">
        <v>2</v>
      </c>
      <c r="F195" s="264">
        <v>0</v>
      </c>
      <c r="G195" s="265">
        <f>E195*F195</f>
        <v>0</v>
      </c>
      <c r="H195" s="266">
        <v>0.20802000000000001</v>
      </c>
      <c r="I195" s="267">
        <f>E195*H195</f>
        <v>0.41604000000000002</v>
      </c>
      <c r="J195" s="266"/>
      <c r="K195" s="267">
        <f>E195*J195</f>
        <v>0</v>
      </c>
      <c r="O195" s="259">
        <v>2</v>
      </c>
      <c r="AA195" s="232">
        <v>12</v>
      </c>
      <c r="AB195" s="232">
        <v>0</v>
      </c>
      <c r="AC195" s="232">
        <v>7</v>
      </c>
      <c r="AZ195" s="232">
        <v>2</v>
      </c>
      <c r="BA195" s="232">
        <f>IF(AZ195=1,G195,0)</f>
        <v>0</v>
      </c>
      <c r="BB195" s="232">
        <f>IF(AZ195=2,G195,0)</f>
        <v>0</v>
      </c>
      <c r="BC195" s="232">
        <f>IF(AZ195=3,G195,0)</f>
        <v>0</v>
      </c>
      <c r="BD195" s="232">
        <f>IF(AZ195=4,G195,0)</f>
        <v>0</v>
      </c>
      <c r="BE195" s="232">
        <f>IF(AZ195=5,G195,0)</f>
        <v>0</v>
      </c>
      <c r="CA195" s="259">
        <v>12</v>
      </c>
      <c r="CB195" s="259">
        <v>0</v>
      </c>
    </row>
    <row r="196" spans="1:80">
      <c r="A196" s="268"/>
      <c r="B196" s="269"/>
      <c r="C196" s="327" t="s">
        <v>595</v>
      </c>
      <c r="D196" s="328"/>
      <c r="E196" s="328"/>
      <c r="F196" s="328"/>
      <c r="G196" s="329"/>
      <c r="I196" s="270"/>
      <c r="K196" s="270"/>
      <c r="L196" s="271" t="s">
        <v>595</v>
      </c>
      <c r="O196" s="259">
        <v>3</v>
      </c>
    </row>
    <row r="197" spans="1:80" ht="22.5">
      <c r="A197" s="268"/>
      <c r="B197" s="269"/>
      <c r="C197" s="327" t="s">
        <v>596</v>
      </c>
      <c r="D197" s="328"/>
      <c r="E197" s="328"/>
      <c r="F197" s="328"/>
      <c r="G197" s="329"/>
      <c r="I197" s="270"/>
      <c r="K197" s="270"/>
      <c r="L197" s="271" t="s">
        <v>596</v>
      </c>
      <c r="O197" s="259">
        <v>3</v>
      </c>
    </row>
    <row r="198" spans="1:80">
      <c r="A198" s="268"/>
      <c r="B198" s="269"/>
      <c r="C198" s="327" t="s">
        <v>597</v>
      </c>
      <c r="D198" s="328"/>
      <c r="E198" s="328"/>
      <c r="F198" s="328"/>
      <c r="G198" s="329"/>
      <c r="I198" s="270"/>
      <c r="K198" s="270"/>
      <c r="L198" s="271" t="s">
        <v>597</v>
      </c>
      <c r="O198" s="259">
        <v>3</v>
      </c>
    </row>
    <row r="199" spans="1:80">
      <c r="A199" s="268"/>
      <c r="B199" s="272"/>
      <c r="C199" s="330" t="s">
        <v>598</v>
      </c>
      <c r="D199" s="331"/>
      <c r="E199" s="273">
        <v>2</v>
      </c>
      <c r="F199" s="274"/>
      <c r="G199" s="275"/>
      <c r="H199" s="276"/>
      <c r="I199" s="270"/>
      <c r="J199" s="277"/>
      <c r="K199" s="270"/>
      <c r="M199" s="271" t="s">
        <v>598</v>
      </c>
      <c r="O199" s="259"/>
    </row>
    <row r="200" spans="1:80">
      <c r="A200" s="260">
        <v>62</v>
      </c>
      <c r="B200" s="261" t="s">
        <v>394</v>
      </c>
      <c r="C200" s="262" t="s">
        <v>599</v>
      </c>
      <c r="D200" s="263" t="s">
        <v>220</v>
      </c>
      <c r="E200" s="264">
        <v>4</v>
      </c>
      <c r="F200" s="264">
        <v>0</v>
      </c>
      <c r="G200" s="265">
        <f>E200*F200</f>
        <v>0</v>
      </c>
      <c r="H200" s="266">
        <v>0.999</v>
      </c>
      <c r="I200" s="267">
        <f>E200*H200</f>
        <v>3.996</v>
      </c>
      <c r="J200" s="266"/>
      <c r="K200" s="267">
        <f>E200*J200</f>
        <v>0</v>
      </c>
      <c r="O200" s="259">
        <v>2</v>
      </c>
      <c r="AA200" s="232">
        <v>12</v>
      </c>
      <c r="AB200" s="232">
        <v>0</v>
      </c>
      <c r="AC200" s="232">
        <v>8</v>
      </c>
      <c r="AZ200" s="232">
        <v>2</v>
      </c>
      <c r="BA200" s="232">
        <f>IF(AZ200=1,G200,0)</f>
        <v>0</v>
      </c>
      <c r="BB200" s="232">
        <f>IF(AZ200=2,G200,0)</f>
        <v>0</v>
      </c>
      <c r="BC200" s="232">
        <f>IF(AZ200=3,G200,0)</f>
        <v>0</v>
      </c>
      <c r="BD200" s="232">
        <f>IF(AZ200=4,G200,0)</f>
        <v>0</v>
      </c>
      <c r="BE200" s="232">
        <f>IF(AZ200=5,G200,0)</f>
        <v>0</v>
      </c>
      <c r="CA200" s="259">
        <v>12</v>
      </c>
      <c r="CB200" s="259">
        <v>0</v>
      </c>
    </row>
    <row r="201" spans="1:80">
      <c r="A201" s="268"/>
      <c r="B201" s="269"/>
      <c r="C201" s="327" t="s">
        <v>600</v>
      </c>
      <c r="D201" s="328"/>
      <c r="E201" s="328"/>
      <c r="F201" s="328"/>
      <c r="G201" s="329"/>
      <c r="I201" s="270"/>
      <c r="K201" s="270"/>
      <c r="L201" s="271" t="s">
        <v>600</v>
      </c>
      <c r="O201" s="259">
        <v>3</v>
      </c>
    </row>
    <row r="202" spans="1:80">
      <c r="A202" s="268"/>
      <c r="B202" s="269"/>
      <c r="C202" s="327" t="s">
        <v>601</v>
      </c>
      <c r="D202" s="328"/>
      <c r="E202" s="328"/>
      <c r="F202" s="328"/>
      <c r="G202" s="329"/>
      <c r="I202" s="270"/>
      <c r="K202" s="270"/>
      <c r="L202" s="271" t="s">
        <v>601</v>
      </c>
      <c r="O202" s="259">
        <v>3</v>
      </c>
    </row>
    <row r="203" spans="1:80">
      <c r="A203" s="268"/>
      <c r="B203" s="269"/>
      <c r="C203" s="327" t="s">
        <v>602</v>
      </c>
      <c r="D203" s="328"/>
      <c r="E203" s="328"/>
      <c r="F203" s="328"/>
      <c r="G203" s="329"/>
      <c r="I203" s="270"/>
      <c r="K203" s="270"/>
      <c r="L203" s="271" t="s">
        <v>602</v>
      </c>
      <c r="O203" s="259">
        <v>3</v>
      </c>
    </row>
    <row r="204" spans="1:80">
      <c r="A204" s="268"/>
      <c r="B204" s="269"/>
      <c r="C204" s="327" t="s">
        <v>603</v>
      </c>
      <c r="D204" s="328"/>
      <c r="E204" s="328"/>
      <c r="F204" s="328"/>
      <c r="G204" s="329"/>
      <c r="I204" s="270"/>
      <c r="K204" s="270"/>
      <c r="L204" s="271" t="s">
        <v>603</v>
      </c>
      <c r="O204" s="259">
        <v>3</v>
      </c>
    </row>
    <row r="205" spans="1:80">
      <c r="A205" s="268"/>
      <c r="B205" s="269"/>
      <c r="C205" s="327" t="s">
        <v>604</v>
      </c>
      <c r="D205" s="328"/>
      <c r="E205" s="328"/>
      <c r="F205" s="328"/>
      <c r="G205" s="329"/>
      <c r="I205" s="270"/>
      <c r="K205" s="270"/>
      <c r="L205" s="271" t="s">
        <v>604</v>
      </c>
      <c r="O205" s="259">
        <v>3</v>
      </c>
    </row>
    <row r="206" spans="1:80">
      <c r="A206" s="268"/>
      <c r="B206" s="269"/>
      <c r="C206" s="327" t="s">
        <v>605</v>
      </c>
      <c r="D206" s="328"/>
      <c r="E206" s="328"/>
      <c r="F206" s="328"/>
      <c r="G206" s="329"/>
      <c r="I206" s="270"/>
      <c r="K206" s="270"/>
      <c r="L206" s="271" t="s">
        <v>605</v>
      </c>
      <c r="O206" s="259">
        <v>3</v>
      </c>
    </row>
    <row r="207" spans="1:80">
      <c r="A207" s="268"/>
      <c r="B207" s="269"/>
      <c r="C207" s="327"/>
      <c r="D207" s="328"/>
      <c r="E207" s="328"/>
      <c r="F207" s="328"/>
      <c r="G207" s="329"/>
      <c r="I207" s="270"/>
      <c r="K207" s="270"/>
      <c r="L207" s="271"/>
      <c r="O207" s="259">
        <v>3</v>
      </c>
    </row>
    <row r="208" spans="1:80">
      <c r="A208" s="260">
        <v>63</v>
      </c>
      <c r="B208" s="261" t="s">
        <v>606</v>
      </c>
      <c r="C208" s="262" t="s">
        <v>607</v>
      </c>
      <c r="D208" s="263" t="s">
        <v>178</v>
      </c>
      <c r="E208" s="264">
        <v>276.39</v>
      </c>
      <c r="F208" s="264">
        <v>0</v>
      </c>
      <c r="G208" s="265">
        <f>E208*F208</f>
        <v>0</v>
      </c>
      <c r="H208" s="266">
        <v>0</v>
      </c>
      <c r="I208" s="267">
        <f>E208*H208</f>
        <v>0</v>
      </c>
      <c r="J208" s="266"/>
      <c r="K208" s="267">
        <f>E208*J208</f>
        <v>0</v>
      </c>
      <c r="O208" s="259">
        <v>2</v>
      </c>
      <c r="AA208" s="232">
        <v>12</v>
      </c>
      <c r="AB208" s="232">
        <v>0</v>
      </c>
      <c r="AC208" s="232">
        <v>10</v>
      </c>
      <c r="AZ208" s="232">
        <v>2</v>
      </c>
      <c r="BA208" s="232">
        <f>IF(AZ208=1,G208,0)</f>
        <v>0</v>
      </c>
      <c r="BB208" s="232">
        <f>IF(AZ208=2,G208,0)</f>
        <v>0</v>
      </c>
      <c r="BC208" s="232">
        <f>IF(AZ208=3,G208,0)</f>
        <v>0</v>
      </c>
      <c r="BD208" s="232">
        <f>IF(AZ208=4,G208,0)</f>
        <v>0</v>
      </c>
      <c r="BE208" s="232">
        <f>IF(AZ208=5,G208,0)</f>
        <v>0</v>
      </c>
      <c r="CA208" s="259">
        <v>12</v>
      </c>
      <c r="CB208" s="259">
        <v>0</v>
      </c>
    </row>
    <row r="209" spans="1:80">
      <c r="A209" s="268"/>
      <c r="B209" s="269"/>
      <c r="C209" s="327" t="s">
        <v>608</v>
      </c>
      <c r="D209" s="328"/>
      <c r="E209" s="328"/>
      <c r="F209" s="328"/>
      <c r="G209" s="329"/>
      <c r="I209" s="270"/>
      <c r="K209" s="270"/>
      <c r="L209" s="271" t="s">
        <v>608</v>
      </c>
      <c r="O209" s="259">
        <v>3</v>
      </c>
    </row>
    <row r="210" spans="1:80">
      <c r="A210" s="268"/>
      <c r="B210" s="272"/>
      <c r="C210" s="330" t="s">
        <v>592</v>
      </c>
      <c r="D210" s="331"/>
      <c r="E210" s="273">
        <v>183.68</v>
      </c>
      <c r="F210" s="274"/>
      <c r="G210" s="275"/>
      <c r="H210" s="276"/>
      <c r="I210" s="270"/>
      <c r="J210" s="277"/>
      <c r="K210" s="270"/>
      <c r="M210" s="271" t="s">
        <v>592</v>
      </c>
      <c r="O210" s="259"/>
    </row>
    <row r="211" spans="1:80">
      <c r="A211" s="268"/>
      <c r="B211" s="272"/>
      <c r="C211" s="330" t="s">
        <v>593</v>
      </c>
      <c r="D211" s="331"/>
      <c r="E211" s="273">
        <v>92.71</v>
      </c>
      <c r="F211" s="274"/>
      <c r="G211" s="275"/>
      <c r="H211" s="276"/>
      <c r="I211" s="270"/>
      <c r="J211" s="277"/>
      <c r="K211" s="270"/>
      <c r="M211" s="271" t="s">
        <v>593</v>
      </c>
      <c r="O211" s="259"/>
    </row>
    <row r="212" spans="1:80">
      <c r="A212" s="260">
        <v>64</v>
      </c>
      <c r="B212" s="261" t="s">
        <v>606</v>
      </c>
      <c r="C212" s="262" t="s">
        <v>609</v>
      </c>
      <c r="D212" s="263" t="s">
        <v>451</v>
      </c>
      <c r="E212" s="264">
        <v>3</v>
      </c>
      <c r="F212" s="264">
        <v>0</v>
      </c>
      <c r="G212" s="265">
        <f>E212*F212</f>
        <v>0</v>
      </c>
      <c r="H212" s="266">
        <v>0.01</v>
      </c>
      <c r="I212" s="267">
        <f>E212*H212</f>
        <v>0.03</v>
      </c>
      <c r="J212" s="266"/>
      <c r="K212" s="267">
        <f>E212*J212</f>
        <v>0</v>
      </c>
      <c r="O212" s="259">
        <v>2</v>
      </c>
      <c r="AA212" s="232">
        <v>12</v>
      </c>
      <c r="AB212" s="232">
        <v>0</v>
      </c>
      <c r="AC212" s="232">
        <v>9</v>
      </c>
      <c r="AZ212" s="232">
        <v>2</v>
      </c>
      <c r="BA212" s="232">
        <f>IF(AZ212=1,G212,0)</f>
        <v>0</v>
      </c>
      <c r="BB212" s="232">
        <f>IF(AZ212=2,G212,0)</f>
        <v>0</v>
      </c>
      <c r="BC212" s="232">
        <f>IF(AZ212=3,G212,0)</f>
        <v>0</v>
      </c>
      <c r="BD212" s="232">
        <f>IF(AZ212=4,G212,0)</f>
        <v>0</v>
      </c>
      <c r="BE212" s="232">
        <f>IF(AZ212=5,G212,0)</f>
        <v>0</v>
      </c>
      <c r="CA212" s="259">
        <v>12</v>
      </c>
      <c r="CB212" s="259">
        <v>0</v>
      </c>
    </row>
    <row r="213" spans="1:80" ht="33.75">
      <c r="A213" s="268"/>
      <c r="B213" s="269"/>
      <c r="C213" s="327" t="s">
        <v>610</v>
      </c>
      <c r="D213" s="328"/>
      <c r="E213" s="328"/>
      <c r="F213" s="328"/>
      <c r="G213" s="329"/>
      <c r="I213" s="270"/>
      <c r="K213" s="270"/>
      <c r="L213" s="271" t="s">
        <v>610</v>
      </c>
      <c r="O213" s="259">
        <v>3</v>
      </c>
    </row>
    <row r="214" spans="1:80" ht="22.5">
      <c r="A214" s="268"/>
      <c r="B214" s="269"/>
      <c r="C214" s="327" t="s">
        <v>611</v>
      </c>
      <c r="D214" s="328"/>
      <c r="E214" s="328"/>
      <c r="F214" s="328"/>
      <c r="G214" s="329"/>
      <c r="I214" s="270"/>
      <c r="K214" s="270"/>
      <c r="L214" s="271" t="s">
        <v>611</v>
      </c>
      <c r="O214" s="259">
        <v>3</v>
      </c>
    </row>
    <row r="215" spans="1:80">
      <c r="A215" s="268"/>
      <c r="B215" s="269"/>
      <c r="C215" s="327" t="s">
        <v>612</v>
      </c>
      <c r="D215" s="328"/>
      <c r="E215" s="328"/>
      <c r="F215" s="328"/>
      <c r="G215" s="329"/>
      <c r="I215" s="270"/>
      <c r="K215" s="270"/>
      <c r="L215" s="271" t="s">
        <v>612</v>
      </c>
      <c r="O215" s="259">
        <v>3</v>
      </c>
    </row>
    <row r="216" spans="1:80">
      <c r="A216" s="260">
        <v>65</v>
      </c>
      <c r="B216" s="261" t="s">
        <v>613</v>
      </c>
      <c r="C216" s="262" t="s">
        <v>614</v>
      </c>
      <c r="D216" s="263" t="s">
        <v>220</v>
      </c>
      <c r="E216" s="264">
        <v>3</v>
      </c>
      <c r="F216" s="264">
        <v>0</v>
      </c>
      <c r="G216" s="265">
        <f>E216*F216</f>
        <v>0</v>
      </c>
      <c r="H216" s="266">
        <v>0.1</v>
      </c>
      <c r="I216" s="267">
        <f>E216*H216</f>
        <v>0.30000000000000004</v>
      </c>
      <c r="J216" s="266"/>
      <c r="K216" s="267">
        <f>E216*J216</f>
        <v>0</v>
      </c>
      <c r="O216" s="259">
        <v>2</v>
      </c>
      <c r="AA216" s="232">
        <v>12</v>
      </c>
      <c r="AB216" s="232">
        <v>0</v>
      </c>
      <c r="AC216" s="232">
        <v>11</v>
      </c>
      <c r="AZ216" s="232">
        <v>2</v>
      </c>
      <c r="BA216" s="232">
        <f>IF(AZ216=1,G216,0)</f>
        <v>0</v>
      </c>
      <c r="BB216" s="232">
        <f>IF(AZ216=2,G216,0)</f>
        <v>0</v>
      </c>
      <c r="BC216" s="232">
        <f>IF(AZ216=3,G216,0)</f>
        <v>0</v>
      </c>
      <c r="BD216" s="232">
        <f>IF(AZ216=4,G216,0)</f>
        <v>0</v>
      </c>
      <c r="BE216" s="232">
        <f>IF(AZ216=5,G216,0)</f>
        <v>0</v>
      </c>
      <c r="CA216" s="259">
        <v>12</v>
      </c>
      <c r="CB216" s="259">
        <v>0</v>
      </c>
    </row>
    <row r="217" spans="1:80" ht="45">
      <c r="A217" s="268"/>
      <c r="B217" s="269"/>
      <c r="C217" s="327" t="s">
        <v>615</v>
      </c>
      <c r="D217" s="328"/>
      <c r="E217" s="328"/>
      <c r="F217" s="328"/>
      <c r="G217" s="329"/>
      <c r="I217" s="270"/>
      <c r="K217" s="270"/>
      <c r="L217" s="271" t="s">
        <v>615</v>
      </c>
      <c r="O217" s="259">
        <v>3</v>
      </c>
    </row>
    <row r="218" spans="1:80">
      <c r="A218" s="268"/>
      <c r="B218" s="269"/>
      <c r="C218" s="327" t="s">
        <v>616</v>
      </c>
      <c r="D218" s="328"/>
      <c r="E218" s="328"/>
      <c r="F218" s="328"/>
      <c r="G218" s="329"/>
      <c r="I218" s="270"/>
      <c r="K218" s="270"/>
      <c r="L218" s="271" t="s">
        <v>616</v>
      </c>
      <c r="O218" s="259">
        <v>3</v>
      </c>
    </row>
    <row r="219" spans="1:80">
      <c r="A219" s="268"/>
      <c r="B219" s="269"/>
      <c r="C219" s="327" t="s">
        <v>617</v>
      </c>
      <c r="D219" s="328"/>
      <c r="E219" s="328"/>
      <c r="F219" s="328"/>
      <c r="G219" s="329"/>
      <c r="I219" s="270"/>
      <c r="K219" s="270"/>
      <c r="L219" s="271" t="s">
        <v>617</v>
      </c>
      <c r="O219" s="259">
        <v>3</v>
      </c>
    </row>
    <row r="220" spans="1:80">
      <c r="A220" s="260">
        <v>66</v>
      </c>
      <c r="B220" s="261" t="s">
        <v>618</v>
      </c>
      <c r="C220" s="262" t="s">
        <v>619</v>
      </c>
      <c r="D220" s="263" t="s">
        <v>451</v>
      </c>
      <c r="E220" s="264">
        <v>1</v>
      </c>
      <c r="F220" s="264">
        <v>0</v>
      </c>
      <c r="G220" s="265">
        <f>E220*F220</f>
        <v>0</v>
      </c>
      <c r="H220" s="266">
        <v>0.01</v>
      </c>
      <c r="I220" s="267">
        <f>E220*H220</f>
        <v>0.01</v>
      </c>
      <c r="J220" s="266"/>
      <c r="K220" s="267">
        <f>E220*J220</f>
        <v>0</v>
      </c>
      <c r="O220" s="259">
        <v>2</v>
      </c>
      <c r="AA220" s="232">
        <v>12</v>
      </c>
      <c r="AB220" s="232">
        <v>0</v>
      </c>
      <c r="AC220" s="232">
        <v>12</v>
      </c>
      <c r="AZ220" s="232">
        <v>2</v>
      </c>
      <c r="BA220" s="232">
        <f>IF(AZ220=1,G220,0)</f>
        <v>0</v>
      </c>
      <c r="BB220" s="232">
        <f>IF(AZ220=2,G220,0)</f>
        <v>0</v>
      </c>
      <c r="BC220" s="232">
        <f>IF(AZ220=3,G220,0)</f>
        <v>0</v>
      </c>
      <c r="BD220" s="232">
        <f>IF(AZ220=4,G220,0)</f>
        <v>0</v>
      </c>
      <c r="BE220" s="232">
        <f>IF(AZ220=5,G220,0)</f>
        <v>0</v>
      </c>
      <c r="CA220" s="259">
        <v>12</v>
      </c>
      <c r="CB220" s="259">
        <v>0</v>
      </c>
    </row>
    <row r="221" spans="1:80">
      <c r="A221" s="268"/>
      <c r="B221" s="269"/>
      <c r="C221" s="327" t="s">
        <v>620</v>
      </c>
      <c r="D221" s="328"/>
      <c r="E221" s="328"/>
      <c r="F221" s="328"/>
      <c r="G221" s="329"/>
      <c r="I221" s="270"/>
      <c r="K221" s="270"/>
      <c r="L221" s="271" t="s">
        <v>620</v>
      </c>
      <c r="O221" s="259">
        <v>3</v>
      </c>
    </row>
    <row r="222" spans="1:80">
      <c r="A222" s="268"/>
      <c r="B222" s="269"/>
      <c r="C222" s="327" t="s">
        <v>621</v>
      </c>
      <c r="D222" s="328"/>
      <c r="E222" s="328"/>
      <c r="F222" s="328"/>
      <c r="G222" s="329"/>
      <c r="I222" s="270"/>
      <c r="K222" s="270"/>
      <c r="L222" s="271" t="s">
        <v>621</v>
      </c>
      <c r="O222" s="259">
        <v>3</v>
      </c>
    </row>
    <row r="223" spans="1:80">
      <c r="A223" s="268"/>
      <c r="B223" s="269"/>
      <c r="C223" s="327" t="s">
        <v>622</v>
      </c>
      <c r="D223" s="328"/>
      <c r="E223" s="328"/>
      <c r="F223" s="328"/>
      <c r="G223" s="329"/>
      <c r="I223" s="270"/>
      <c r="K223" s="270"/>
      <c r="L223" s="271" t="s">
        <v>622</v>
      </c>
      <c r="O223" s="259">
        <v>3</v>
      </c>
    </row>
    <row r="224" spans="1:80">
      <c r="A224" s="260">
        <v>67</v>
      </c>
      <c r="B224" s="261" t="s">
        <v>623</v>
      </c>
      <c r="C224" s="262" t="s">
        <v>624</v>
      </c>
      <c r="D224" s="263" t="s">
        <v>232</v>
      </c>
      <c r="E224" s="264">
        <v>4.7918529999999997</v>
      </c>
      <c r="F224" s="264">
        <v>0</v>
      </c>
      <c r="G224" s="265">
        <f>E224*F224</f>
        <v>0</v>
      </c>
      <c r="H224" s="266">
        <v>0</v>
      </c>
      <c r="I224" s="267">
        <f>E224*H224</f>
        <v>0</v>
      </c>
      <c r="J224" s="266"/>
      <c r="K224" s="267">
        <f>E224*J224</f>
        <v>0</v>
      </c>
      <c r="O224" s="259">
        <v>2</v>
      </c>
      <c r="AA224" s="232">
        <v>7</v>
      </c>
      <c r="AB224" s="232">
        <v>1001</v>
      </c>
      <c r="AC224" s="232">
        <v>5</v>
      </c>
      <c r="AZ224" s="232">
        <v>2</v>
      </c>
      <c r="BA224" s="232">
        <f>IF(AZ224=1,G224,0)</f>
        <v>0</v>
      </c>
      <c r="BB224" s="232">
        <f>IF(AZ224=2,G224,0)</f>
        <v>0</v>
      </c>
      <c r="BC224" s="232">
        <f>IF(AZ224=3,G224,0)</f>
        <v>0</v>
      </c>
      <c r="BD224" s="232">
        <f>IF(AZ224=4,G224,0)</f>
        <v>0</v>
      </c>
      <c r="BE224" s="232">
        <f>IF(AZ224=5,G224,0)</f>
        <v>0</v>
      </c>
      <c r="CA224" s="259">
        <v>7</v>
      </c>
      <c r="CB224" s="259">
        <v>1001</v>
      </c>
    </row>
    <row r="225" spans="1:80">
      <c r="A225" s="278"/>
      <c r="B225" s="279" t="s">
        <v>100</v>
      </c>
      <c r="C225" s="280" t="s">
        <v>385</v>
      </c>
      <c r="D225" s="281"/>
      <c r="E225" s="282"/>
      <c r="F225" s="283"/>
      <c r="G225" s="284">
        <f>SUM(G187:G224)</f>
        <v>0</v>
      </c>
      <c r="H225" s="285"/>
      <c r="I225" s="286">
        <f>SUM(I187:I224)</f>
        <v>4.7918529999999997</v>
      </c>
      <c r="J225" s="285"/>
      <c r="K225" s="286">
        <f>SUM(K187:K224)</f>
        <v>0</v>
      </c>
      <c r="O225" s="259">
        <v>4</v>
      </c>
      <c r="BA225" s="287">
        <f>SUM(BA187:BA224)</f>
        <v>0</v>
      </c>
      <c r="BB225" s="287">
        <f>SUM(BB187:BB224)</f>
        <v>0</v>
      </c>
      <c r="BC225" s="287">
        <f>SUM(BC187:BC224)</f>
        <v>0</v>
      </c>
      <c r="BD225" s="287">
        <f>SUM(BD187:BD224)</f>
        <v>0</v>
      </c>
      <c r="BE225" s="287">
        <f>SUM(BE187:BE224)</f>
        <v>0</v>
      </c>
    </row>
    <row r="226" spans="1:80">
      <c r="A226" s="249" t="s">
        <v>97</v>
      </c>
      <c r="B226" s="250" t="s">
        <v>233</v>
      </c>
      <c r="C226" s="251" t="s">
        <v>234</v>
      </c>
      <c r="D226" s="252"/>
      <c r="E226" s="253"/>
      <c r="F226" s="253"/>
      <c r="G226" s="254"/>
      <c r="H226" s="255"/>
      <c r="I226" s="256"/>
      <c r="J226" s="257"/>
      <c r="K226" s="258"/>
      <c r="O226" s="259">
        <v>1</v>
      </c>
    </row>
    <row r="227" spans="1:80">
      <c r="A227" s="260">
        <v>68</v>
      </c>
      <c r="B227" s="261" t="s">
        <v>625</v>
      </c>
      <c r="C227" s="262" t="s">
        <v>626</v>
      </c>
      <c r="D227" s="263" t="s">
        <v>232</v>
      </c>
      <c r="E227" s="264">
        <v>34.343699999999998</v>
      </c>
      <c r="F227" s="264">
        <v>0</v>
      </c>
      <c r="G227" s="265">
        <f>E227*F227</f>
        <v>0</v>
      </c>
      <c r="H227" s="266">
        <v>0</v>
      </c>
      <c r="I227" s="267">
        <f>E227*H227</f>
        <v>0</v>
      </c>
      <c r="J227" s="266"/>
      <c r="K227" s="267">
        <f>E227*J227</f>
        <v>0</v>
      </c>
      <c r="O227" s="259">
        <v>2</v>
      </c>
      <c r="AA227" s="232">
        <v>8</v>
      </c>
      <c r="AB227" s="232">
        <v>0</v>
      </c>
      <c r="AC227" s="232">
        <v>3</v>
      </c>
      <c r="AZ227" s="232">
        <v>1</v>
      </c>
      <c r="BA227" s="232">
        <f>IF(AZ227=1,G227,0)</f>
        <v>0</v>
      </c>
      <c r="BB227" s="232">
        <f>IF(AZ227=2,G227,0)</f>
        <v>0</v>
      </c>
      <c r="BC227" s="232">
        <f>IF(AZ227=3,G227,0)</f>
        <v>0</v>
      </c>
      <c r="BD227" s="232">
        <f>IF(AZ227=4,G227,0)</f>
        <v>0</v>
      </c>
      <c r="BE227" s="232">
        <f>IF(AZ227=5,G227,0)</f>
        <v>0</v>
      </c>
      <c r="CA227" s="259">
        <v>8</v>
      </c>
      <c r="CB227" s="259">
        <v>0</v>
      </c>
    </row>
    <row r="228" spans="1:80">
      <c r="A228" s="260">
        <v>69</v>
      </c>
      <c r="B228" s="261" t="s">
        <v>240</v>
      </c>
      <c r="C228" s="262" t="s">
        <v>241</v>
      </c>
      <c r="D228" s="263" t="s">
        <v>232</v>
      </c>
      <c r="E228" s="264">
        <v>17.171849999999999</v>
      </c>
      <c r="F228" s="264">
        <v>0</v>
      </c>
      <c r="G228" s="265">
        <f>E228*F228</f>
        <v>0</v>
      </c>
      <c r="H228" s="266">
        <v>0</v>
      </c>
      <c r="I228" s="267">
        <f>E228*H228</f>
        <v>0</v>
      </c>
      <c r="J228" s="266"/>
      <c r="K228" s="267">
        <f>E228*J228</f>
        <v>0</v>
      </c>
      <c r="O228" s="259">
        <v>2</v>
      </c>
      <c r="AA228" s="232">
        <v>8</v>
      </c>
      <c r="AB228" s="232">
        <v>0</v>
      </c>
      <c r="AC228" s="232">
        <v>3</v>
      </c>
      <c r="AZ228" s="232">
        <v>1</v>
      </c>
      <c r="BA228" s="232">
        <f>IF(AZ228=1,G228,0)</f>
        <v>0</v>
      </c>
      <c r="BB228" s="232">
        <f>IF(AZ228=2,G228,0)</f>
        <v>0</v>
      </c>
      <c r="BC228" s="232">
        <f>IF(AZ228=3,G228,0)</f>
        <v>0</v>
      </c>
      <c r="BD228" s="232">
        <f>IF(AZ228=4,G228,0)</f>
        <v>0</v>
      </c>
      <c r="BE228" s="232">
        <f>IF(AZ228=5,G228,0)</f>
        <v>0</v>
      </c>
      <c r="CA228" s="259">
        <v>8</v>
      </c>
      <c r="CB228" s="259">
        <v>0</v>
      </c>
    </row>
    <row r="229" spans="1:80">
      <c r="A229" s="278"/>
      <c r="B229" s="279" t="s">
        <v>100</v>
      </c>
      <c r="C229" s="280" t="s">
        <v>235</v>
      </c>
      <c r="D229" s="281"/>
      <c r="E229" s="282"/>
      <c r="F229" s="283"/>
      <c r="G229" s="284">
        <f>SUM(G226:G228)</f>
        <v>0</v>
      </c>
      <c r="H229" s="285"/>
      <c r="I229" s="286">
        <f>SUM(I226:I228)</f>
        <v>0</v>
      </c>
      <c r="J229" s="285"/>
      <c r="K229" s="286">
        <f>SUM(K226:K228)</f>
        <v>0</v>
      </c>
      <c r="O229" s="259">
        <v>4</v>
      </c>
      <c r="BA229" s="287">
        <f>SUM(BA226:BA228)</f>
        <v>0</v>
      </c>
      <c r="BB229" s="287">
        <f>SUM(BB226:BB228)</f>
        <v>0</v>
      </c>
      <c r="BC229" s="287">
        <f>SUM(BC226:BC228)</f>
        <v>0</v>
      </c>
      <c r="BD229" s="287">
        <f>SUM(BD226:BD228)</f>
        <v>0</v>
      </c>
      <c r="BE229" s="287">
        <f>SUM(BE226:BE228)</f>
        <v>0</v>
      </c>
    </row>
    <row r="230" spans="1:80">
      <c r="E230" s="232"/>
    </row>
    <row r="231" spans="1:80">
      <c r="E231" s="232"/>
    </row>
    <row r="232" spans="1:80">
      <c r="E232" s="232"/>
    </row>
    <row r="233" spans="1:80">
      <c r="E233" s="232"/>
    </row>
    <row r="234" spans="1:80">
      <c r="E234" s="232"/>
    </row>
    <row r="235" spans="1:80">
      <c r="E235" s="232"/>
    </row>
    <row r="236" spans="1:80">
      <c r="E236" s="232"/>
    </row>
    <row r="237" spans="1:80">
      <c r="E237" s="232"/>
    </row>
    <row r="238" spans="1:80">
      <c r="E238" s="232"/>
    </row>
    <row r="239" spans="1:80">
      <c r="E239" s="232"/>
    </row>
    <row r="240" spans="1:80">
      <c r="E240" s="232"/>
    </row>
    <row r="241" spans="1:7">
      <c r="E241" s="232"/>
    </row>
    <row r="242" spans="1:7">
      <c r="E242" s="232"/>
    </row>
    <row r="243" spans="1:7">
      <c r="E243" s="232"/>
    </row>
    <row r="244" spans="1:7">
      <c r="E244" s="232"/>
    </row>
    <row r="245" spans="1:7">
      <c r="E245" s="232"/>
    </row>
    <row r="246" spans="1:7">
      <c r="E246" s="232"/>
    </row>
    <row r="247" spans="1:7">
      <c r="E247" s="232"/>
    </row>
    <row r="248" spans="1:7">
      <c r="E248" s="232"/>
    </row>
    <row r="249" spans="1:7">
      <c r="E249" s="232"/>
    </row>
    <row r="250" spans="1:7">
      <c r="E250" s="232"/>
    </row>
    <row r="251" spans="1:7">
      <c r="E251" s="232"/>
    </row>
    <row r="252" spans="1:7">
      <c r="E252" s="232"/>
    </row>
    <row r="253" spans="1:7">
      <c r="A253" s="277"/>
      <c r="B253" s="277"/>
      <c r="C253" s="277"/>
      <c r="D253" s="277"/>
      <c r="E253" s="277"/>
      <c r="F253" s="277"/>
      <c r="G253" s="277"/>
    </row>
    <row r="254" spans="1:7">
      <c r="A254" s="277"/>
      <c r="B254" s="277"/>
      <c r="C254" s="277"/>
      <c r="D254" s="277"/>
      <c r="E254" s="277"/>
      <c r="F254" s="277"/>
      <c r="G254" s="277"/>
    </row>
    <row r="255" spans="1:7">
      <c r="A255" s="277"/>
      <c r="B255" s="277"/>
      <c r="C255" s="277"/>
      <c r="D255" s="277"/>
      <c r="E255" s="277"/>
      <c r="F255" s="277"/>
      <c r="G255" s="277"/>
    </row>
    <row r="256" spans="1:7">
      <c r="A256" s="277"/>
      <c r="B256" s="277"/>
      <c r="C256" s="277"/>
      <c r="D256" s="277"/>
      <c r="E256" s="277"/>
      <c r="F256" s="277"/>
      <c r="G256" s="277"/>
    </row>
    <row r="257" spans="5:5">
      <c r="E257" s="232"/>
    </row>
    <row r="258" spans="5:5">
      <c r="E258" s="232"/>
    </row>
    <row r="259" spans="5:5">
      <c r="E259" s="232"/>
    </row>
    <row r="260" spans="5:5">
      <c r="E260" s="232"/>
    </row>
    <row r="261" spans="5:5">
      <c r="E261" s="232"/>
    </row>
    <row r="262" spans="5:5">
      <c r="E262" s="232"/>
    </row>
    <row r="263" spans="5:5">
      <c r="E263" s="232"/>
    </row>
    <row r="264" spans="5:5">
      <c r="E264" s="232"/>
    </row>
    <row r="265" spans="5:5">
      <c r="E265" s="232"/>
    </row>
    <row r="266" spans="5:5">
      <c r="E266" s="232"/>
    </row>
    <row r="267" spans="5:5">
      <c r="E267" s="232"/>
    </row>
    <row r="268" spans="5:5">
      <c r="E268" s="232"/>
    </row>
    <row r="269" spans="5:5">
      <c r="E269" s="232"/>
    </row>
    <row r="270" spans="5:5">
      <c r="E270" s="232"/>
    </row>
    <row r="271" spans="5:5">
      <c r="E271" s="232"/>
    </row>
    <row r="272" spans="5:5">
      <c r="E272" s="232"/>
    </row>
    <row r="273" spans="1:5">
      <c r="E273" s="232"/>
    </row>
    <row r="274" spans="1:5">
      <c r="E274" s="232"/>
    </row>
    <row r="275" spans="1:5">
      <c r="E275" s="232"/>
    </row>
    <row r="276" spans="1:5">
      <c r="E276" s="232"/>
    </row>
    <row r="277" spans="1:5">
      <c r="E277" s="232"/>
    </row>
    <row r="278" spans="1:5">
      <c r="E278" s="232"/>
    </row>
    <row r="279" spans="1:5">
      <c r="E279" s="232"/>
    </row>
    <row r="280" spans="1:5">
      <c r="E280" s="232"/>
    </row>
    <row r="281" spans="1:5">
      <c r="E281" s="232"/>
    </row>
    <row r="282" spans="1:5">
      <c r="E282" s="232"/>
    </row>
    <row r="283" spans="1:5">
      <c r="E283" s="232"/>
    </row>
    <row r="284" spans="1:5">
      <c r="E284" s="232"/>
    </row>
    <row r="285" spans="1:5">
      <c r="E285" s="232"/>
    </row>
    <row r="286" spans="1:5">
      <c r="E286" s="232"/>
    </row>
    <row r="287" spans="1:5">
      <c r="E287" s="232"/>
    </row>
    <row r="288" spans="1:5">
      <c r="A288" s="288"/>
      <c r="B288" s="288"/>
    </row>
    <row r="289" spans="1:7">
      <c r="A289" s="277"/>
      <c r="B289" s="277"/>
      <c r="C289" s="289"/>
      <c r="D289" s="289"/>
      <c r="E289" s="290"/>
      <c r="F289" s="289"/>
      <c r="G289" s="291"/>
    </row>
    <row r="290" spans="1:7">
      <c r="A290" s="292"/>
      <c r="B290" s="292"/>
      <c r="C290" s="277"/>
      <c r="D290" s="277"/>
      <c r="E290" s="293"/>
      <c r="F290" s="277"/>
      <c r="G290" s="277"/>
    </row>
    <row r="291" spans="1:7">
      <c r="A291" s="277"/>
      <c r="B291" s="277"/>
      <c r="C291" s="277"/>
      <c r="D291" s="277"/>
      <c r="E291" s="293"/>
      <c r="F291" s="277"/>
      <c r="G291" s="277"/>
    </row>
    <row r="292" spans="1:7">
      <c r="A292" s="277"/>
      <c r="B292" s="277"/>
      <c r="C292" s="277"/>
      <c r="D292" s="277"/>
      <c r="E292" s="293"/>
      <c r="F292" s="277"/>
      <c r="G292" s="277"/>
    </row>
    <row r="293" spans="1:7">
      <c r="A293" s="277"/>
      <c r="B293" s="277"/>
      <c r="C293" s="277"/>
      <c r="D293" s="277"/>
      <c r="E293" s="293"/>
      <c r="F293" s="277"/>
      <c r="G293" s="277"/>
    </row>
    <row r="294" spans="1:7">
      <c r="A294" s="277"/>
      <c r="B294" s="277"/>
      <c r="C294" s="277"/>
      <c r="D294" s="277"/>
      <c r="E294" s="293"/>
      <c r="F294" s="277"/>
      <c r="G294" s="277"/>
    </row>
    <row r="295" spans="1:7">
      <c r="A295" s="277"/>
      <c r="B295" s="277"/>
      <c r="C295" s="277"/>
      <c r="D295" s="277"/>
      <c r="E295" s="293"/>
      <c r="F295" s="277"/>
      <c r="G295" s="277"/>
    </row>
    <row r="296" spans="1:7">
      <c r="A296" s="277"/>
      <c r="B296" s="277"/>
      <c r="C296" s="277"/>
      <c r="D296" s="277"/>
      <c r="E296" s="293"/>
      <c r="F296" s="277"/>
      <c r="G296" s="277"/>
    </row>
    <row r="297" spans="1:7">
      <c r="A297" s="277"/>
      <c r="B297" s="277"/>
      <c r="C297" s="277"/>
      <c r="D297" s="277"/>
      <c r="E297" s="293"/>
      <c r="F297" s="277"/>
      <c r="G297" s="277"/>
    </row>
    <row r="298" spans="1:7">
      <c r="A298" s="277"/>
      <c r="B298" s="277"/>
      <c r="C298" s="277"/>
      <c r="D298" s="277"/>
      <c r="E298" s="293"/>
      <c r="F298" s="277"/>
      <c r="G298" s="277"/>
    </row>
    <row r="299" spans="1:7">
      <c r="A299" s="277"/>
      <c r="B299" s="277"/>
      <c r="C299" s="277"/>
      <c r="D299" s="277"/>
      <c r="E299" s="293"/>
      <c r="F299" s="277"/>
      <c r="G299" s="277"/>
    </row>
    <row r="300" spans="1:7">
      <c r="A300" s="277"/>
      <c r="B300" s="277"/>
      <c r="C300" s="277"/>
      <c r="D300" s="277"/>
      <c r="E300" s="293"/>
      <c r="F300" s="277"/>
      <c r="G300" s="277"/>
    </row>
    <row r="301" spans="1:7">
      <c r="A301" s="277"/>
      <c r="B301" s="277"/>
      <c r="C301" s="277"/>
      <c r="D301" s="277"/>
      <c r="E301" s="293"/>
      <c r="F301" s="277"/>
      <c r="G301" s="277"/>
    </row>
    <row r="302" spans="1:7">
      <c r="A302" s="277"/>
      <c r="B302" s="277"/>
      <c r="C302" s="277"/>
      <c r="D302" s="277"/>
      <c r="E302" s="293"/>
      <c r="F302" s="277"/>
      <c r="G302" s="277"/>
    </row>
  </sheetData>
  <mergeCells count="130">
    <mergeCell ref="A1:G1"/>
    <mergeCell ref="A3:B3"/>
    <mergeCell ref="A4:B4"/>
    <mergeCell ref="E4:G4"/>
    <mergeCell ref="C10:D10"/>
    <mergeCell ref="C14:D14"/>
    <mergeCell ref="C16:D16"/>
    <mergeCell ref="C18:D18"/>
    <mergeCell ref="C29:D29"/>
    <mergeCell ref="C30:D30"/>
    <mergeCell ref="C32:D32"/>
    <mergeCell ref="C33:D33"/>
    <mergeCell ref="C35:D35"/>
    <mergeCell ref="C36:D36"/>
    <mergeCell ref="C20:D20"/>
    <mergeCell ref="C21:D21"/>
    <mergeCell ref="C23:D23"/>
    <mergeCell ref="C24:D24"/>
    <mergeCell ref="C26:D26"/>
    <mergeCell ref="C27:D27"/>
    <mergeCell ref="C46:D46"/>
    <mergeCell ref="C47:D47"/>
    <mergeCell ref="C49:D49"/>
    <mergeCell ref="C51:D51"/>
    <mergeCell ref="C53:D53"/>
    <mergeCell ref="C55:D55"/>
    <mergeCell ref="C38:D38"/>
    <mergeCell ref="C39:D39"/>
    <mergeCell ref="C41:D41"/>
    <mergeCell ref="C42:D42"/>
    <mergeCell ref="C44:D44"/>
    <mergeCell ref="C45:D45"/>
    <mergeCell ref="C67:D67"/>
    <mergeCell ref="C68:D68"/>
    <mergeCell ref="C72:D72"/>
    <mergeCell ref="C73:D73"/>
    <mergeCell ref="C75:D75"/>
    <mergeCell ref="C76:D76"/>
    <mergeCell ref="C57:D57"/>
    <mergeCell ref="C59:G59"/>
    <mergeCell ref="C60:G60"/>
    <mergeCell ref="C61:G61"/>
    <mergeCell ref="C63:G63"/>
    <mergeCell ref="C65:D65"/>
    <mergeCell ref="C91:D91"/>
    <mergeCell ref="C92:D92"/>
    <mergeCell ref="C93:D93"/>
    <mergeCell ref="C94:D94"/>
    <mergeCell ref="C96:D96"/>
    <mergeCell ref="C97:D97"/>
    <mergeCell ref="C80:D80"/>
    <mergeCell ref="C81:D81"/>
    <mergeCell ref="C83:D83"/>
    <mergeCell ref="C84:D84"/>
    <mergeCell ref="C86:D86"/>
    <mergeCell ref="C87:D87"/>
    <mergeCell ref="C88:D88"/>
    <mergeCell ref="C89:D89"/>
    <mergeCell ref="C107:G107"/>
    <mergeCell ref="C111:G111"/>
    <mergeCell ref="C112:D112"/>
    <mergeCell ref="C113:D113"/>
    <mergeCell ref="C115:G115"/>
    <mergeCell ref="C116:D116"/>
    <mergeCell ref="C117:D117"/>
    <mergeCell ref="C119:D119"/>
    <mergeCell ref="C98:D98"/>
    <mergeCell ref="C100:D100"/>
    <mergeCell ref="C101:D101"/>
    <mergeCell ref="C103:G103"/>
    <mergeCell ref="C104:G104"/>
    <mergeCell ref="C105:D105"/>
    <mergeCell ref="C135:D135"/>
    <mergeCell ref="C137:D137"/>
    <mergeCell ref="C138:D138"/>
    <mergeCell ref="C140:G140"/>
    <mergeCell ref="C141:D141"/>
    <mergeCell ref="C142:D142"/>
    <mergeCell ref="C143:D143"/>
    <mergeCell ref="C145:G145"/>
    <mergeCell ref="C121:D121"/>
    <mergeCell ref="C123:D123"/>
    <mergeCell ref="C125:D125"/>
    <mergeCell ref="C126:D126"/>
    <mergeCell ref="C130:G130"/>
    <mergeCell ref="C131:D131"/>
    <mergeCell ref="C167:D167"/>
    <mergeCell ref="C171:D171"/>
    <mergeCell ref="C173:G173"/>
    <mergeCell ref="C174:D174"/>
    <mergeCell ref="C159:D159"/>
    <mergeCell ref="C161:D161"/>
    <mergeCell ref="C163:D163"/>
    <mergeCell ref="C147:D147"/>
    <mergeCell ref="C149:D149"/>
    <mergeCell ref="C153:D153"/>
    <mergeCell ref="C155:D155"/>
    <mergeCell ref="C189:D189"/>
    <mergeCell ref="C190:D190"/>
    <mergeCell ref="C191:D191"/>
    <mergeCell ref="C192:D192"/>
    <mergeCell ref="C193:D193"/>
    <mergeCell ref="C194:D194"/>
    <mergeCell ref="C196:G196"/>
    <mergeCell ref="C197:G197"/>
    <mergeCell ref="C181:G181"/>
    <mergeCell ref="C182:G182"/>
    <mergeCell ref="C183:G183"/>
    <mergeCell ref="C184:D184"/>
    <mergeCell ref="C205:G205"/>
    <mergeCell ref="C206:G206"/>
    <mergeCell ref="C207:G207"/>
    <mergeCell ref="C209:G209"/>
    <mergeCell ref="C210:D210"/>
    <mergeCell ref="C211:D211"/>
    <mergeCell ref="C198:G198"/>
    <mergeCell ref="C199:D199"/>
    <mergeCell ref="C201:G201"/>
    <mergeCell ref="C202:G202"/>
    <mergeCell ref="C203:G203"/>
    <mergeCell ref="C204:G204"/>
    <mergeCell ref="C221:G221"/>
    <mergeCell ref="C222:G222"/>
    <mergeCell ref="C223:G223"/>
    <mergeCell ref="C213:G213"/>
    <mergeCell ref="C214:G214"/>
    <mergeCell ref="C215:G215"/>
    <mergeCell ref="C217:G217"/>
    <mergeCell ref="C218:G218"/>
    <mergeCell ref="C219:G219"/>
  </mergeCells>
  <printOptions horizontalCentered="1" gridLinesSet="0"/>
  <pageMargins left="0.59055118110236227" right="0.39370078740157483" top="0.59055118110236227" bottom="0.98425196850393704" header="0.19685039370078741" footer="0.51181102362204722"/>
  <pageSetup paperSize="9" orientation="landscape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5"/>
  <dimension ref="A1:BE51"/>
  <sheetViews>
    <sheetView topLeftCell="A34" zoomScaleNormal="100" workbookViewId="0"/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57" ht="12.75" customHeight="1">
      <c r="A2" s="95" t="s">
        <v>32</v>
      </c>
      <c r="B2" s="96"/>
      <c r="C2" s="97" t="s">
        <v>109</v>
      </c>
      <c r="D2" s="97" t="s">
        <v>110</v>
      </c>
      <c r="E2" s="98"/>
      <c r="F2" s="99" t="s">
        <v>33</v>
      </c>
      <c r="G2" s="100"/>
    </row>
    <row r="3" spans="1:57" ht="3" hidden="1" customHeight="1">
      <c r="A3" s="101"/>
      <c r="B3" s="102"/>
      <c r="C3" s="103"/>
      <c r="D3" s="103"/>
      <c r="E3" s="104"/>
      <c r="F3" s="105"/>
      <c r="G3" s="106"/>
    </row>
    <row r="4" spans="1:5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57" ht="12.95" customHeight="1">
      <c r="A5" s="109" t="s">
        <v>627</v>
      </c>
      <c r="B5" s="110"/>
      <c r="C5" s="111" t="s">
        <v>628</v>
      </c>
      <c r="D5" s="112"/>
      <c r="E5" s="110"/>
      <c r="F5" s="105" t="s">
        <v>36</v>
      </c>
      <c r="G5" s="106"/>
    </row>
    <row r="6" spans="1:57" ht="12.9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57" ht="12.95" customHeight="1">
      <c r="A7" s="116" t="s">
        <v>103</v>
      </c>
      <c r="B7" s="117"/>
      <c r="C7" s="118" t="s">
        <v>104</v>
      </c>
      <c r="D7" s="119"/>
      <c r="E7" s="119"/>
      <c r="F7" s="120" t="s">
        <v>39</v>
      </c>
      <c r="G7" s="114">
        <f>IF(G6=0,,ROUND((F30+F32)/G6,1))</f>
        <v>0</v>
      </c>
    </row>
    <row r="8" spans="1:57">
      <c r="A8" s="121" t="s">
        <v>40</v>
      </c>
      <c r="B8" s="105"/>
      <c r="C8" s="313"/>
      <c r="D8" s="313"/>
      <c r="E8" s="314"/>
      <c r="F8" s="122" t="s">
        <v>41</v>
      </c>
      <c r="G8" s="123"/>
      <c r="H8" s="124"/>
      <c r="I8" s="125"/>
    </row>
    <row r="9" spans="1:57">
      <c r="A9" s="121" t="s">
        <v>42</v>
      </c>
      <c r="B9" s="105"/>
      <c r="C9" s="313"/>
      <c r="D9" s="313"/>
      <c r="E9" s="314"/>
      <c r="F9" s="105"/>
      <c r="G9" s="126"/>
      <c r="H9" s="127"/>
    </row>
    <row r="10" spans="1:57">
      <c r="A10" s="121" t="s">
        <v>43</v>
      </c>
      <c r="B10" s="105"/>
      <c r="C10" s="313"/>
      <c r="D10" s="313"/>
      <c r="E10" s="313"/>
      <c r="F10" s="128"/>
      <c r="G10" s="129"/>
      <c r="H10" s="130"/>
    </row>
    <row r="11" spans="1:57" ht="13.5" customHeight="1">
      <c r="A11" s="121" t="s">
        <v>44</v>
      </c>
      <c r="B11" s="105"/>
      <c r="C11" s="313"/>
      <c r="D11" s="313"/>
      <c r="E11" s="313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57" ht="12.75" customHeight="1">
      <c r="A12" s="134" t="s">
        <v>46</v>
      </c>
      <c r="B12" s="102"/>
      <c r="C12" s="315"/>
      <c r="D12" s="315"/>
      <c r="E12" s="315"/>
      <c r="F12" s="135" t="s">
        <v>47</v>
      </c>
      <c r="G12" s="136"/>
      <c r="H12" s="127"/>
    </row>
    <row r="13" spans="1:57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5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57" ht="15.95" customHeight="1">
      <c r="A15" s="146"/>
      <c r="B15" s="147" t="s">
        <v>51</v>
      </c>
      <c r="C15" s="148">
        <f>'SO 05 001 Rek'!E9</f>
        <v>0</v>
      </c>
      <c r="D15" s="149" t="str">
        <f>'SO 05 001 Rek'!A14</f>
        <v>Ztížené výrobní podmínky</v>
      </c>
      <c r="E15" s="150"/>
      <c r="F15" s="151"/>
      <c r="G15" s="148">
        <f>'SO 05 001 Rek'!I14</f>
        <v>0</v>
      </c>
    </row>
    <row r="16" spans="1:57" ht="15.95" customHeight="1">
      <c r="A16" s="146" t="s">
        <v>52</v>
      </c>
      <c r="B16" s="147" t="s">
        <v>53</v>
      </c>
      <c r="C16" s="148">
        <f>'SO 05 001 Rek'!F9</f>
        <v>0</v>
      </c>
      <c r="D16" s="101" t="str">
        <f>'SO 05 001 Rek'!A15</f>
        <v>Oborová přirážka</v>
      </c>
      <c r="E16" s="152"/>
      <c r="F16" s="153"/>
      <c r="G16" s="148">
        <f>'SO 05 001 Rek'!I15</f>
        <v>0</v>
      </c>
    </row>
    <row r="17" spans="1:7" ht="15.95" customHeight="1">
      <c r="A17" s="146" t="s">
        <v>54</v>
      </c>
      <c r="B17" s="147" t="s">
        <v>55</v>
      </c>
      <c r="C17" s="148">
        <f>'SO 05 001 Rek'!H9</f>
        <v>0</v>
      </c>
      <c r="D17" s="101" t="str">
        <f>'SO 05 001 Rek'!A16</f>
        <v>Přesun stavebních kapacit</v>
      </c>
      <c r="E17" s="152"/>
      <c r="F17" s="153"/>
      <c r="G17" s="148">
        <f>'SO 05 001 Rek'!I16</f>
        <v>0</v>
      </c>
    </row>
    <row r="18" spans="1:7" ht="15.95" customHeight="1">
      <c r="A18" s="154" t="s">
        <v>56</v>
      </c>
      <c r="B18" s="155" t="s">
        <v>57</v>
      </c>
      <c r="C18" s="148">
        <f>'SO 05 001 Rek'!G9</f>
        <v>0</v>
      </c>
      <c r="D18" s="101" t="str">
        <f>'SO 05 001 Rek'!A17</f>
        <v>Mimostaveništní doprava</v>
      </c>
      <c r="E18" s="152"/>
      <c r="F18" s="153"/>
      <c r="G18" s="148">
        <f>'SO 05 001 Rek'!I17</f>
        <v>0</v>
      </c>
    </row>
    <row r="19" spans="1:7" ht="15.95" customHeight="1">
      <c r="A19" s="156" t="s">
        <v>58</v>
      </c>
      <c r="B19" s="147"/>
      <c r="C19" s="148">
        <f>SUM(C15:C18)</f>
        <v>0</v>
      </c>
      <c r="D19" s="101" t="str">
        <f>'SO 05 001 Rek'!A18</f>
        <v>Zařízení staveniště</v>
      </c>
      <c r="E19" s="152"/>
      <c r="F19" s="153"/>
      <c r="G19" s="148">
        <f>'SO 05 001 Rek'!I18</f>
        <v>0</v>
      </c>
    </row>
    <row r="20" spans="1:7" ht="15.95" customHeight="1">
      <c r="A20" s="156"/>
      <c r="B20" s="147"/>
      <c r="C20" s="148"/>
      <c r="D20" s="101" t="str">
        <f>'SO 05 001 Rek'!A19</f>
        <v>Provoz investora</v>
      </c>
      <c r="E20" s="152"/>
      <c r="F20" s="153"/>
      <c r="G20" s="148">
        <f>'SO 05 001 Rek'!I19</f>
        <v>0</v>
      </c>
    </row>
    <row r="21" spans="1:7" ht="15.95" customHeight="1">
      <c r="A21" s="156" t="s">
        <v>29</v>
      </c>
      <c r="B21" s="147"/>
      <c r="C21" s="148">
        <f>'SO 05 001 Rek'!I9</f>
        <v>0</v>
      </c>
      <c r="D21" s="101" t="str">
        <f>'SO 05 001 Rek'!A20</f>
        <v>Kompletační činnost (IČD)</v>
      </c>
      <c r="E21" s="152"/>
      <c r="F21" s="153"/>
      <c r="G21" s="148">
        <f>'SO 05 001 Rek'!I20</f>
        <v>0</v>
      </c>
    </row>
    <row r="22" spans="1:7" ht="15.9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95" customHeight="1" thickBot="1">
      <c r="A23" s="316" t="s">
        <v>61</v>
      </c>
      <c r="B23" s="317"/>
      <c r="C23" s="158">
        <f>C22+G23</f>
        <v>0</v>
      </c>
      <c r="D23" s="159" t="s">
        <v>62</v>
      </c>
      <c r="E23" s="160"/>
      <c r="F23" s="161"/>
      <c r="G23" s="148">
        <f>'SO 05 001 Rek'!H22</f>
        <v>0</v>
      </c>
    </row>
    <row r="24" spans="1:7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>
      <c r="A27" s="157"/>
      <c r="B27" s="171"/>
      <c r="C27" s="167"/>
      <c r="D27" s="127"/>
      <c r="F27" s="168"/>
      <c r="G27" s="169"/>
    </row>
    <row r="28" spans="1:7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>
      <c r="A30" s="175" t="s">
        <v>11</v>
      </c>
      <c r="B30" s="176"/>
      <c r="C30" s="177">
        <v>21</v>
      </c>
      <c r="D30" s="176" t="s">
        <v>70</v>
      </c>
      <c r="E30" s="178"/>
      <c r="F30" s="308">
        <f>C23-F32</f>
        <v>0</v>
      </c>
      <c r="G30" s="309"/>
    </row>
    <row r="31" spans="1:7">
      <c r="A31" s="175" t="s">
        <v>71</v>
      </c>
      <c r="B31" s="176"/>
      <c r="C31" s="177">
        <f>C30</f>
        <v>21</v>
      </c>
      <c r="D31" s="176" t="s">
        <v>72</v>
      </c>
      <c r="E31" s="178"/>
      <c r="F31" s="308">
        <f>ROUND(PRODUCT(F30,C31/100),0)</f>
        <v>0</v>
      </c>
      <c r="G31" s="309"/>
    </row>
    <row r="32" spans="1:7">
      <c r="A32" s="175" t="s">
        <v>11</v>
      </c>
      <c r="B32" s="176"/>
      <c r="C32" s="177">
        <v>0</v>
      </c>
      <c r="D32" s="176" t="s">
        <v>72</v>
      </c>
      <c r="E32" s="178"/>
      <c r="F32" s="308">
        <v>0</v>
      </c>
      <c r="G32" s="309"/>
    </row>
    <row r="33" spans="1:8">
      <c r="A33" s="175" t="s">
        <v>71</v>
      </c>
      <c r="B33" s="179"/>
      <c r="C33" s="180">
        <f>C32</f>
        <v>0</v>
      </c>
      <c r="D33" s="176" t="s">
        <v>72</v>
      </c>
      <c r="E33" s="153"/>
      <c r="F33" s="308">
        <f>ROUND(PRODUCT(F32,C33/100),0)</f>
        <v>0</v>
      </c>
      <c r="G33" s="309"/>
    </row>
    <row r="34" spans="1:8" s="184" customFormat="1" ht="19.5" customHeight="1" thickBot="1">
      <c r="A34" s="181" t="s">
        <v>73</v>
      </c>
      <c r="B34" s="182"/>
      <c r="C34" s="182"/>
      <c r="D34" s="182"/>
      <c r="E34" s="183"/>
      <c r="F34" s="310">
        <f>ROUND(SUM(F30:F33),0)</f>
        <v>0</v>
      </c>
      <c r="G34" s="311"/>
    </row>
    <row r="36" spans="1:8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2"/>
      <c r="C37" s="312"/>
      <c r="D37" s="312"/>
      <c r="E37" s="312"/>
      <c r="F37" s="312"/>
      <c r="G37" s="312"/>
      <c r="H37" s="1" t="s">
        <v>1</v>
      </c>
    </row>
    <row r="38" spans="1:8" ht="12.75" customHeight="1">
      <c r="A38" s="185"/>
      <c r="B38" s="312"/>
      <c r="C38" s="312"/>
      <c r="D38" s="312"/>
      <c r="E38" s="312"/>
      <c r="F38" s="312"/>
      <c r="G38" s="312"/>
      <c r="H38" s="1" t="s">
        <v>1</v>
      </c>
    </row>
    <row r="39" spans="1:8">
      <c r="A39" s="185"/>
      <c r="B39" s="312"/>
      <c r="C39" s="312"/>
      <c r="D39" s="312"/>
      <c r="E39" s="312"/>
      <c r="F39" s="312"/>
      <c r="G39" s="312"/>
      <c r="H39" s="1" t="s">
        <v>1</v>
      </c>
    </row>
    <row r="40" spans="1:8">
      <c r="A40" s="185"/>
      <c r="B40" s="312"/>
      <c r="C40" s="312"/>
      <c r="D40" s="312"/>
      <c r="E40" s="312"/>
      <c r="F40" s="312"/>
      <c r="G40" s="312"/>
      <c r="H40" s="1" t="s">
        <v>1</v>
      </c>
    </row>
    <row r="41" spans="1:8">
      <c r="A41" s="185"/>
      <c r="B41" s="312"/>
      <c r="C41" s="312"/>
      <c r="D41" s="312"/>
      <c r="E41" s="312"/>
      <c r="F41" s="312"/>
      <c r="G41" s="312"/>
      <c r="H41" s="1" t="s">
        <v>1</v>
      </c>
    </row>
    <row r="42" spans="1:8">
      <c r="A42" s="185"/>
      <c r="B42" s="312"/>
      <c r="C42" s="312"/>
      <c r="D42" s="312"/>
      <c r="E42" s="312"/>
      <c r="F42" s="312"/>
      <c r="G42" s="312"/>
      <c r="H42" s="1" t="s">
        <v>1</v>
      </c>
    </row>
    <row r="43" spans="1:8">
      <c r="A43" s="185"/>
      <c r="B43" s="312"/>
      <c r="C43" s="312"/>
      <c r="D43" s="312"/>
      <c r="E43" s="312"/>
      <c r="F43" s="312"/>
      <c r="G43" s="312"/>
      <c r="H43" s="1" t="s">
        <v>1</v>
      </c>
    </row>
    <row r="44" spans="1:8" ht="12.75" customHeight="1">
      <c r="A44" s="185"/>
      <c r="B44" s="312"/>
      <c r="C44" s="312"/>
      <c r="D44" s="312"/>
      <c r="E44" s="312"/>
      <c r="F44" s="312"/>
      <c r="G44" s="312"/>
      <c r="H44" s="1" t="s">
        <v>1</v>
      </c>
    </row>
    <row r="45" spans="1:8" ht="12.75" customHeight="1">
      <c r="A45" s="185"/>
      <c r="B45" s="312"/>
      <c r="C45" s="312"/>
      <c r="D45" s="312"/>
      <c r="E45" s="312"/>
      <c r="F45" s="312"/>
      <c r="G45" s="312"/>
      <c r="H45" s="1" t="s">
        <v>1</v>
      </c>
    </row>
    <row r="46" spans="1:8">
      <c r="B46" s="307"/>
      <c r="C46" s="307"/>
      <c r="D46" s="307"/>
      <c r="E46" s="307"/>
      <c r="F46" s="307"/>
      <c r="G46" s="307"/>
    </row>
    <row r="47" spans="1:8">
      <c r="B47" s="307"/>
      <c r="C47" s="307"/>
      <c r="D47" s="307"/>
      <c r="E47" s="307"/>
      <c r="F47" s="307"/>
      <c r="G47" s="307"/>
    </row>
    <row r="48" spans="1:8">
      <c r="B48" s="307"/>
      <c r="C48" s="307"/>
      <c r="D48" s="307"/>
      <c r="E48" s="307"/>
      <c r="F48" s="307"/>
      <c r="G48" s="307"/>
    </row>
    <row r="49" spans="2:7">
      <c r="B49" s="307"/>
      <c r="C49" s="307"/>
      <c r="D49" s="307"/>
      <c r="E49" s="307"/>
      <c r="F49" s="307"/>
      <c r="G49" s="307"/>
    </row>
    <row r="50" spans="2:7">
      <c r="B50" s="307"/>
      <c r="C50" s="307"/>
      <c r="D50" s="307"/>
      <c r="E50" s="307"/>
      <c r="F50" s="307"/>
      <c r="G50" s="307"/>
    </row>
    <row r="51" spans="2:7">
      <c r="B51" s="307"/>
      <c r="C51" s="307"/>
      <c r="D51" s="307"/>
      <c r="E51" s="307"/>
      <c r="F51" s="307"/>
      <c r="G51" s="307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5"/>
  <dimension ref="A1:BE73"/>
  <sheetViews>
    <sheetView workbookViewId="0">
      <selection sqref="A1:B1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57" ht="13.5" thickTop="1">
      <c r="A1" s="318" t="s">
        <v>2</v>
      </c>
      <c r="B1" s="319"/>
      <c r="C1" s="186" t="s">
        <v>105</v>
      </c>
      <c r="D1" s="187"/>
      <c r="E1" s="188"/>
      <c r="F1" s="187"/>
      <c r="G1" s="189" t="s">
        <v>75</v>
      </c>
      <c r="H1" s="190" t="s">
        <v>109</v>
      </c>
      <c r="I1" s="191"/>
    </row>
    <row r="2" spans="1:57" ht="13.5" thickBot="1">
      <c r="A2" s="320" t="s">
        <v>76</v>
      </c>
      <c r="B2" s="321"/>
      <c r="C2" s="192" t="s">
        <v>629</v>
      </c>
      <c r="D2" s="193"/>
      <c r="E2" s="194"/>
      <c r="F2" s="193"/>
      <c r="G2" s="322" t="s">
        <v>110</v>
      </c>
      <c r="H2" s="323"/>
      <c r="I2" s="324"/>
    </row>
    <row r="3" spans="1:57" ht="13.5" thickTop="1">
      <c r="F3" s="127"/>
    </row>
    <row r="4" spans="1:57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spans="1:57" ht="13.5" thickBot="1"/>
    <row r="6" spans="1:57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57" s="127" customFormat="1">
      <c r="A7" s="294" t="str">
        <f>'SO 05 001 Pol'!B7</f>
        <v>1</v>
      </c>
      <c r="B7" s="62" t="str">
        <f>'SO 05 001 Pol'!C7</f>
        <v>Zemní práce</v>
      </c>
      <c r="D7" s="204"/>
      <c r="E7" s="295">
        <f>'SO 05 001 Pol'!BA57</f>
        <v>0</v>
      </c>
      <c r="F7" s="296">
        <f>'SO 05 001 Pol'!BB57</f>
        <v>0</v>
      </c>
      <c r="G7" s="296">
        <f>'SO 05 001 Pol'!BC57</f>
        <v>0</v>
      </c>
      <c r="H7" s="296">
        <f>'SO 05 001 Pol'!BD57</f>
        <v>0</v>
      </c>
      <c r="I7" s="297">
        <f>'SO 05 001 Pol'!BE57</f>
        <v>0</v>
      </c>
    </row>
    <row r="8" spans="1:57" s="127" customFormat="1" ht="13.5" thickBot="1">
      <c r="A8" s="294" t="str">
        <f>'SO 05 001 Pol'!B58</f>
        <v>99</v>
      </c>
      <c r="B8" s="62" t="str">
        <f>'SO 05 001 Pol'!C58</f>
        <v>Staveništní přesun hmot</v>
      </c>
      <c r="D8" s="204"/>
      <c r="E8" s="295">
        <f>'SO 05 001 Pol'!BA60</f>
        <v>0</v>
      </c>
      <c r="F8" s="296">
        <f>'SO 05 001 Pol'!BB60</f>
        <v>0</v>
      </c>
      <c r="G8" s="296">
        <f>'SO 05 001 Pol'!BC60</f>
        <v>0</v>
      </c>
      <c r="H8" s="296">
        <f>'SO 05 001 Pol'!BD60</f>
        <v>0</v>
      </c>
      <c r="I8" s="297">
        <f>'SO 05 001 Pol'!BE60</f>
        <v>0</v>
      </c>
    </row>
    <row r="9" spans="1:57" s="14" customFormat="1" ht="13.5" thickBot="1">
      <c r="A9" s="205"/>
      <c r="B9" s="206" t="s">
        <v>79</v>
      </c>
      <c r="C9" s="206"/>
      <c r="D9" s="207"/>
      <c r="E9" s="208">
        <f>SUM(E7:E8)</f>
        <v>0</v>
      </c>
      <c r="F9" s="209">
        <f>SUM(F7:F8)</f>
        <v>0</v>
      </c>
      <c r="G9" s="209">
        <f>SUM(G7:G8)</f>
        <v>0</v>
      </c>
      <c r="H9" s="209">
        <f>SUM(H7:H8)</f>
        <v>0</v>
      </c>
      <c r="I9" s="210">
        <f>SUM(I7:I8)</f>
        <v>0</v>
      </c>
    </row>
    <row r="10" spans="1:57">
      <c r="A10" s="127"/>
      <c r="B10" s="127"/>
      <c r="C10" s="127"/>
      <c r="D10" s="127"/>
      <c r="E10" s="127"/>
      <c r="F10" s="127"/>
      <c r="G10" s="127"/>
      <c r="H10" s="127"/>
      <c r="I10" s="127"/>
    </row>
    <row r="11" spans="1:57" ht="19.5" customHeight="1">
      <c r="A11" s="196" t="s">
        <v>80</v>
      </c>
      <c r="B11" s="196"/>
      <c r="C11" s="196"/>
      <c r="D11" s="196"/>
      <c r="E11" s="196"/>
      <c r="F11" s="196"/>
      <c r="G11" s="211"/>
      <c r="H11" s="196"/>
      <c r="I11" s="196"/>
      <c r="BA11" s="133"/>
      <c r="BB11" s="133"/>
      <c r="BC11" s="133"/>
      <c r="BD11" s="133"/>
      <c r="BE11" s="133"/>
    </row>
    <row r="12" spans="1:57" ht="13.5" thickBot="1"/>
    <row r="13" spans="1:57">
      <c r="A13" s="162" t="s">
        <v>81</v>
      </c>
      <c r="B13" s="163"/>
      <c r="C13" s="163"/>
      <c r="D13" s="212"/>
      <c r="E13" s="213" t="s">
        <v>82</v>
      </c>
      <c r="F13" s="214" t="s">
        <v>12</v>
      </c>
      <c r="G13" s="215" t="s">
        <v>83</v>
      </c>
      <c r="H13" s="216"/>
      <c r="I13" s="217" t="s">
        <v>82</v>
      </c>
    </row>
    <row r="14" spans="1:57">
      <c r="A14" s="156" t="s">
        <v>242</v>
      </c>
      <c r="B14" s="147"/>
      <c r="C14" s="147"/>
      <c r="D14" s="218"/>
      <c r="E14" s="219"/>
      <c r="F14" s="220"/>
      <c r="G14" s="221">
        <v>0</v>
      </c>
      <c r="H14" s="222"/>
      <c r="I14" s="223">
        <f t="shared" ref="I14:I21" si="0">E14+F14*G14/100</f>
        <v>0</v>
      </c>
      <c r="BA14" s="1">
        <v>0</v>
      </c>
    </row>
    <row r="15" spans="1:57">
      <c r="A15" s="156" t="s">
        <v>243</v>
      </c>
      <c r="B15" s="147"/>
      <c r="C15" s="147"/>
      <c r="D15" s="218"/>
      <c r="E15" s="219"/>
      <c r="F15" s="220"/>
      <c r="G15" s="221">
        <v>0</v>
      </c>
      <c r="H15" s="222"/>
      <c r="I15" s="223">
        <f t="shared" si="0"/>
        <v>0</v>
      </c>
      <c r="BA15" s="1">
        <v>0</v>
      </c>
    </row>
    <row r="16" spans="1:57">
      <c r="A16" s="156" t="s">
        <v>244</v>
      </c>
      <c r="B16" s="147"/>
      <c r="C16" s="147"/>
      <c r="D16" s="218"/>
      <c r="E16" s="219"/>
      <c r="F16" s="220"/>
      <c r="G16" s="221">
        <v>0</v>
      </c>
      <c r="H16" s="222"/>
      <c r="I16" s="223">
        <f t="shared" si="0"/>
        <v>0</v>
      </c>
      <c r="BA16" s="1">
        <v>0</v>
      </c>
    </row>
    <row r="17" spans="1:53">
      <c r="A17" s="156" t="s">
        <v>245</v>
      </c>
      <c r="B17" s="147"/>
      <c r="C17" s="147"/>
      <c r="D17" s="218"/>
      <c r="E17" s="219"/>
      <c r="F17" s="220"/>
      <c r="G17" s="221">
        <v>0</v>
      </c>
      <c r="H17" s="222"/>
      <c r="I17" s="223">
        <f t="shared" si="0"/>
        <v>0</v>
      </c>
      <c r="BA17" s="1">
        <v>0</v>
      </c>
    </row>
    <row r="18" spans="1:53">
      <c r="A18" s="156" t="s">
        <v>246</v>
      </c>
      <c r="B18" s="147"/>
      <c r="C18" s="147"/>
      <c r="D18" s="218"/>
      <c r="E18" s="219"/>
      <c r="F18" s="220"/>
      <c r="G18" s="221">
        <v>0</v>
      </c>
      <c r="H18" s="222"/>
      <c r="I18" s="223">
        <f t="shared" si="0"/>
        <v>0</v>
      </c>
      <c r="BA18" s="1">
        <v>1</v>
      </c>
    </row>
    <row r="19" spans="1:53">
      <c r="A19" s="156" t="s">
        <v>247</v>
      </c>
      <c r="B19" s="147"/>
      <c r="C19" s="147"/>
      <c r="D19" s="218"/>
      <c r="E19" s="219"/>
      <c r="F19" s="220"/>
      <c r="G19" s="221">
        <v>0</v>
      </c>
      <c r="H19" s="222"/>
      <c r="I19" s="223">
        <f t="shared" si="0"/>
        <v>0</v>
      </c>
      <c r="BA19" s="1">
        <v>1</v>
      </c>
    </row>
    <row r="20" spans="1:53">
      <c r="A20" s="156" t="s">
        <v>248</v>
      </c>
      <c r="B20" s="147"/>
      <c r="C20" s="147"/>
      <c r="D20" s="218"/>
      <c r="E20" s="219"/>
      <c r="F20" s="220"/>
      <c r="G20" s="221">
        <v>0</v>
      </c>
      <c r="H20" s="222"/>
      <c r="I20" s="223">
        <f t="shared" si="0"/>
        <v>0</v>
      </c>
      <c r="BA20" s="1">
        <v>2</v>
      </c>
    </row>
    <row r="21" spans="1:53">
      <c r="A21" s="156" t="s">
        <v>249</v>
      </c>
      <c r="B21" s="147"/>
      <c r="C21" s="147"/>
      <c r="D21" s="218"/>
      <c r="E21" s="219"/>
      <c r="F21" s="220"/>
      <c r="G21" s="221">
        <v>0</v>
      </c>
      <c r="H21" s="222"/>
      <c r="I21" s="223">
        <f t="shared" si="0"/>
        <v>0</v>
      </c>
      <c r="BA21" s="1">
        <v>2</v>
      </c>
    </row>
    <row r="22" spans="1:53" ht="13.5" thickBot="1">
      <c r="A22" s="224"/>
      <c r="B22" s="225" t="s">
        <v>84</v>
      </c>
      <c r="C22" s="226"/>
      <c r="D22" s="227"/>
      <c r="E22" s="228"/>
      <c r="F22" s="229"/>
      <c r="G22" s="229"/>
      <c r="H22" s="325">
        <f>SUM(I14:I21)</f>
        <v>0</v>
      </c>
      <c r="I22" s="326"/>
    </row>
    <row r="24" spans="1:53">
      <c r="B24" s="14"/>
      <c r="F24" s="230"/>
      <c r="G24" s="231"/>
      <c r="H24" s="231"/>
      <c r="I24" s="46"/>
    </row>
    <row r="25" spans="1:53">
      <c r="F25" s="230"/>
      <c r="G25" s="231"/>
      <c r="H25" s="231"/>
      <c r="I25" s="46"/>
    </row>
    <row r="26" spans="1:53">
      <c r="F26" s="230"/>
      <c r="G26" s="231"/>
      <c r="H26" s="231"/>
      <c r="I26" s="46"/>
    </row>
    <row r="27" spans="1:53">
      <c r="F27" s="230"/>
      <c r="G27" s="231"/>
      <c r="H27" s="231"/>
      <c r="I27" s="46"/>
    </row>
    <row r="28" spans="1:53">
      <c r="F28" s="230"/>
      <c r="G28" s="231"/>
      <c r="H28" s="231"/>
      <c r="I28" s="46"/>
    </row>
    <row r="29" spans="1:53">
      <c r="F29" s="230"/>
      <c r="G29" s="231"/>
      <c r="H29" s="231"/>
      <c r="I29" s="46"/>
    </row>
    <row r="30" spans="1:53">
      <c r="F30" s="230"/>
      <c r="G30" s="231"/>
      <c r="H30" s="231"/>
      <c r="I30" s="46"/>
    </row>
    <row r="31" spans="1:53">
      <c r="F31" s="230"/>
      <c r="G31" s="231"/>
      <c r="H31" s="231"/>
      <c r="I31" s="46"/>
    </row>
    <row r="32" spans="1:53">
      <c r="F32" s="230"/>
      <c r="G32" s="231"/>
      <c r="H32" s="231"/>
      <c r="I32" s="46"/>
    </row>
    <row r="33" spans="6:9">
      <c r="F33" s="230"/>
      <c r="G33" s="231"/>
      <c r="H33" s="231"/>
      <c r="I33" s="46"/>
    </row>
    <row r="34" spans="6:9">
      <c r="F34" s="230"/>
      <c r="G34" s="231"/>
      <c r="H34" s="231"/>
      <c r="I34" s="46"/>
    </row>
    <row r="35" spans="6:9">
      <c r="F35" s="230"/>
      <c r="G35" s="231"/>
      <c r="H35" s="231"/>
      <c r="I35" s="46"/>
    </row>
    <row r="36" spans="6:9">
      <c r="F36" s="230"/>
      <c r="G36" s="231"/>
      <c r="H36" s="231"/>
      <c r="I36" s="46"/>
    </row>
    <row r="37" spans="6:9">
      <c r="F37" s="230"/>
      <c r="G37" s="231"/>
      <c r="H37" s="231"/>
      <c r="I37" s="46"/>
    </row>
    <row r="38" spans="6:9">
      <c r="F38" s="230"/>
      <c r="G38" s="231"/>
      <c r="H38" s="231"/>
      <c r="I38" s="46"/>
    </row>
    <row r="39" spans="6:9">
      <c r="F39" s="230"/>
      <c r="G39" s="231"/>
      <c r="H39" s="231"/>
      <c r="I39" s="46"/>
    </row>
    <row r="40" spans="6:9">
      <c r="F40" s="230"/>
      <c r="G40" s="231"/>
      <c r="H40" s="231"/>
      <c r="I40" s="46"/>
    </row>
    <row r="41" spans="6:9">
      <c r="F41" s="230"/>
      <c r="G41" s="231"/>
      <c r="H41" s="231"/>
      <c r="I41" s="46"/>
    </row>
    <row r="42" spans="6:9">
      <c r="F42" s="230"/>
      <c r="G42" s="231"/>
      <c r="H42" s="231"/>
      <c r="I42" s="46"/>
    </row>
    <row r="43" spans="6:9">
      <c r="F43" s="230"/>
      <c r="G43" s="231"/>
      <c r="H43" s="231"/>
      <c r="I43" s="46"/>
    </row>
    <row r="44" spans="6:9">
      <c r="F44" s="230"/>
      <c r="G44" s="231"/>
      <c r="H44" s="231"/>
      <c r="I44" s="46"/>
    </row>
    <row r="45" spans="6:9">
      <c r="F45" s="230"/>
      <c r="G45" s="231"/>
      <c r="H45" s="231"/>
      <c r="I45" s="46"/>
    </row>
    <row r="46" spans="6:9">
      <c r="F46" s="230"/>
      <c r="G46" s="231"/>
      <c r="H46" s="231"/>
      <c r="I46" s="46"/>
    </row>
    <row r="47" spans="6:9">
      <c r="F47" s="230"/>
      <c r="G47" s="231"/>
      <c r="H47" s="231"/>
      <c r="I47" s="46"/>
    </row>
    <row r="48" spans="6:9">
      <c r="F48" s="230"/>
      <c r="G48" s="231"/>
      <c r="H48" s="231"/>
      <c r="I48" s="46"/>
    </row>
    <row r="49" spans="6:9">
      <c r="F49" s="230"/>
      <c r="G49" s="231"/>
      <c r="H49" s="231"/>
      <c r="I49" s="46"/>
    </row>
    <row r="50" spans="6:9">
      <c r="F50" s="230"/>
      <c r="G50" s="231"/>
      <c r="H50" s="231"/>
      <c r="I50" s="46"/>
    </row>
    <row r="51" spans="6:9">
      <c r="F51" s="230"/>
      <c r="G51" s="231"/>
      <c r="H51" s="231"/>
      <c r="I51" s="46"/>
    </row>
    <row r="52" spans="6:9">
      <c r="F52" s="230"/>
      <c r="G52" s="231"/>
      <c r="H52" s="231"/>
      <c r="I52" s="46"/>
    </row>
    <row r="53" spans="6:9">
      <c r="F53" s="230"/>
      <c r="G53" s="231"/>
      <c r="H53" s="231"/>
      <c r="I53" s="46"/>
    </row>
    <row r="54" spans="6:9">
      <c r="F54" s="230"/>
      <c r="G54" s="231"/>
      <c r="H54" s="231"/>
      <c r="I54" s="46"/>
    </row>
    <row r="55" spans="6:9">
      <c r="F55" s="230"/>
      <c r="G55" s="231"/>
      <c r="H55" s="231"/>
      <c r="I55" s="46"/>
    </row>
    <row r="56" spans="6:9">
      <c r="F56" s="230"/>
      <c r="G56" s="231"/>
      <c r="H56" s="231"/>
      <c r="I56" s="46"/>
    </row>
    <row r="57" spans="6:9">
      <c r="F57" s="230"/>
      <c r="G57" s="231"/>
      <c r="H57" s="231"/>
      <c r="I57" s="46"/>
    </row>
    <row r="58" spans="6:9">
      <c r="F58" s="230"/>
      <c r="G58" s="231"/>
      <c r="H58" s="231"/>
      <c r="I58" s="46"/>
    </row>
    <row r="59" spans="6:9">
      <c r="F59" s="230"/>
      <c r="G59" s="231"/>
      <c r="H59" s="231"/>
      <c r="I59" s="46"/>
    </row>
    <row r="60" spans="6:9">
      <c r="F60" s="230"/>
      <c r="G60" s="231"/>
      <c r="H60" s="231"/>
      <c r="I60" s="46"/>
    </row>
    <row r="61" spans="6:9">
      <c r="F61" s="230"/>
      <c r="G61" s="231"/>
      <c r="H61" s="231"/>
      <c r="I61" s="46"/>
    </row>
    <row r="62" spans="6:9">
      <c r="F62" s="230"/>
      <c r="G62" s="231"/>
      <c r="H62" s="231"/>
      <c r="I62" s="46"/>
    </row>
    <row r="63" spans="6:9">
      <c r="F63" s="230"/>
      <c r="G63" s="231"/>
      <c r="H63" s="231"/>
      <c r="I63" s="46"/>
    </row>
    <row r="64" spans="6:9">
      <c r="F64" s="230"/>
      <c r="G64" s="231"/>
      <c r="H64" s="231"/>
      <c r="I64" s="46"/>
    </row>
    <row r="65" spans="6:9">
      <c r="F65" s="230"/>
      <c r="G65" s="231"/>
      <c r="H65" s="231"/>
      <c r="I65" s="46"/>
    </row>
    <row r="66" spans="6:9">
      <c r="F66" s="230"/>
      <c r="G66" s="231"/>
      <c r="H66" s="231"/>
      <c r="I66" s="46"/>
    </row>
    <row r="67" spans="6:9">
      <c r="F67" s="230"/>
      <c r="G67" s="231"/>
      <c r="H67" s="231"/>
      <c r="I67" s="46"/>
    </row>
    <row r="68" spans="6:9">
      <c r="F68" s="230"/>
      <c r="G68" s="231"/>
      <c r="H68" s="231"/>
      <c r="I68" s="46"/>
    </row>
    <row r="69" spans="6:9">
      <c r="F69" s="230"/>
      <c r="G69" s="231"/>
      <c r="H69" s="231"/>
      <c r="I69" s="46"/>
    </row>
    <row r="70" spans="6:9">
      <c r="F70" s="230"/>
      <c r="G70" s="231"/>
      <c r="H70" s="231"/>
      <c r="I70" s="46"/>
    </row>
    <row r="71" spans="6:9">
      <c r="F71" s="230"/>
      <c r="G71" s="231"/>
      <c r="H71" s="231"/>
      <c r="I71" s="46"/>
    </row>
    <row r="72" spans="6:9">
      <c r="F72" s="230"/>
      <c r="G72" s="231"/>
      <c r="H72" s="231"/>
      <c r="I72" s="46"/>
    </row>
    <row r="73" spans="6:9">
      <c r="F73" s="230"/>
      <c r="G73" s="231"/>
      <c r="H73" s="231"/>
      <c r="I73" s="46"/>
    </row>
  </sheetData>
  <mergeCells count="4">
    <mergeCell ref="A1:B1"/>
    <mergeCell ref="A2:B2"/>
    <mergeCell ref="G2:I2"/>
    <mergeCell ref="H22:I2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6"/>
  <dimension ref="A1:CB133"/>
  <sheetViews>
    <sheetView showGridLines="0" showZeros="0" zoomScaleNormal="100" zoomScaleSheetLayoutView="100" workbookViewId="0">
      <selection sqref="A1:G1"/>
    </sheetView>
  </sheetViews>
  <sheetFormatPr defaultRowHeight="12.75"/>
  <cols>
    <col min="1" max="1" width="4.42578125" style="232" customWidth="1"/>
    <col min="2" max="2" width="11.5703125" style="232" customWidth="1"/>
    <col min="3" max="3" width="40.42578125" style="232" customWidth="1"/>
    <col min="4" max="4" width="5.5703125" style="232" customWidth="1"/>
    <col min="5" max="5" width="8.5703125" style="242" customWidth="1"/>
    <col min="6" max="6" width="9.85546875" style="232" customWidth="1"/>
    <col min="7" max="7" width="13.85546875" style="232" customWidth="1"/>
    <col min="8" max="8" width="11.7109375" style="232" customWidth="1"/>
    <col min="9" max="9" width="11.5703125" style="232" customWidth="1"/>
    <col min="10" max="10" width="11" style="232" customWidth="1"/>
    <col min="11" max="11" width="10.42578125" style="232" customWidth="1"/>
    <col min="12" max="12" width="75.42578125" style="232" customWidth="1"/>
    <col min="13" max="13" width="45.28515625" style="232" customWidth="1"/>
    <col min="14" max="16384" width="9.140625" style="232"/>
  </cols>
  <sheetData>
    <row r="1" spans="1:80" ht="15.75">
      <c r="A1" s="332" t="s">
        <v>102</v>
      </c>
      <c r="B1" s="332"/>
      <c r="C1" s="332"/>
      <c r="D1" s="332"/>
      <c r="E1" s="332"/>
      <c r="F1" s="332"/>
      <c r="G1" s="332"/>
    </row>
    <row r="2" spans="1:80" ht="14.25" customHeight="1" thickBot="1">
      <c r="B2" s="233"/>
      <c r="C2" s="234"/>
      <c r="D2" s="234"/>
      <c r="E2" s="235"/>
      <c r="F2" s="234"/>
      <c r="G2" s="234"/>
    </row>
    <row r="3" spans="1:80" ht="13.5" thickTop="1">
      <c r="A3" s="318" t="s">
        <v>2</v>
      </c>
      <c r="B3" s="319"/>
      <c r="C3" s="186" t="s">
        <v>105</v>
      </c>
      <c r="D3" s="236"/>
      <c r="E3" s="237" t="s">
        <v>85</v>
      </c>
      <c r="F3" s="238" t="str">
        <f>'SO 05 001 Rek'!H1</f>
        <v>001</v>
      </c>
      <c r="G3" s="239"/>
    </row>
    <row r="4" spans="1:80" ht="13.5" thickBot="1">
      <c r="A4" s="333" t="s">
        <v>76</v>
      </c>
      <c r="B4" s="321"/>
      <c r="C4" s="192" t="s">
        <v>629</v>
      </c>
      <c r="D4" s="240"/>
      <c r="E4" s="334" t="str">
        <f>'SO 05 001 Rek'!G2</f>
        <v>Stavební práce</v>
      </c>
      <c r="F4" s="335"/>
      <c r="G4" s="336"/>
    </row>
    <row r="5" spans="1:80" ht="13.5" thickTop="1">
      <c r="A5" s="241"/>
      <c r="G5" s="243"/>
    </row>
    <row r="6" spans="1:80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80">
      <c r="A7" s="249" t="s">
        <v>97</v>
      </c>
      <c r="B7" s="250" t="s">
        <v>98</v>
      </c>
      <c r="C7" s="251" t="s">
        <v>99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>
      <c r="A8" s="260">
        <v>1</v>
      </c>
      <c r="B8" s="261" t="s">
        <v>630</v>
      </c>
      <c r="C8" s="262" t="s">
        <v>631</v>
      </c>
      <c r="D8" s="263" t="s">
        <v>220</v>
      </c>
      <c r="E8" s="264">
        <v>367</v>
      </c>
      <c r="F8" s="264">
        <v>0</v>
      </c>
      <c r="G8" s="265">
        <f>E8*F8</f>
        <v>0</v>
      </c>
      <c r="H8" s="266">
        <v>5.0000000000000002E-5</v>
      </c>
      <c r="I8" s="267">
        <f>E8*H8</f>
        <v>1.8350000000000002E-2</v>
      </c>
      <c r="J8" s="266">
        <v>0</v>
      </c>
      <c r="K8" s="267">
        <f>E8*J8</f>
        <v>0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80">
      <c r="A9" s="268"/>
      <c r="B9" s="272"/>
      <c r="C9" s="330" t="s">
        <v>632</v>
      </c>
      <c r="D9" s="331"/>
      <c r="E9" s="273">
        <v>337</v>
      </c>
      <c r="F9" s="274"/>
      <c r="G9" s="275"/>
      <c r="H9" s="276"/>
      <c r="I9" s="270"/>
      <c r="J9" s="277"/>
      <c r="K9" s="270"/>
      <c r="M9" s="271" t="s">
        <v>632</v>
      </c>
      <c r="O9" s="259"/>
    </row>
    <row r="10" spans="1:80">
      <c r="A10" s="268"/>
      <c r="B10" s="272"/>
      <c r="C10" s="330" t="s">
        <v>633</v>
      </c>
      <c r="D10" s="331"/>
      <c r="E10" s="273">
        <v>30</v>
      </c>
      <c r="F10" s="274"/>
      <c r="G10" s="275"/>
      <c r="H10" s="276"/>
      <c r="I10" s="270"/>
      <c r="J10" s="277"/>
      <c r="K10" s="270"/>
      <c r="M10" s="271">
        <v>30</v>
      </c>
      <c r="O10" s="259"/>
    </row>
    <row r="11" spans="1:80">
      <c r="A11" s="260">
        <v>2</v>
      </c>
      <c r="B11" s="261" t="s">
        <v>634</v>
      </c>
      <c r="C11" s="262" t="s">
        <v>635</v>
      </c>
      <c r="D11" s="263" t="s">
        <v>220</v>
      </c>
      <c r="E11" s="264">
        <v>127</v>
      </c>
      <c r="F11" s="264">
        <v>0</v>
      </c>
      <c r="G11" s="265">
        <f>E11*F11</f>
        <v>0</v>
      </c>
      <c r="H11" s="266">
        <v>5.0000000000000002E-5</v>
      </c>
      <c r="I11" s="267">
        <f>E11*H11</f>
        <v>6.3500000000000006E-3</v>
      </c>
      <c r="J11" s="266">
        <v>0</v>
      </c>
      <c r="K11" s="267">
        <f>E11*J11</f>
        <v>0</v>
      </c>
      <c r="O11" s="259">
        <v>2</v>
      </c>
      <c r="AA11" s="232">
        <v>1</v>
      </c>
      <c r="AB11" s="232">
        <v>1</v>
      </c>
      <c r="AC11" s="232">
        <v>1</v>
      </c>
      <c r="AZ11" s="232">
        <v>1</v>
      </c>
      <c r="BA11" s="232">
        <f>IF(AZ11=1,G11,0)</f>
        <v>0</v>
      </c>
      <c r="BB11" s="232">
        <f>IF(AZ11=2,G11,0)</f>
        <v>0</v>
      </c>
      <c r="BC11" s="232">
        <f>IF(AZ11=3,G11,0)</f>
        <v>0</v>
      </c>
      <c r="BD11" s="232">
        <f>IF(AZ11=4,G11,0)</f>
        <v>0</v>
      </c>
      <c r="BE11" s="232">
        <f>IF(AZ11=5,G11,0)</f>
        <v>0</v>
      </c>
      <c r="CA11" s="259">
        <v>1</v>
      </c>
      <c r="CB11" s="259">
        <v>1</v>
      </c>
    </row>
    <row r="12" spans="1:80">
      <c r="A12" s="268"/>
      <c r="B12" s="272"/>
      <c r="C12" s="330" t="s">
        <v>636</v>
      </c>
      <c r="D12" s="331"/>
      <c r="E12" s="273">
        <v>117</v>
      </c>
      <c r="F12" s="274"/>
      <c r="G12" s="275"/>
      <c r="H12" s="276"/>
      <c r="I12" s="270"/>
      <c r="J12" s="277"/>
      <c r="K12" s="270"/>
      <c r="M12" s="271" t="s">
        <v>636</v>
      </c>
      <c r="O12" s="259"/>
    </row>
    <row r="13" spans="1:80">
      <c r="A13" s="268"/>
      <c r="B13" s="272"/>
      <c r="C13" s="330" t="s">
        <v>637</v>
      </c>
      <c r="D13" s="331"/>
      <c r="E13" s="273">
        <v>10</v>
      </c>
      <c r="F13" s="274"/>
      <c r="G13" s="275"/>
      <c r="H13" s="276"/>
      <c r="I13" s="270"/>
      <c r="J13" s="277"/>
      <c r="K13" s="270"/>
      <c r="M13" s="271">
        <v>10</v>
      </c>
      <c r="O13" s="259"/>
    </row>
    <row r="14" spans="1:80">
      <c r="A14" s="260">
        <v>3</v>
      </c>
      <c r="B14" s="261" t="s">
        <v>638</v>
      </c>
      <c r="C14" s="262" t="s">
        <v>639</v>
      </c>
      <c r="D14" s="263" t="s">
        <v>220</v>
      </c>
      <c r="E14" s="264">
        <v>25</v>
      </c>
      <c r="F14" s="264">
        <v>0</v>
      </c>
      <c r="G14" s="265">
        <f>E14*F14</f>
        <v>0</v>
      </c>
      <c r="H14" s="266">
        <v>1E-4</v>
      </c>
      <c r="I14" s="267">
        <f>E14*H14</f>
        <v>2.5000000000000001E-3</v>
      </c>
      <c r="J14" s="266">
        <v>0</v>
      </c>
      <c r="K14" s="267">
        <f>E14*J14</f>
        <v>0</v>
      </c>
      <c r="O14" s="259">
        <v>2</v>
      </c>
      <c r="AA14" s="232">
        <v>1</v>
      </c>
      <c r="AB14" s="232">
        <v>1</v>
      </c>
      <c r="AC14" s="232">
        <v>1</v>
      </c>
      <c r="AZ14" s="232">
        <v>1</v>
      </c>
      <c r="BA14" s="232">
        <f>IF(AZ14=1,G14,0)</f>
        <v>0</v>
      </c>
      <c r="BB14" s="232">
        <f>IF(AZ14=2,G14,0)</f>
        <v>0</v>
      </c>
      <c r="BC14" s="232">
        <f>IF(AZ14=3,G14,0)</f>
        <v>0</v>
      </c>
      <c r="BD14" s="232">
        <f>IF(AZ14=4,G14,0)</f>
        <v>0</v>
      </c>
      <c r="BE14" s="232">
        <f>IF(AZ14=5,G14,0)</f>
        <v>0</v>
      </c>
      <c r="CA14" s="259">
        <v>1</v>
      </c>
      <c r="CB14" s="259">
        <v>1</v>
      </c>
    </row>
    <row r="15" spans="1:80">
      <c r="A15" s="260">
        <v>4</v>
      </c>
      <c r="B15" s="261" t="s">
        <v>640</v>
      </c>
      <c r="C15" s="262" t="s">
        <v>641</v>
      </c>
      <c r="D15" s="263" t="s">
        <v>220</v>
      </c>
      <c r="E15" s="264">
        <v>6</v>
      </c>
      <c r="F15" s="264">
        <v>0</v>
      </c>
      <c r="G15" s="265">
        <f>E15*F15</f>
        <v>0</v>
      </c>
      <c r="H15" s="266">
        <v>1E-4</v>
      </c>
      <c r="I15" s="267">
        <f>E15*H15</f>
        <v>6.0000000000000006E-4</v>
      </c>
      <c r="J15" s="266">
        <v>0</v>
      </c>
      <c r="K15" s="267">
        <f>E15*J15</f>
        <v>0</v>
      </c>
      <c r="O15" s="259">
        <v>2</v>
      </c>
      <c r="AA15" s="232">
        <v>1</v>
      </c>
      <c r="AB15" s="232">
        <v>1</v>
      </c>
      <c r="AC15" s="232">
        <v>1</v>
      </c>
      <c r="AZ15" s="232">
        <v>1</v>
      </c>
      <c r="BA15" s="232">
        <f>IF(AZ15=1,G15,0)</f>
        <v>0</v>
      </c>
      <c r="BB15" s="232">
        <f>IF(AZ15=2,G15,0)</f>
        <v>0</v>
      </c>
      <c r="BC15" s="232">
        <f>IF(AZ15=3,G15,0)</f>
        <v>0</v>
      </c>
      <c r="BD15" s="232">
        <f>IF(AZ15=4,G15,0)</f>
        <v>0</v>
      </c>
      <c r="BE15" s="232">
        <f>IF(AZ15=5,G15,0)</f>
        <v>0</v>
      </c>
      <c r="CA15" s="259">
        <v>1</v>
      </c>
      <c r="CB15" s="259">
        <v>1</v>
      </c>
    </row>
    <row r="16" spans="1:80">
      <c r="A16" s="260">
        <v>5</v>
      </c>
      <c r="B16" s="261" t="s">
        <v>642</v>
      </c>
      <c r="C16" s="262" t="s">
        <v>643</v>
      </c>
      <c r="D16" s="263" t="s">
        <v>220</v>
      </c>
      <c r="E16" s="264">
        <v>767</v>
      </c>
      <c r="F16" s="264">
        <v>0</v>
      </c>
      <c r="G16" s="265">
        <f>E16*F16</f>
        <v>0</v>
      </c>
      <c r="H16" s="266">
        <v>0</v>
      </c>
      <c r="I16" s="267">
        <f>E16*H16</f>
        <v>0</v>
      </c>
      <c r="J16" s="266">
        <v>0</v>
      </c>
      <c r="K16" s="267">
        <f>E16*J16</f>
        <v>0</v>
      </c>
      <c r="O16" s="259">
        <v>2</v>
      </c>
      <c r="AA16" s="232">
        <v>1</v>
      </c>
      <c r="AB16" s="232">
        <v>1</v>
      </c>
      <c r="AC16" s="232">
        <v>1</v>
      </c>
      <c r="AZ16" s="232">
        <v>1</v>
      </c>
      <c r="BA16" s="232">
        <f>IF(AZ16=1,G16,0)</f>
        <v>0</v>
      </c>
      <c r="BB16" s="232">
        <f>IF(AZ16=2,G16,0)</f>
        <v>0</v>
      </c>
      <c r="BC16" s="232">
        <f>IF(AZ16=3,G16,0)</f>
        <v>0</v>
      </c>
      <c r="BD16" s="232">
        <f>IF(AZ16=4,G16,0)</f>
        <v>0</v>
      </c>
      <c r="BE16" s="232">
        <f>IF(AZ16=5,G16,0)</f>
        <v>0</v>
      </c>
      <c r="CA16" s="259">
        <v>1</v>
      </c>
      <c r="CB16" s="259">
        <v>1</v>
      </c>
    </row>
    <row r="17" spans="1:80">
      <c r="A17" s="268"/>
      <c r="B17" s="272"/>
      <c r="C17" s="330" t="s">
        <v>644</v>
      </c>
      <c r="D17" s="331"/>
      <c r="E17" s="273">
        <v>767</v>
      </c>
      <c r="F17" s="274"/>
      <c r="G17" s="275"/>
      <c r="H17" s="276"/>
      <c r="I17" s="270"/>
      <c r="J17" s="277"/>
      <c r="K17" s="270"/>
      <c r="M17" s="271" t="s">
        <v>644</v>
      </c>
      <c r="O17" s="259"/>
    </row>
    <row r="18" spans="1:80">
      <c r="A18" s="260">
        <v>6</v>
      </c>
      <c r="B18" s="261" t="s">
        <v>645</v>
      </c>
      <c r="C18" s="262" t="s">
        <v>646</v>
      </c>
      <c r="D18" s="263" t="s">
        <v>220</v>
      </c>
      <c r="E18" s="264">
        <v>127</v>
      </c>
      <c r="F18" s="264">
        <v>0</v>
      </c>
      <c r="G18" s="265">
        <f>E18*F18</f>
        <v>0</v>
      </c>
      <c r="H18" s="266">
        <v>0</v>
      </c>
      <c r="I18" s="267">
        <f>E18*H18</f>
        <v>0</v>
      </c>
      <c r="J18" s="266">
        <v>0</v>
      </c>
      <c r="K18" s="267">
        <f>E18*J18</f>
        <v>0</v>
      </c>
      <c r="O18" s="259">
        <v>2</v>
      </c>
      <c r="AA18" s="232">
        <v>1</v>
      </c>
      <c r="AB18" s="232">
        <v>1</v>
      </c>
      <c r="AC18" s="232">
        <v>1</v>
      </c>
      <c r="AZ18" s="232">
        <v>1</v>
      </c>
      <c r="BA18" s="232">
        <f>IF(AZ18=1,G18,0)</f>
        <v>0</v>
      </c>
      <c r="BB18" s="232">
        <f>IF(AZ18=2,G18,0)</f>
        <v>0</v>
      </c>
      <c r="BC18" s="232">
        <f>IF(AZ18=3,G18,0)</f>
        <v>0</v>
      </c>
      <c r="BD18" s="232">
        <f>IF(AZ18=4,G18,0)</f>
        <v>0</v>
      </c>
      <c r="BE18" s="232">
        <f>IF(AZ18=5,G18,0)</f>
        <v>0</v>
      </c>
      <c r="CA18" s="259">
        <v>1</v>
      </c>
      <c r="CB18" s="259">
        <v>1</v>
      </c>
    </row>
    <row r="19" spans="1:80">
      <c r="A19" s="260">
        <v>7</v>
      </c>
      <c r="B19" s="261" t="s">
        <v>647</v>
      </c>
      <c r="C19" s="262" t="s">
        <v>648</v>
      </c>
      <c r="D19" s="263" t="s">
        <v>220</v>
      </c>
      <c r="E19" s="264">
        <v>25</v>
      </c>
      <c r="F19" s="264">
        <v>0</v>
      </c>
      <c r="G19" s="265">
        <f>E19*F19</f>
        <v>0</v>
      </c>
      <c r="H19" s="266">
        <v>0</v>
      </c>
      <c r="I19" s="267">
        <f>E19*H19</f>
        <v>0</v>
      </c>
      <c r="J19" s="266">
        <v>0</v>
      </c>
      <c r="K19" s="267">
        <f>E19*J19</f>
        <v>0</v>
      </c>
      <c r="O19" s="259">
        <v>2</v>
      </c>
      <c r="AA19" s="232">
        <v>1</v>
      </c>
      <c r="AB19" s="232">
        <v>1</v>
      </c>
      <c r="AC19" s="232">
        <v>1</v>
      </c>
      <c r="AZ19" s="232">
        <v>1</v>
      </c>
      <c r="BA19" s="232">
        <f>IF(AZ19=1,G19,0)</f>
        <v>0</v>
      </c>
      <c r="BB19" s="232">
        <f>IF(AZ19=2,G19,0)</f>
        <v>0</v>
      </c>
      <c r="BC19" s="232">
        <f>IF(AZ19=3,G19,0)</f>
        <v>0</v>
      </c>
      <c r="BD19" s="232">
        <f>IF(AZ19=4,G19,0)</f>
        <v>0</v>
      </c>
      <c r="BE19" s="232">
        <f>IF(AZ19=5,G19,0)</f>
        <v>0</v>
      </c>
      <c r="CA19" s="259">
        <v>1</v>
      </c>
      <c r="CB19" s="259">
        <v>1</v>
      </c>
    </row>
    <row r="20" spans="1:80">
      <c r="A20" s="260">
        <v>8</v>
      </c>
      <c r="B20" s="261" t="s">
        <v>649</v>
      </c>
      <c r="C20" s="262" t="s">
        <v>650</v>
      </c>
      <c r="D20" s="263" t="s">
        <v>220</v>
      </c>
      <c r="E20" s="264">
        <v>10</v>
      </c>
      <c r="F20" s="264">
        <v>0</v>
      </c>
      <c r="G20" s="265">
        <f>E20*F20</f>
        <v>0</v>
      </c>
      <c r="H20" s="266">
        <v>0</v>
      </c>
      <c r="I20" s="267">
        <f>E20*H20</f>
        <v>0</v>
      </c>
      <c r="J20" s="266">
        <v>0</v>
      </c>
      <c r="K20" s="267">
        <f>E20*J20</f>
        <v>0</v>
      </c>
      <c r="O20" s="259">
        <v>2</v>
      </c>
      <c r="AA20" s="232">
        <v>1</v>
      </c>
      <c r="AB20" s="232">
        <v>1</v>
      </c>
      <c r="AC20" s="232">
        <v>1</v>
      </c>
      <c r="AZ20" s="232">
        <v>1</v>
      </c>
      <c r="BA20" s="232">
        <f>IF(AZ20=1,G20,0)</f>
        <v>0</v>
      </c>
      <c r="BB20" s="232">
        <f>IF(AZ20=2,G20,0)</f>
        <v>0</v>
      </c>
      <c r="BC20" s="232">
        <f>IF(AZ20=3,G20,0)</f>
        <v>0</v>
      </c>
      <c r="BD20" s="232">
        <f>IF(AZ20=4,G20,0)</f>
        <v>0</v>
      </c>
      <c r="BE20" s="232">
        <f>IF(AZ20=5,G20,0)</f>
        <v>0</v>
      </c>
      <c r="CA20" s="259">
        <v>1</v>
      </c>
      <c r="CB20" s="259">
        <v>1</v>
      </c>
    </row>
    <row r="21" spans="1:80">
      <c r="A21" s="260">
        <v>9</v>
      </c>
      <c r="B21" s="261" t="s">
        <v>651</v>
      </c>
      <c r="C21" s="262" t="s">
        <v>652</v>
      </c>
      <c r="D21" s="263" t="s">
        <v>220</v>
      </c>
      <c r="E21" s="264">
        <v>367</v>
      </c>
      <c r="F21" s="264">
        <v>0</v>
      </c>
      <c r="G21" s="265">
        <f>E21*F21</f>
        <v>0</v>
      </c>
      <c r="H21" s="266">
        <v>0</v>
      </c>
      <c r="I21" s="267">
        <f>E21*H21</f>
        <v>0</v>
      </c>
      <c r="J21" s="266">
        <v>0</v>
      </c>
      <c r="K21" s="267">
        <f>E21*J21</f>
        <v>0</v>
      </c>
      <c r="O21" s="259">
        <v>2</v>
      </c>
      <c r="AA21" s="232">
        <v>1</v>
      </c>
      <c r="AB21" s="232">
        <v>1</v>
      </c>
      <c r="AC21" s="232">
        <v>1</v>
      </c>
      <c r="AZ21" s="232">
        <v>1</v>
      </c>
      <c r="BA21" s="232">
        <f>IF(AZ21=1,G21,0)</f>
        <v>0</v>
      </c>
      <c r="BB21" s="232">
        <f>IF(AZ21=2,G21,0)</f>
        <v>0</v>
      </c>
      <c r="BC21" s="232">
        <f>IF(AZ21=3,G21,0)</f>
        <v>0</v>
      </c>
      <c r="BD21" s="232">
        <f>IF(AZ21=4,G21,0)</f>
        <v>0</v>
      </c>
      <c r="BE21" s="232">
        <f>IF(AZ21=5,G21,0)</f>
        <v>0</v>
      </c>
      <c r="CA21" s="259">
        <v>1</v>
      </c>
      <c r="CB21" s="259">
        <v>1</v>
      </c>
    </row>
    <row r="22" spans="1:80">
      <c r="A22" s="260">
        <v>10</v>
      </c>
      <c r="B22" s="261" t="s">
        <v>653</v>
      </c>
      <c r="C22" s="262" t="s">
        <v>654</v>
      </c>
      <c r="D22" s="263" t="s">
        <v>220</v>
      </c>
      <c r="E22" s="264">
        <v>127</v>
      </c>
      <c r="F22" s="264">
        <v>0</v>
      </c>
      <c r="G22" s="265">
        <f>E22*F22</f>
        <v>0</v>
      </c>
      <c r="H22" s="266">
        <v>0</v>
      </c>
      <c r="I22" s="267">
        <f>E22*H22</f>
        <v>0</v>
      </c>
      <c r="J22" s="266">
        <v>0</v>
      </c>
      <c r="K22" s="267">
        <f>E22*J22</f>
        <v>0</v>
      </c>
      <c r="O22" s="259">
        <v>2</v>
      </c>
      <c r="AA22" s="232">
        <v>1</v>
      </c>
      <c r="AB22" s="232">
        <v>1</v>
      </c>
      <c r="AC22" s="232">
        <v>1</v>
      </c>
      <c r="AZ22" s="232">
        <v>1</v>
      </c>
      <c r="BA22" s="232">
        <f>IF(AZ22=1,G22,0)</f>
        <v>0</v>
      </c>
      <c r="BB22" s="232">
        <f>IF(AZ22=2,G22,0)</f>
        <v>0</v>
      </c>
      <c r="BC22" s="232">
        <f>IF(AZ22=3,G22,0)</f>
        <v>0</v>
      </c>
      <c r="BD22" s="232">
        <f>IF(AZ22=4,G22,0)</f>
        <v>0</v>
      </c>
      <c r="BE22" s="232">
        <f>IF(AZ22=5,G22,0)</f>
        <v>0</v>
      </c>
      <c r="CA22" s="259">
        <v>1</v>
      </c>
      <c r="CB22" s="259">
        <v>1</v>
      </c>
    </row>
    <row r="23" spans="1:80">
      <c r="A23" s="268"/>
      <c r="B23" s="272"/>
      <c r="C23" s="330" t="s">
        <v>655</v>
      </c>
      <c r="D23" s="331"/>
      <c r="E23" s="273">
        <v>127</v>
      </c>
      <c r="F23" s="274"/>
      <c r="G23" s="275"/>
      <c r="H23" s="276"/>
      <c r="I23" s="270"/>
      <c r="J23" s="277"/>
      <c r="K23" s="270"/>
      <c r="M23" s="271" t="s">
        <v>655</v>
      </c>
      <c r="O23" s="259"/>
    </row>
    <row r="24" spans="1:80">
      <c r="A24" s="260">
        <v>11</v>
      </c>
      <c r="B24" s="261" t="s">
        <v>656</v>
      </c>
      <c r="C24" s="262" t="s">
        <v>657</v>
      </c>
      <c r="D24" s="263" t="s">
        <v>220</v>
      </c>
      <c r="E24" s="264">
        <v>25</v>
      </c>
      <c r="F24" s="264">
        <v>0</v>
      </c>
      <c r="G24" s="265">
        <f>E24*F24</f>
        <v>0</v>
      </c>
      <c r="H24" s="266">
        <v>0</v>
      </c>
      <c r="I24" s="267">
        <f>E24*H24</f>
        <v>0</v>
      </c>
      <c r="J24" s="266">
        <v>0</v>
      </c>
      <c r="K24" s="267">
        <f>E24*J24</f>
        <v>0</v>
      </c>
      <c r="O24" s="259">
        <v>2</v>
      </c>
      <c r="AA24" s="232">
        <v>1</v>
      </c>
      <c r="AB24" s="232">
        <v>1</v>
      </c>
      <c r="AC24" s="232">
        <v>1</v>
      </c>
      <c r="AZ24" s="232">
        <v>1</v>
      </c>
      <c r="BA24" s="232">
        <f>IF(AZ24=1,G24,0)</f>
        <v>0</v>
      </c>
      <c r="BB24" s="232">
        <f>IF(AZ24=2,G24,0)</f>
        <v>0</v>
      </c>
      <c r="BC24" s="232">
        <f>IF(AZ24=3,G24,0)</f>
        <v>0</v>
      </c>
      <c r="BD24" s="232">
        <f>IF(AZ24=4,G24,0)</f>
        <v>0</v>
      </c>
      <c r="BE24" s="232">
        <f>IF(AZ24=5,G24,0)</f>
        <v>0</v>
      </c>
      <c r="CA24" s="259">
        <v>1</v>
      </c>
      <c r="CB24" s="259">
        <v>1</v>
      </c>
    </row>
    <row r="25" spans="1:80">
      <c r="A25" s="260">
        <v>12</v>
      </c>
      <c r="B25" s="261" t="s">
        <v>658</v>
      </c>
      <c r="C25" s="262" t="s">
        <v>659</v>
      </c>
      <c r="D25" s="263" t="s">
        <v>220</v>
      </c>
      <c r="E25" s="264">
        <v>10</v>
      </c>
      <c r="F25" s="264">
        <v>0</v>
      </c>
      <c r="G25" s="265">
        <f>E25*F25</f>
        <v>0</v>
      </c>
      <c r="H25" s="266">
        <v>0</v>
      </c>
      <c r="I25" s="267">
        <f>E25*H25</f>
        <v>0</v>
      </c>
      <c r="J25" s="266">
        <v>0</v>
      </c>
      <c r="K25" s="267">
        <f>E25*J25</f>
        <v>0</v>
      </c>
      <c r="O25" s="259">
        <v>2</v>
      </c>
      <c r="AA25" s="232">
        <v>1</v>
      </c>
      <c r="AB25" s="232">
        <v>1</v>
      </c>
      <c r="AC25" s="232">
        <v>1</v>
      </c>
      <c r="AZ25" s="232">
        <v>1</v>
      </c>
      <c r="BA25" s="232">
        <f>IF(AZ25=1,G25,0)</f>
        <v>0</v>
      </c>
      <c r="BB25" s="232">
        <f>IF(AZ25=2,G25,0)</f>
        <v>0</v>
      </c>
      <c r="BC25" s="232">
        <f>IF(AZ25=3,G25,0)</f>
        <v>0</v>
      </c>
      <c r="BD25" s="232">
        <f>IF(AZ25=4,G25,0)</f>
        <v>0</v>
      </c>
      <c r="BE25" s="232">
        <f>IF(AZ25=5,G25,0)</f>
        <v>0</v>
      </c>
      <c r="CA25" s="259">
        <v>1</v>
      </c>
      <c r="CB25" s="259">
        <v>1</v>
      </c>
    </row>
    <row r="26" spans="1:80">
      <c r="A26" s="260">
        <v>13</v>
      </c>
      <c r="B26" s="261" t="s">
        <v>660</v>
      </c>
      <c r="C26" s="262" t="s">
        <v>661</v>
      </c>
      <c r="D26" s="263" t="s">
        <v>220</v>
      </c>
      <c r="E26" s="264">
        <v>767</v>
      </c>
      <c r="F26" s="264">
        <v>0</v>
      </c>
      <c r="G26" s="265">
        <f>E26*F26</f>
        <v>0</v>
      </c>
      <c r="H26" s="266">
        <v>0</v>
      </c>
      <c r="I26" s="267">
        <f>E26*H26</f>
        <v>0</v>
      </c>
      <c r="J26" s="266">
        <v>0</v>
      </c>
      <c r="K26" s="267">
        <f>E26*J26</f>
        <v>0</v>
      </c>
      <c r="O26" s="259">
        <v>2</v>
      </c>
      <c r="AA26" s="232">
        <v>1</v>
      </c>
      <c r="AB26" s="232">
        <v>1</v>
      </c>
      <c r="AC26" s="232">
        <v>1</v>
      </c>
      <c r="AZ26" s="232">
        <v>1</v>
      </c>
      <c r="BA26" s="232">
        <f>IF(AZ26=1,G26,0)</f>
        <v>0</v>
      </c>
      <c r="BB26" s="232">
        <f>IF(AZ26=2,G26,0)</f>
        <v>0</v>
      </c>
      <c r="BC26" s="232">
        <f>IF(AZ26=3,G26,0)</f>
        <v>0</v>
      </c>
      <c r="BD26" s="232">
        <f>IF(AZ26=4,G26,0)</f>
        <v>0</v>
      </c>
      <c r="BE26" s="232">
        <f>IF(AZ26=5,G26,0)</f>
        <v>0</v>
      </c>
      <c r="CA26" s="259">
        <v>1</v>
      </c>
      <c r="CB26" s="259">
        <v>1</v>
      </c>
    </row>
    <row r="27" spans="1:80">
      <c r="A27" s="268"/>
      <c r="B27" s="272"/>
      <c r="C27" s="330" t="s">
        <v>644</v>
      </c>
      <c r="D27" s="331"/>
      <c r="E27" s="273">
        <v>767</v>
      </c>
      <c r="F27" s="274"/>
      <c r="G27" s="275"/>
      <c r="H27" s="276"/>
      <c r="I27" s="270"/>
      <c r="J27" s="277"/>
      <c r="K27" s="270"/>
      <c r="M27" s="271" t="s">
        <v>644</v>
      </c>
      <c r="O27" s="259"/>
    </row>
    <row r="28" spans="1:80">
      <c r="A28" s="260">
        <v>14</v>
      </c>
      <c r="B28" s="261" t="s">
        <v>662</v>
      </c>
      <c r="C28" s="262" t="s">
        <v>663</v>
      </c>
      <c r="D28" s="263" t="s">
        <v>220</v>
      </c>
      <c r="E28" s="264">
        <v>127</v>
      </c>
      <c r="F28" s="264">
        <v>0</v>
      </c>
      <c r="G28" s="265">
        <f>E28*F28</f>
        <v>0</v>
      </c>
      <c r="H28" s="266">
        <v>0</v>
      </c>
      <c r="I28" s="267">
        <f>E28*H28</f>
        <v>0</v>
      </c>
      <c r="J28" s="266">
        <v>0</v>
      </c>
      <c r="K28" s="267">
        <f>E28*J28</f>
        <v>0</v>
      </c>
      <c r="O28" s="259">
        <v>2</v>
      </c>
      <c r="AA28" s="232">
        <v>1</v>
      </c>
      <c r="AB28" s="232">
        <v>1</v>
      </c>
      <c r="AC28" s="232">
        <v>1</v>
      </c>
      <c r="AZ28" s="232">
        <v>1</v>
      </c>
      <c r="BA28" s="232">
        <f>IF(AZ28=1,G28,0)</f>
        <v>0</v>
      </c>
      <c r="BB28" s="232">
        <f>IF(AZ28=2,G28,0)</f>
        <v>0</v>
      </c>
      <c r="BC28" s="232">
        <f>IF(AZ28=3,G28,0)</f>
        <v>0</v>
      </c>
      <c r="BD28" s="232">
        <f>IF(AZ28=4,G28,0)</f>
        <v>0</v>
      </c>
      <c r="BE28" s="232">
        <f>IF(AZ28=5,G28,0)</f>
        <v>0</v>
      </c>
      <c r="CA28" s="259">
        <v>1</v>
      </c>
      <c r="CB28" s="259">
        <v>1</v>
      </c>
    </row>
    <row r="29" spans="1:80">
      <c r="A29" s="260">
        <v>15</v>
      </c>
      <c r="B29" s="261" t="s">
        <v>664</v>
      </c>
      <c r="C29" s="262" t="s">
        <v>665</v>
      </c>
      <c r="D29" s="263" t="s">
        <v>220</v>
      </c>
      <c r="E29" s="264">
        <v>25</v>
      </c>
      <c r="F29" s="264">
        <v>0</v>
      </c>
      <c r="G29" s="265">
        <f>E29*F29</f>
        <v>0</v>
      </c>
      <c r="H29" s="266">
        <v>0</v>
      </c>
      <c r="I29" s="267">
        <f>E29*H29</f>
        <v>0</v>
      </c>
      <c r="J29" s="266">
        <v>0</v>
      </c>
      <c r="K29" s="267">
        <f>E29*J29</f>
        <v>0</v>
      </c>
      <c r="O29" s="259">
        <v>2</v>
      </c>
      <c r="AA29" s="232">
        <v>1</v>
      </c>
      <c r="AB29" s="232">
        <v>1</v>
      </c>
      <c r="AC29" s="232">
        <v>1</v>
      </c>
      <c r="AZ29" s="232">
        <v>1</v>
      </c>
      <c r="BA29" s="232">
        <f>IF(AZ29=1,G29,0)</f>
        <v>0</v>
      </c>
      <c r="BB29" s="232">
        <f>IF(AZ29=2,G29,0)</f>
        <v>0</v>
      </c>
      <c r="BC29" s="232">
        <f>IF(AZ29=3,G29,0)</f>
        <v>0</v>
      </c>
      <c r="BD29" s="232">
        <f>IF(AZ29=4,G29,0)</f>
        <v>0</v>
      </c>
      <c r="BE29" s="232">
        <f>IF(AZ29=5,G29,0)</f>
        <v>0</v>
      </c>
      <c r="CA29" s="259">
        <v>1</v>
      </c>
      <c r="CB29" s="259">
        <v>1</v>
      </c>
    </row>
    <row r="30" spans="1:80">
      <c r="A30" s="260">
        <v>16</v>
      </c>
      <c r="B30" s="261" t="s">
        <v>666</v>
      </c>
      <c r="C30" s="262" t="s">
        <v>667</v>
      </c>
      <c r="D30" s="263" t="s">
        <v>220</v>
      </c>
      <c r="E30" s="264">
        <v>10</v>
      </c>
      <c r="F30" s="264">
        <v>0</v>
      </c>
      <c r="G30" s="265">
        <f>E30*F30</f>
        <v>0</v>
      </c>
      <c r="H30" s="266">
        <v>0</v>
      </c>
      <c r="I30" s="267">
        <f>E30*H30</f>
        <v>0</v>
      </c>
      <c r="J30" s="266">
        <v>0</v>
      </c>
      <c r="K30" s="267">
        <f>E30*J30</f>
        <v>0</v>
      </c>
      <c r="O30" s="259">
        <v>2</v>
      </c>
      <c r="AA30" s="232">
        <v>1</v>
      </c>
      <c r="AB30" s="232">
        <v>1</v>
      </c>
      <c r="AC30" s="232">
        <v>1</v>
      </c>
      <c r="AZ30" s="232">
        <v>1</v>
      </c>
      <c r="BA30" s="232">
        <f>IF(AZ30=1,G30,0)</f>
        <v>0</v>
      </c>
      <c r="BB30" s="232">
        <f>IF(AZ30=2,G30,0)</f>
        <v>0</v>
      </c>
      <c r="BC30" s="232">
        <f>IF(AZ30=3,G30,0)</f>
        <v>0</v>
      </c>
      <c r="BD30" s="232">
        <f>IF(AZ30=4,G30,0)</f>
        <v>0</v>
      </c>
      <c r="BE30" s="232">
        <f>IF(AZ30=5,G30,0)</f>
        <v>0</v>
      </c>
      <c r="CA30" s="259">
        <v>1</v>
      </c>
      <c r="CB30" s="259">
        <v>1</v>
      </c>
    </row>
    <row r="31" spans="1:80">
      <c r="A31" s="260">
        <v>17</v>
      </c>
      <c r="B31" s="261" t="s">
        <v>668</v>
      </c>
      <c r="C31" s="262" t="s">
        <v>669</v>
      </c>
      <c r="D31" s="263" t="s">
        <v>220</v>
      </c>
      <c r="E31" s="264">
        <v>367</v>
      </c>
      <c r="F31" s="264">
        <v>0</v>
      </c>
      <c r="G31" s="265">
        <f>E31*F31</f>
        <v>0</v>
      </c>
      <c r="H31" s="266">
        <v>0</v>
      </c>
      <c r="I31" s="267">
        <f>E31*H31</f>
        <v>0</v>
      </c>
      <c r="J31" s="266">
        <v>0</v>
      </c>
      <c r="K31" s="267">
        <f>E31*J31</f>
        <v>0</v>
      </c>
      <c r="O31" s="259">
        <v>2</v>
      </c>
      <c r="AA31" s="232">
        <v>1</v>
      </c>
      <c r="AB31" s="232">
        <v>1</v>
      </c>
      <c r="AC31" s="232">
        <v>1</v>
      </c>
      <c r="AZ31" s="232">
        <v>1</v>
      </c>
      <c r="BA31" s="232">
        <f>IF(AZ31=1,G31,0)</f>
        <v>0</v>
      </c>
      <c r="BB31" s="232">
        <f>IF(AZ31=2,G31,0)</f>
        <v>0</v>
      </c>
      <c r="BC31" s="232">
        <f>IF(AZ31=3,G31,0)</f>
        <v>0</v>
      </c>
      <c r="BD31" s="232">
        <f>IF(AZ31=4,G31,0)</f>
        <v>0</v>
      </c>
      <c r="BE31" s="232">
        <f>IF(AZ31=5,G31,0)</f>
        <v>0</v>
      </c>
      <c r="CA31" s="259">
        <v>1</v>
      </c>
      <c r="CB31" s="259">
        <v>1</v>
      </c>
    </row>
    <row r="32" spans="1:80">
      <c r="A32" s="260">
        <v>18</v>
      </c>
      <c r="B32" s="261" t="s">
        <v>670</v>
      </c>
      <c r="C32" s="262" t="s">
        <v>671</v>
      </c>
      <c r="D32" s="263" t="s">
        <v>220</v>
      </c>
      <c r="E32" s="264">
        <v>127</v>
      </c>
      <c r="F32" s="264">
        <v>0</v>
      </c>
      <c r="G32" s="265">
        <f>E32*F32</f>
        <v>0</v>
      </c>
      <c r="H32" s="266">
        <v>0</v>
      </c>
      <c r="I32" s="267">
        <f>E32*H32</f>
        <v>0</v>
      </c>
      <c r="J32" s="266">
        <v>0</v>
      </c>
      <c r="K32" s="267">
        <f>E32*J32</f>
        <v>0</v>
      </c>
      <c r="O32" s="259">
        <v>2</v>
      </c>
      <c r="AA32" s="232">
        <v>1</v>
      </c>
      <c r="AB32" s="232">
        <v>1</v>
      </c>
      <c r="AC32" s="232">
        <v>1</v>
      </c>
      <c r="AZ32" s="232">
        <v>1</v>
      </c>
      <c r="BA32" s="232">
        <f>IF(AZ32=1,G32,0)</f>
        <v>0</v>
      </c>
      <c r="BB32" s="232">
        <f>IF(AZ32=2,G32,0)</f>
        <v>0</v>
      </c>
      <c r="BC32" s="232">
        <f>IF(AZ32=3,G32,0)</f>
        <v>0</v>
      </c>
      <c r="BD32" s="232">
        <f>IF(AZ32=4,G32,0)</f>
        <v>0</v>
      </c>
      <c r="BE32" s="232">
        <f>IF(AZ32=5,G32,0)</f>
        <v>0</v>
      </c>
      <c r="CA32" s="259">
        <v>1</v>
      </c>
      <c r="CB32" s="259">
        <v>1</v>
      </c>
    </row>
    <row r="33" spans="1:80">
      <c r="A33" s="268"/>
      <c r="B33" s="272"/>
      <c r="C33" s="330" t="s">
        <v>655</v>
      </c>
      <c r="D33" s="331"/>
      <c r="E33" s="273">
        <v>127</v>
      </c>
      <c r="F33" s="274"/>
      <c r="G33" s="275"/>
      <c r="H33" s="276"/>
      <c r="I33" s="270"/>
      <c r="J33" s="277"/>
      <c r="K33" s="270"/>
      <c r="M33" s="271" t="s">
        <v>655</v>
      </c>
      <c r="O33" s="259"/>
    </row>
    <row r="34" spans="1:80">
      <c r="A34" s="260">
        <v>19</v>
      </c>
      <c r="B34" s="261" t="s">
        <v>672</v>
      </c>
      <c r="C34" s="262" t="s">
        <v>673</v>
      </c>
      <c r="D34" s="263" t="s">
        <v>220</v>
      </c>
      <c r="E34" s="264">
        <v>25</v>
      </c>
      <c r="F34" s="264">
        <v>0</v>
      </c>
      <c r="G34" s="265">
        <f t="shared" ref="G34:G40" si="0">E34*F34</f>
        <v>0</v>
      </c>
      <c r="H34" s="266">
        <v>0</v>
      </c>
      <c r="I34" s="267">
        <f t="shared" ref="I34:I40" si="1">E34*H34</f>
        <v>0</v>
      </c>
      <c r="J34" s="266">
        <v>0</v>
      </c>
      <c r="K34" s="267">
        <f t="shared" ref="K34:K40" si="2">E34*J34</f>
        <v>0</v>
      </c>
      <c r="O34" s="259">
        <v>2</v>
      </c>
      <c r="AA34" s="232">
        <v>1</v>
      </c>
      <c r="AB34" s="232">
        <v>1</v>
      </c>
      <c r="AC34" s="232">
        <v>1</v>
      </c>
      <c r="AZ34" s="232">
        <v>1</v>
      </c>
      <c r="BA34" s="232">
        <f t="shared" ref="BA34:BA40" si="3">IF(AZ34=1,G34,0)</f>
        <v>0</v>
      </c>
      <c r="BB34" s="232">
        <f t="shared" ref="BB34:BB40" si="4">IF(AZ34=2,G34,0)</f>
        <v>0</v>
      </c>
      <c r="BC34" s="232">
        <f t="shared" ref="BC34:BC40" si="5">IF(AZ34=3,G34,0)</f>
        <v>0</v>
      </c>
      <c r="BD34" s="232">
        <f t="shared" ref="BD34:BD40" si="6">IF(AZ34=4,G34,0)</f>
        <v>0</v>
      </c>
      <c r="BE34" s="232">
        <f t="shared" ref="BE34:BE40" si="7">IF(AZ34=5,G34,0)</f>
        <v>0</v>
      </c>
      <c r="CA34" s="259">
        <v>1</v>
      </c>
      <c r="CB34" s="259">
        <v>1</v>
      </c>
    </row>
    <row r="35" spans="1:80">
      <c r="A35" s="260">
        <v>20</v>
      </c>
      <c r="B35" s="261" t="s">
        <v>674</v>
      </c>
      <c r="C35" s="262" t="s">
        <v>675</v>
      </c>
      <c r="D35" s="263" t="s">
        <v>220</v>
      </c>
      <c r="E35" s="264">
        <v>10</v>
      </c>
      <c r="F35" s="264">
        <v>0</v>
      </c>
      <c r="G35" s="265">
        <f t="shared" si="0"/>
        <v>0</v>
      </c>
      <c r="H35" s="266">
        <v>0</v>
      </c>
      <c r="I35" s="267">
        <f t="shared" si="1"/>
        <v>0</v>
      </c>
      <c r="J35" s="266">
        <v>0</v>
      </c>
      <c r="K35" s="267">
        <f t="shared" si="2"/>
        <v>0</v>
      </c>
      <c r="O35" s="259">
        <v>2</v>
      </c>
      <c r="AA35" s="232">
        <v>1</v>
      </c>
      <c r="AB35" s="232">
        <v>1</v>
      </c>
      <c r="AC35" s="232">
        <v>1</v>
      </c>
      <c r="AZ35" s="232">
        <v>1</v>
      </c>
      <c r="BA35" s="232">
        <f t="shared" si="3"/>
        <v>0</v>
      </c>
      <c r="BB35" s="232">
        <f t="shared" si="4"/>
        <v>0</v>
      </c>
      <c r="BC35" s="232">
        <f t="shared" si="5"/>
        <v>0</v>
      </c>
      <c r="BD35" s="232">
        <f t="shared" si="6"/>
        <v>0</v>
      </c>
      <c r="BE35" s="232">
        <f t="shared" si="7"/>
        <v>0</v>
      </c>
      <c r="CA35" s="259">
        <v>1</v>
      </c>
      <c r="CB35" s="259">
        <v>1</v>
      </c>
    </row>
    <row r="36" spans="1:80">
      <c r="A36" s="260">
        <v>21</v>
      </c>
      <c r="B36" s="261" t="s">
        <v>676</v>
      </c>
      <c r="C36" s="262" t="s">
        <v>677</v>
      </c>
      <c r="D36" s="263" t="s">
        <v>118</v>
      </c>
      <c r="E36" s="264">
        <v>368</v>
      </c>
      <c r="F36" s="264">
        <v>0</v>
      </c>
      <c r="G36" s="265">
        <f t="shared" si="0"/>
        <v>0</v>
      </c>
      <c r="H36" s="266">
        <v>0</v>
      </c>
      <c r="I36" s="267">
        <f t="shared" si="1"/>
        <v>0</v>
      </c>
      <c r="J36" s="266">
        <v>0</v>
      </c>
      <c r="K36" s="267">
        <f t="shared" si="2"/>
        <v>0</v>
      </c>
      <c r="O36" s="259">
        <v>2</v>
      </c>
      <c r="AA36" s="232">
        <v>1</v>
      </c>
      <c r="AB36" s="232">
        <v>1</v>
      </c>
      <c r="AC36" s="232">
        <v>1</v>
      </c>
      <c r="AZ36" s="232">
        <v>1</v>
      </c>
      <c r="BA36" s="232">
        <f t="shared" si="3"/>
        <v>0</v>
      </c>
      <c r="BB36" s="232">
        <f t="shared" si="4"/>
        <v>0</v>
      </c>
      <c r="BC36" s="232">
        <f t="shared" si="5"/>
        <v>0</v>
      </c>
      <c r="BD36" s="232">
        <f t="shared" si="6"/>
        <v>0</v>
      </c>
      <c r="BE36" s="232">
        <f t="shared" si="7"/>
        <v>0</v>
      </c>
      <c r="CA36" s="259">
        <v>1</v>
      </c>
      <c r="CB36" s="259">
        <v>1</v>
      </c>
    </row>
    <row r="37" spans="1:80">
      <c r="A37" s="260">
        <v>22</v>
      </c>
      <c r="B37" s="261" t="s">
        <v>138</v>
      </c>
      <c r="C37" s="262" t="s">
        <v>139</v>
      </c>
      <c r="D37" s="263" t="s">
        <v>118</v>
      </c>
      <c r="E37" s="264">
        <v>368</v>
      </c>
      <c r="F37" s="264">
        <v>0</v>
      </c>
      <c r="G37" s="265">
        <f t="shared" si="0"/>
        <v>0</v>
      </c>
      <c r="H37" s="266">
        <v>0</v>
      </c>
      <c r="I37" s="267">
        <f t="shared" si="1"/>
        <v>0</v>
      </c>
      <c r="J37" s="266">
        <v>0</v>
      </c>
      <c r="K37" s="267">
        <f t="shared" si="2"/>
        <v>0</v>
      </c>
      <c r="O37" s="259">
        <v>2</v>
      </c>
      <c r="AA37" s="232">
        <v>1</v>
      </c>
      <c r="AB37" s="232">
        <v>1</v>
      </c>
      <c r="AC37" s="232">
        <v>1</v>
      </c>
      <c r="AZ37" s="232">
        <v>1</v>
      </c>
      <c r="BA37" s="232">
        <f t="shared" si="3"/>
        <v>0</v>
      </c>
      <c r="BB37" s="232">
        <f t="shared" si="4"/>
        <v>0</v>
      </c>
      <c r="BC37" s="232">
        <f t="shared" si="5"/>
        <v>0</v>
      </c>
      <c r="BD37" s="232">
        <f t="shared" si="6"/>
        <v>0</v>
      </c>
      <c r="BE37" s="232">
        <f t="shared" si="7"/>
        <v>0</v>
      </c>
      <c r="CA37" s="259">
        <v>1</v>
      </c>
      <c r="CB37" s="259">
        <v>1</v>
      </c>
    </row>
    <row r="38" spans="1:80">
      <c r="A38" s="260">
        <v>23</v>
      </c>
      <c r="B38" s="261" t="s">
        <v>140</v>
      </c>
      <c r="C38" s="262" t="s">
        <v>141</v>
      </c>
      <c r="D38" s="263" t="s">
        <v>118</v>
      </c>
      <c r="E38" s="264">
        <v>368</v>
      </c>
      <c r="F38" s="264">
        <v>0</v>
      </c>
      <c r="G38" s="265">
        <f t="shared" si="0"/>
        <v>0</v>
      </c>
      <c r="H38" s="266">
        <v>0</v>
      </c>
      <c r="I38" s="267">
        <f t="shared" si="1"/>
        <v>0</v>
      </c>
      <c r="J38" s="266">
        <v>0</v>
      </c>
      <c r="K38" s="267">
        <f t="shared" si="2"/>
        <v>0</v>
      </c>
      <c r="O38" s="259">
        <v>2</v>
      </c>
      <c r="AA38" s="232">
        <v>1</v>
      </c>
      <c r="AB38" s="232">
        <v>1</v>
      </c>
      <c r="AC38" s="232">
        <v>1</v>
      </c>
      <c r="AZ38" s="232">
        <v>1</v>
      </c>
      <c r="BA38" s="232">
        <f t="shared" si="3"/>
        <v>0</v>
      </c>
      <c r="BB38" s="232">
        <f t="shared" si="4"/>
        <v>0</v>
      </c>
      <c r="BC38" s="232">
        <f t="shared" si="5"/>
        <v>0</v>
      </c>
      <c r="BD38" s="232">
        <f t="shared" si="6"/>
        <v>0</v>
      </c>
      <c r="BE38" s="232">
        <f t="shared" si="7"/>
        <v>0</v>
      </c>
      <c r="CA38" s="259">
        <v>1</v>
      </c>
      <c r="CB38" s="259">
        <v>1</v>
      </c>
    </row>
    <row r="39" spans="1:80">
      <c r="A39" s="260">
        <v>24</v>
      </c>
      <c r="B39" s="261" t="s">
        <v>678</v>
      </c>
      <c r="C39" s="262" t="s">
        <v>679</v>
      </c>
      <c r="D39" s="263" t="s">
        <v>220</v>
      </c>
      <c r="E39" s="264">
        <v>367</v>
      </c>
      <c r="F39" s="264">
        <v>0</v>
      </c>
      <c r="G39" s="265">
        <f t="shared" si="0"/>
        <v>0</v>
      </c>
      <c r="H39" s="266">
        <v>0</v>
      </c>
      <c r="I39" s="267">
        <f t="shared" si="1"/>
        <v>0</v>
      </c>
      <c r="J39" s="266">
        <v>0</v>
      </c>
      <c r="K39" s="267">
        <f t="shared" si="2"/>
        <v>0</v>
      </c>
      <c r="O39" s="259">
        <v>2</v>
      </c>
      <c r="AA39" s="232">
        <v>1</v>
      </c>
      <c r="AB39" s="232">
        <v>1</v>
      </c>
      <c r="AC39" s="232">
        <v>1</v>
      </c>
      <c r="AZ39" s="232">
        <v>1</v>
      </c>
      <c r="BA39" s="232">
        <f t="shared" si="3"/>
        <v>0</v>
      </c>
      <c r="BB39" s="232">
        <f t="shared" si="4"/>
        <v>0</v>
      </c>
      <c r="BC39" s="232">
        <f t="shared" si="5"/>
        <v>0</v>
      </c>
      <c r="BD39" s="232">
        <f t="shared" si="6"/>
        <v>0</v>
      </c>
      <c r="BE39" s="232">
        <f t="shared" si="7"/>
        <v>0</v>
      </c>
      <c r="CA39" s="259">
        <v>1</v>
      </c>
      <c r="CB39" s="259">
        <v>1</v>
      </c>
    </row>
    <row r="40" spans="1:80">
      <c r="A40" s="260">
        <v>25</v>
      </c>
      <c r="B40" s="261" t="s">
        <v>680</v>
      </c>
      <c r="C40" s="262" t="s">
        <v>681</v>
      </c>
      <c r="D40" s="263" t="s">
        <v>220</v>
      </c>
      <c r="E40" s="264">
        <v>127</v>
      </c>
      <c r="F40" s="264">
        <v>0</v>
      </c>
      <c r="G40" s="265">
        <f t="shared" si="0"/>
        <v>0</v>
      </c>
      <c r="H40" s="266">
        <v>0</v>
      </c>
      <c r="I40" s="267">
        <f t="shared" si="1"/>
        <v>0</v>
      </c>
      <c r="J40" s="266">
        <v>0</v>
      </c>
      <c r="K40" s="267">
        <f t="shared" si="2"/>
        <v>0</v>
      </c>
      <c r="O40" s="259">
        <v>2</v>
      </c>
      <c r="AA40" s="232">
        <v>1</v>
      </c>
      <c r="AB40" s="232">
        <v>1</v>
      </c>
      <c r="AC40" s="232">
        <v>1</v>
      </c>
      <c r="AZ40" s="232">
        <v>1</v>
      </c>
      <c r="BA40" s="232">
        <f t="shared" si="3"/>
        <v>0</v>
      </c>
      <c r="BB40" s="232">
        <f t="shared" si="4"/>
        <v>0</v>
      </c>
      <c r="BC40" s="232">
        <f t="shared" si="5"/>
        <v>0</v>
      </c>
      <c r="BD40" s="232">
        <f t="shared" si="6"/>
        <v>0</v>
      </c>
      <c r="BE40" s="232">
        <f t="shared" si="7"/>
        <v>0</v>
      </c>
      <c r="CA40" s="259">
        <v>1</v>
      </c>
      <c r="CB40" s="259">
        <v>1</v>
      </c>
    </row>
    <row r="41" spans="1:80">
      <c r="A41" s="268"/>
      <c r="B41" s="272"/>
      <c r="C41" s="330" t="s">
        <v>636</v>
      </c>
      <c r="D41" s="331"/>
      <c r="E41" s="273">
        <v>117</v>
      </c>
      <c r="F41" s="274"/>
      <c r="G41" s="275"/>
      <c r="H41" s="276"/>
      <c r="I41" s="270"/>
      <c r="J41" s="277"/>
      <c r="K41" s="270"/>
      <c r="M41" s="271" t="s">
        <v>636</v>
      </c>
      <c r="O41" s="259"/>
    </row>
    <row r="42" spans="1:80">
      <c r="A42" s="268"/>
      <c r="B42" s="272"/>
      <c r="C42" s="330" t="s">
        <v>637</v>
      </c>
      <c r="D42" s="331"/>
      <c r="E42" s="273">
        <v>10</v>
      </c>
      <c r="F42" s="274"/>
      <c r="G42" s="275"/>
      <c r="H42" s="276"/>
      <c r="I42" s="270"/>
      <c r="J42" s="277"/>
      <c r="K42" s="270"/>
      <c r="M42" s="271">
        <v>10</v>
      </c>
      <c r="O42" s="259"/>
    </row>
    <row r="43" spans="1:80">
      <c r="A43" s="260">
        <v>26</v>
      </c>
      <c r="B43" s="261" t="s">
        <v>682</v>
      </c>
      <c r="C43" s="262" t="s">
        <v>683</v>
      </c>
      <c r="D43" s="263" t="s">
        <v>220</v>
      </c>
      <c r="E43" s="264">
        <v>25</v>
      </c>
      <c r="F43" s="264">
        <v>0</v>
      </c>
      <c r="G43" s="265">
        <f>E43*F43</f>
        <v>0</v>
      </c>
      <c r="H43" s="266">
        <v>0</v>
      </c>
      <c r="I43" s="267">
        <f>E43*H43</f>
        <v>0</v>
      </c>
      <c r="J43" s="266">
        <v>0</v>
      </c>
      <c r="K43" s="267">
        <f>E43*J43</f>
        <v>0</v>
      </c>
      <c r="O43" s="259">
        <v>2</v>
      </c>
      <c r="AA43" s="232">
        <v>1</v>
      </c>
      <c r="AB43" s="232">
        <v>1</v>
      </c>
      <c r="AC43" s="232">
        <v>1</v>
      </c>
      <c r="AZ43" s="232">
        <v>1</v>
      </c>
      <c r="BA43" s="232">
        <f>IF(AZ43=1,G43,0)</f>
        <v>0</v>
      </c>
      <c r="BB43" s="232">
        <f>IF(AZ43=2,G43,0)</f>
        <v>0</v>
      </c>
      <c r="BC43" s="232">
        <f>IF(AZ43=3,G43,0)</f>
        <v>0</v>
      </c>
      <c r="BD43" s="232">
        <f>IF(AZ43=4,G43,0)</f>
        <v>0</v>
      </c>
      <c r="BE43" s="232">
        <f>IF(AZ43=5,G43,0)</f>
        <v>0</v>
      </c>
      <c r="CA43" s="259">
        <v>1</v>
      </c>
      <c r="CB43" s="259">
        <v>1</v>
      </c>
    </row>
    <row r="44" spans="1:80">
      <c r="A44" s="260">
        <v>27</v>
      </c>
      <c r="B44" s="261" t="s">
        <v>684</v>
      </c>
      <c r="C44" s="262" t="s">
        <v>685</v>
      </c>
      <c r="D44" s="263" t="s">
        <v>220</v>
      </c>
      <c r="E44" s="264">
        <v>10</v>
      </c>
      <c r="F44" s="264">
        <v>0</v>
      </c>
      <c r="G44" s="265">
        <f>E44*F44</f>
        <v>0</v>
      </c>
      <c r="H44" s="266">
        <v>0</v>
      </c>
      <c r="I44" s="267">
        <f>E44*H44</f>
        <v>0</v>
      </c>
      <c r="J44" s="266">
        <v>0</v>
      </c>
      <c r="K44" s="267">
        <f>E44*J44</f>
        <v>0</v>
      </c>
      <c r="O44" s="259">
        <v>2</v>
      </c>
      <c r="AA44" s="232">
        <v>1</v>
      </c>
      <c r="AB44" s="232">
        <v>1</v>
      </c>
      <c r="AC44" s="232">
        <v>1</v>
      </c>
      <c r="AZ44" s="232">
        <v>1</v>
      </c>
      <c r="BA44" s="232">
        <f>IF(AZ44=1,G44,0)</f>
        <v>0</v>
      </c>
      <c r="BB44" s="232">
        <f>IF(AZ44=2,G44,0)</f>
        <v>0</v>
      </c>
      <c r="BC44" s="232">
        <f>IF(AZ44=3,G44,0)</f>
        <v>0</v>
      </c>
      <c r="BD44" s="232">
        <f>IF(AZ44=4,G44,0)</f>
        <v>0</v>
      </c>
      <c r="BE44" s="232">
        <f>IF(AZ44=5,G44,0)</f>
        <v>0</v>
      </c>
      <c r="CA44" s="259">
        <v>1</v>
      </c>
      <c r="CB44" s="259">
        <v>1</v>
      </c>
    </row>
    <row r="45" spans="1:80">
      <c r="A45" s="260">
        <v>28</v>
      </c>
      <c r="B45" s="261" t="s">
        <v>328</v>
      </c>
      <c r="C45" s="262" t="s">
        <v>686</v>
      </c>
      <c r="D45" s="263" t="s">
        <v>220</v>
      </c>
      <c r="E45" s="264">
        <v>529</v>
      </c>
      <c r="F45" s="264">
        <v>0</v>
      </c>
      <c r="G45" s="265">
        <f>E45*F45</f>
        <v>0</v>
      </c>
      <c r="H45" s="266">
        <v>1.2E-2</v>
      </c>
      <c r="I45" s="267">
        <f>E45*H45</f>
        <v>6.3479999999999999</v>
      </c>
      <c r="J45" s="266"/>
      <c r="K45" s="267">
        <f>E45*J45</f>
        <v>0</v>
      </c>
      <c r="O45" s="259">
        <v>2</v>
      </c>
      <c r="AA45" s="232">
        <v>12</v>
      </c>
      <c r="AB45" s="232">
        <v>0</v>
      </c>
      <c r="AC45" s="232">
        <v>1</v>
      </c>
      <c r="AZ45" s="232">
        <v>1</v>
      </c>
      <c r="BA45" s="232">
        <f>IF(AZ45=1,G45,0)</f>
        <v>0</v>
      </c>
      <c r="BB45" s="232">
        <f>IF(AZ45=2,G45,0)</f>
        <v>0</v>
      </c>
      <c r="BC45" s="232">
        <f>IF(AZ45=3,G45,0)</f>
        <v>0</v>
      </c>
      <c r="BD45" s="232">
        <f>IF(AZ45=4,G45,0)</f>
        <v>0</v>
      </c>
      <c r="BE45" s="232">
        <f>IF(AZ45=5,G45,0)</f>
        <v>0</v>
      </c>
      <c r="CA45" s="259">
        <v>12</v>
      </c>
      <c r="CB45" s="259">
        <v>0</v>
      </c>
    </row>
    <row r="46" spans="1:80">
      <c r="A46" s="268"/>
      <c r="B46" s="269"/>
      <c r="C46" s="327" t="s">
        <v>687</v>
      </c>
      <c r="D46" s="328"/>
      <c r="E46" s="328"/>
      <c r="F46" s="328"/>
      <c r="G46" s="329"/>
      <c r="I46" s="270"/>
      <c r="K46" s="270"/>
      <c r="L46" s="271" t="s">
        <v>687</v>
      </c>
      <c r="O46" s="259">
        <v>3</v>
      </c>
    </row>
    <row r="47" spans="1:80">
      <c r="A47" s="268"/>
      <c r="B47" s="269"/>
      <c r="C47" s="327"/>
      <c r="D47" s="328"/>
      <c r="E47" s="328"/>
      <c r="F47" s="328"/>
      <c r="G47" s="329"/>
      <c r="I47" s="270"/>
      <c r="K47" s="270"/>
      <c r="L47" s="271"/>
      <c r="O47" s="259">
        <v>3</v>
      </c>
    </row>
    <row r="48" spans="1:80" ht="22.5">
      <c r="A48" s="268"/>
      <c r="B48" s="269"/>
      <c r="C48" s="327" t="s">
        <v>688</v>
      </c>
      <c r="D48" s="328"/>
      <c r="E48" s="328"/>
      <c r="F48" s="328"/>
      <c r="G48" s="329"/>
      <c r="I48" s="270"/>
      <c r="K48" s="270"/>
      <c r="L48" s="271" t="s">
        <v>688</v>
      </c>
      <c r="O48" s="259">
        <v>3</v>
      </c>
    </row>
    <row r="49" spans="1:80">
      <c r="A49" s="268"/>
      <c r="B49" s="269"/>
      <c r="C49" s="327"/>
      <c r="D49" s="328"/>
      <c r="E49" s="328"/>
      <c r="F49" s="328"/>
      <c r="G49" s="329"/>
      <c r="I49" s="270"/>
      <c r="K49" s="270"/>
      <c r="L49" s="271"/>
      <c r="O49" s="259">
        <v>3</v>
      </c>
    </row>
    <row r="50" spans="1:80" ht="22.5">
      <c r="A50" s="268"/>
      <c r="B50" s="269"/>
      <c r="C50" s="327" t="s">
        <v>689</v>
      </c>
      <c r="D50" s="328"/>
      <c r="E50" s="328"/>
      <c r="F50" s="328"/>
      <c r="G50" s="329"/>
      <c r="I50" s="270"/>
      <c r="K50" s="270"/>
      <c r="L50" s="271" t="s">
        <v>689</v>
      </c>
      <c r="O50" s="259">
        <v>3</v>
      </c>
    </row>
    <row r="51" spans="1:80">
      <c r="A51" s="260">
        <v>29</v>
      </c>
      <c r="B51" s="261" t="s">
        <v>331</v>
      </c>
      <c r="C51" s="262" t="s">
        <v>690</v>
      </c>
      <c r="D51" s="263" t="s">
        <v>220</v>
      </c>
      <c r="E51" s="264">
        <v>400</v>
      </c>
      <c r="F51" s="264">
        <v>0</v>
      </c>
      <c r="G51" s="265">
        <f>E51*F51</f>
        <v>0</v>
      </c>
      <c r="H51" s="266">
        <v>0</v>
      </c>
      <c r="I51" s="267">
        <f>E51*H51</f>
        <v>0</v>
      </c>
      <c r="J51" s="266"/>
      <c r="K51" s="267">
        <f>E51*J51</f>
        <v>0</v>
      </c>
      <c r="O51" s="259">
        <v>2</v>
      </c>
      <c r="AA51" s="232">
        <v>12</v>
      </c>
      <c r="AB51" s="232">
        <v>0</v>
      </c>
      <c r="AC51" s="232">
        <v>2</v>
      </c>
      <c r="AZ51" s="232">
        <v>1</v>
      </c>
      <c r="BA51" s="232">
        <f>IF(AZ51=1,G51,0)</f>
        <v>0</v>
      </c>
      <c r="BB51" s="232">
        <f>IF(AZ51=2,G51,0)</f>
        <v>0</v>
      </c>
      <c r="BC51" s="232">
        <f>IF(AZ51=3,G51,0)</f>
        <v>0</v>
      </c>
      <c r="BD51" s="232">
        <f>IF(AZ51=4,G51,0)</f>
        <v>0</v>
      </c>
      <c r="BE51" s="232">
        <f>IF(AZ51=5,G51,0)</f>
        <v>0</v>
      </c>
      <c r="CA51" s="259">
        <v>12</v>
      </c>
      <c r="CB51" s="259">
        <v>0</v>
      </c>
    </row>
    <row r="52" spans="1:80" ht="22.5">
      <c r="A52" s="268"/>
      <c r="B52" s="269"/>
      <c r="C52" s="327" t="s">
        <v>691</v>
      </c>
      <c r="D52" s="328"/>
      <c r="E52" s="328"/>
      <c r="F52" s="328"/>
      <c r="G52" s="329"/>
      <c r="I52" s="270"/>
      <c r="K52" s="270"/>
      <c r="L52" s="271" t="s">
        <v>691</v>
      </c>
      <c r="O52" s="259">
        <v>3</v>
      </c>
    </row>
    <row r="53" spans="1:80">
      <c r="A53" s="268"/>
      <c r="B53" s="269"/>
      <c r="C53" s="327" t="s">
        <v>692</v>
      </c>
      <c r="D53" s="328"/>
      <c r="E53" s="328"/>
      <c r="F53" s="328"/>
      <c r="G53" s="329"/>
      <c r="I53" s="270"/>
      <c r="K53" s="270"/>
      <c r="L53" s="271" t="s">
        <v>692</v>
      </c>
      <c r="O53" s="259">
        <v>3</v>
      </c>
    </row>
    <row r="54" spans="1:80">
      <c r="A54" s="268"/>
      <c r="B54" s="272"/>
      <c r="C54" s="330" t="s">
        <v>693</v>
      </c>
      <c r="D54" s="331"/>
      <c r="E54" s="273">
        <v>400</v>
      </c>
      <c r="F54" s="274"/>
      <c r="G54" s="275"/>
      <c r="H54" s="276"/>
      <c r="I54" s="270"/>
      <c r="J54" s="277"/>
      <c r="K54" s="270"/>
      <c r="M54" s="271" t="s">
        <v>693</v>
      </c>
      <c r="O54" s="259"/>
    </row>
    <row r="55" spans="1:80" ht="22.5">
      <c r="A55" s="260">
        <v>30</v>
      </c>
      <c r="B55" s="261" t="s">
        <v>694</v>
      </c>
      <c r="C55" s="262" t="s">
        <v>355</v>
      </c>
      <c r="D55" s="263" t="s">
        <v>114</v>
      </c>
      <c r="E55" s="264">
        <v>20000</v>
      </c>
      <c r="F55" s="264">
        <v>0</v>
      </c>
      <c r="G55" s="265">
        <f>E55*F55</f>
        <v>0</v>
      </c>
      <c r="H55" s="266">
        <v>0</v>
      </c>
      <c r="I55" s="267">
        <f>E55*H55</f>
        <v>0</v>
      </c>
      <c r="J55" s="266"/>
      <c r="K55" s="267">
        <f>E55*J55</f>
        <v>0</v>
      </c>
      <c r="O55" s="259">
        <v>2</v>
      </c>
      <c r="AA55" s="232">
        <v>12</v>
      </c>
      <c r="AB55" s="232">
        <v>0</v>
      </c>
      <c r="AC55" s="232">
        <v>3</v>
      </c>
      <c r="AZ55" s="232">
        <v>1</v>
      </c>
      <c r="BA55" s="232">
        <f>IF(AZ55=1,G55,0)</f>
        <v>0</v>
      </c>
      <c r="BB55" s="232">
        <f>IF(AZ55=2,G55,0)</f>
        <v>0</v>
      </c>
      <c r="BC55" s="232">
        <f>IF(AZ55=3,G55,0)</f>
        <v>0</v>
      </c>
      <c r="BD55" s="232">
        <f>IF(AZ55=4,G55,0)</f>
        <v>0</v>
      </c>
      <c r="BE55" s="232">
        <f>IF(AZ55=5,G55,0)</f>
        <v>0</v>
      </c>
      <c r="CA55" s="259">
        <v>12</v>
      </c>
      <c r="CB55" s="259">
        <v>0</v>
      </c>
    </row>
    <row r="56" spans="1:80" ht="33.75">
      <c r="A56" s="268"/>
      <c r="B56" s="269"/>
      <c r="C56" s="327" t="s">
        <v>695</v>
      </c>
      <c r="D56" s="328"/>
      <c r="E56" s="328"/>
      <c r="F56" s="328"/>
      <c r="G56" s="329"/>
      <c r="I56" s="270"/>
      <c r="K56" s="270"/>
      <c r="L56" s="271" t="s">
        <v>695</v>
      </c>
      <c r="O56" s="259">
        <v>3</v>
      </c>
    </row>
    <row r="57" spans="1:80">
      <c r="A57" s="278"/>
      <c r="B57" s="279" t="s">
        <v>100</v>
      </c>
      <c r="C57" s="280" t="s">
        <v>111</v>
      </c>
      <c r="D57" s="281"/>
      <c r="E57" s="282"/>
      <c r="F57" s="283"/>
      <c r="G57" s="284">
        <f>SUM(G7:G56)</f>
        <v>0</v>
      </c>
      <c r="H57" s="285"/>
      <c r="I57" s="286">
        <f>SUM(I7:I56)</f>
        <v>6.3757999999999999</v>
      </c>
      <c r="J57" s="285"/>
      <c r="K57" s="286">
        <f>SUM(K7:K56)</f>
        <v>0</v>
      </c>
      <c r="O57" s="259">
        <v>4</v>
      </c>
      <c r="BA57" s="287">
        <f>SUM(BA7:BA56)</f>
        <v>0</v>
      </c>
      <c r="BB57" s="287">
        <f>SUM(BB7:BB56)</f>
        <v>0</v>
      </c>
      <c r="BC57" s="287">
        <f>SUM(BC7:BC56)</f>
        <v>0</v>
      </c>
      <c r="BD57" s="287">
        <f>SUM(BD7:BD56)</f>
        <v>0</v>
      </c>
      <c r="BE57" s="287">
        <f>SUM(BE7:BE56)</f>
        <v>0</v>
      </c>
    </row>
    <row r="58" spans="1:80">
      <c r="A58" s="249" t="s">
        <v>97</v>
      </c>
      <c r="B58" s="250" t="s">
        <v>227</v>
      </c>
      <c r="C58" s="251" t="s">
        <v>228</v>
      </c>
      <c r="D58" s="252"/>
      <c r="E58" s="253"/>
      <c r="F58" s="253"/>
      <c r="G58" s="254"/>
      <c r="H58" s="255"/>
      <c r="I58" s="256"/>
      <c r="J58" s="257"/>
      <c r="K58" s="258"/>
      <c r="O58" s="259">
        <v>1</v>
      </c>
    </row>
    <row r="59" spans="1:80">
      <c r="A59" s="260">
        <v>31</v>
      </c>
      <c r="B59" s="261" t="s">
        <v>363</v>
      </c>
      <c r="C59" s="262" t="s">
        <v>364</v>
      </c>
      <c r="D59" s="263" t="s">
        <v>232</v>
      </c>
      <c r="E59" s="264">
        <v>6.3757999999999999</v>
      </c>
      <c r="F59" s="264">
        <v>0</v>
      </c>
      <c r="G59" s="265">
        <f>E59*F59</f>
        <v>0</v>
      </c>
      <c r="H59" s="266">
        <v>0</v>
      </c>
      <c r="I59" s="267">
        <f>E59*H59</f>
        <v>0</v>
      </c>
      <c r="J59" s="266"/>
      <c r="K59" s="267">
        <f>E59*J59</f>
        <v>0</v>
      </c>
      <c r="O59" s="259">
        <v>2</v>
      </c>
      <c r="AA59" s="232">
        <v>7</v>
      </c>
      <c r="AB59" s="232">
        <v>1</v>
      </c>
      <c r="AC59" s="232">
        <v>2</v>
      </c>
      <c r="AZ59" s="232">
        <v>1</v>
      </c>
      <c r="BA59" s="232">
        <f>IF(AZ59=1,G59,0)</f>
        <v>0</v>
      </c>
      <c r="BB59" s="232">
        <f>IF(AZ59=2,G59,0)</f>
        <v>0</v>
      </c>
      <c r="BC59" s="232">
        <f>IF(AZ59=3,G59,0)</f>
        <v>0</v>
      </c>
      <c r="BD59" s="232">
        <f>IF(AZ59=4,G59,0)</f>
        <v>0</v>
      </c>
      <c r="BE59" s="232">
        <f>IF(AZ59=5,G59,0)</f>
        <v>0</v>
      </c>
      <c r="CA59" s="259">
        <v>7</v>
      </c>
      <c r="CB59" s="259">
        <v>1</v>
      </c>
    </row>
    <row r="60" spans="1:80">
      <c r="A60" s="278"/>
      <c r="B60" s="279" t="s">
        <v>100</v>
      </c>
      <c r="C60" s="280" t="s">
        <v>229</v>
      </c>
      <c r="D60" s="281"/>
      <c r="E60" s="282"/>
      <c r="F60" s="283"/>
      <c r="G60" s="284">
        <f>SUM(G58:G59)</f>
        <v>0</v>
      </c>
      <c r="H60" s="285"/>
      <c r="I60" s="286">
        <f>SUM(I58:I59)</f>
        <v>0</v>
      </c>
      <c r="J60" s="285"/>
      <c r="K60" s="286">
        <f>SUM(K58:K59)</f>
        <v>0</v>
      </c>
      <c r="O60" s="259">
        <v>4</v>
      </c>
      <c r="BA60" s="287">
        <f>SUM(BA58:BA59)</f>
        <v>0</v>
      </c>
      <c r="BB60" s="287">
        <f>SUM(BB58:BB59)</f>
        <v>0</v>
      </c>
      <c r="BC60" s="287">
        <f>SUM(BC58:BC59)</f>
        <v>0</v>
      </c>
      <c r="BD60" s="287">
        <f>SUM(BD58:BD59)</f>
        <v>0</v>
      </c>
      <c r="BE60" s="287">
        <f>SUM(BE58:BE59)</f>
        <v>0</v>
      </c>
    </row>
    <row r="61" spans="1:80">
      <c r="E61" s="232"/>
    </row>
    <row r="62" spans="1:80">
      <c r="E62" s="232"/>
    </row>
    <row r="63" spans="1:80">
      <c r="E63" s="232"/>
    </row>
    <row r="64" spans="1:80">
      <c r="E64" s="232"/>
    </row>
    <row r="65" spans="5:5">
      <c r="E65" s="232"/>
    </row>
    <row r="66" spans="5:5">
      <c r="E66" s="232"/>
    </row>
    <row r="67" spans="5:5">
      <c r="E67" s="232"/>
    </row>
    <row r="68" spans="5:5">
      <c r="E68" s="232"/>
    </row>
    <row r="69" spans="5:5">
      <c r="E69" s="232"/>
    </row>
    <row r="70" spans="5:5">
      <c r="E70" s="232"/>
    </row>
    <row r="71" spans="5:5">
      <c r="E71" s="232"/>
    </row>
    <row r="72" spans="5:5">
      <c r="E72" s="232"/>
    </row>
    <row r="73" spans="5:5">
      <c r="E73" s="232"/>
    </row>
    <row r="74" spans="5:5">
      <c r="E74" s="232"/>
    </row>
    <row r="75" spans="5:5">
      <c r="E75" s="232"/>
    </row>
    <row r="76" spans="5:5">
      <c r="E76" s="232"/>
    </row>
    <row r="77" spans="5:5">
      <c r="E77" s="232"/>
    </row>
    <row r="78" spans="5:5">
      <c r="E78" s="232"/>
    </row>
    <row r="79" spans="5:5">
      <c r="E79" s="232"/>
    </row>
    <row r="80" spans="5:5">
      <c r="E80" s="232"/>
    </row>
    <row r="81" spans="1:7">
      <c r="E81" s="232"/>
    </row>
    <row r="82" spans="1:7">
      <c r="E82" s="232"/>
    </row>
    <row r="83" spans="1:7">
      <c r="E83" s="232"/>
    </row>
    <row r="84" spans="1:7">
      <c r="A84" s="277"/>
      <c r="B84" s="277"/>
      <c r="C84" s="277"/>
      <c r="D84" s="277"/>
      <c r="E84" s="277"/>
      <c r="F84" s="277"/>
      <c r="G84" s="277"/>
    </row>
    <row r="85" spans="1:7">
      <c r="A85" s="277"/>
      <c r="B85" s="277"/>
      <c r="C85" s="277"/>
      <c r="D85" s="277"/>
      <c r="E85" s="277"/>
      <c r="F85" s="277"/>
      <c r="G85" s="277"/>
    </row>
    <row r="86" spans="1:7">
      <c r="A86" s="277"/>
      <c r="B86" s="277"/>
      <c r="C86" s="277"/>
      <c r="D86" s="277"/>
      <c r="E86" s="277"/>
      <c r="F86" s="277"/>
      <c r="G86" s="277"/>
    </row>
    <row r="87" spans="1:7">
      <c r="A87" s="277"/>
      <c r="B87" s="277"/>
      <c r="C87" s="277"/>
      <c r="D87" s="277"/>
      <c r="E87" s="277"/>
      <c r="F87" s="277"/>
      <c r="G87" s="277"/>
    </row>
    <row r="88" spans="1:7">
      <c r="E88" s="232"/>
    </row>
    <row r="89" spans="1:7">
      <c r="E89" s="232"/>
    </row>
    <row r="90" spans="1:7">
      <c r="E90" s="232"/>
    </row>
    <row r="91" spans="1:7">
      <c r="E91" s="232"/>
    </row>
    <row r="92" spans="1:7">
      <c r="E92" s="232"/>
    </row>
    <row r="93" spans="1:7">
      <c r="E93" s="232"/>
    </row>
    <row r="94" spans="1:7">
      <c r="E94" s="232"/>
    </row>
    <row r="95" spans="1:7">
      <c r="E95" s="232"/>
    </row>
    <row r="96" spans="1:7">
      <c r="E96" s="232"/>
    </row>
    <row r="97" spans="5:5">
      <c r="E97" s="232"/>
    </row>
    <row r="98" spans="5:5">
      <c r="E98" s="232"/>
    </row>
    <row r="99" spans="5:5">
      <c r="E99" s="232"/>
    </row>
    <row r="100" spans="5:5">
      <c r="E100" s="232"/>
    </row>
    <row r="101" spans="5:5">
      <c r="E101" s="232"/>
    </row>
    <row r="102" spans="5:5">
      <c r="E102" s="232"/>
    </row>
    <row r="103" spans="5:5">
      <c r="E103" s="232"/>
    </row>
    <row r="104" spans="5:5">
      <c r="E104" s="232"/>
    </row>
    <row r="105" spans="5:5">
      <c r="E105" s="232"/>
    </row>
    <row r="106" spans="5:5">
      <c r="E106" s="232"/>
    </row>
    <row r="107" spans="5:5">
      <c r="E107" s="232"/>
    </row>
    <row r="108" spans="5:5">
      <c r="E108" s="232"/>
    </row>
    <row r="109" spans="5:5">
      <c r="E109" s="232"/>
    </row>
    <row r="110" spans="5:5">
      <c r="E110" s="232"/>
    </row>
    <row r="111" spans="5:5">
      <c r="E111" s="232"/>
    </row>
    <row r="112" spans="5:5">
      <c r="E112" s="232"/>
    </row>
    <row r="113" spans="1:7">
      <c r="E113" s="232"/>
    </row>
    <row r="114" spans="1:7">
      <c r="E114" s="232"/>
    </row>
    <row r="115" spans="1:7">
      <c r="E115" s="232"/>
    </row>
    <row r="116" spans="1:7">
      <c r="E116" s="232"/>
    </row>
    <row r="117" spans="1:7">
      <c r="E117" s="232"/>
    </row>
    <row r="118" spans="1:7">
      <c r="E118" s="232"/>
    </row>
    <row r="119" spans="1:7">
      <c r="A119" s="288"/>
      <c r="B119" s="288"/>
    </row>
    <row r="120" spans="1:7">
      <c r="A120" s="277"/>
      <c r="B120" s="277"/>
      <c r="C120" s="289"/>
      <c r="D120" s="289"/>
      <c r="E120" s="290"/>
      <c r="F120" s="289"/>
      <c r="G120" s="291"/>
    </row>
    <row r="121" spans="1:7">
      <c r="A121" s="292"/>
      <c r="B121" s="292"/>
      <c r="C121" s="277"/>
      <c r="D121" s="277"/>
      <c r="E121" s="293"/>
      <c r="F121" s="277"/>
      <c r="G121" s="277"/>
    </row>
    <row r="122" spans="1:7">
      <c r="A122" s="277"/>
      <c r="B122" s="277"/>
      <c r="C122" s="277"/>
      <c r="D122" s="277"/>
      <c r="E122" s="293"/>
      <c r="F122" s="277"/>
      <c r="G122" s="277"/>
    </row>
    <row r="123" spans="1:7">
      <c r="A123" s="277"/>
      <c r="B123" s="277"/>
      <c r="C123" s="277"/>
      <c r="D123" s="277"/>
      <c r="E123" s="293"/>
      <c r="F123" s="277"/>
      <c r="G123" s="277"/>
    </row>
    <row r="124" spans="1:7">
      <c r="A124" s="277"/>
      <c r="B124" s="277"/>
      <c r="C124" s="277"/>
      <c r="D124" s="277"/>
      <c r="E124" s="293"/>
      <c r="F124" s="277"/>
      <c r="G124" s="277"/>
    </row>
    <row r="125" spans="1:7">
      <c r="A125" s="277"/>
      <c r="B125" s="277"/>
      <c r="C125" s="277"/>
      <c r="D125" s="277"/>
      <c r="E125" s="293"/>
      <c r="F125" s="277"/>
      <c r="G125" s="277"/>
    </row>
    <row r="126" spans="1:7">
      <c r="A126" s="277"/>
      <c r="B126" s="277"/>
      <c r="C126" s="277"/>
      <c r="D126" s="277"/>
      <c r="E126" s="293"/>
      <c r="F126" s="277"/>
      <c r="G126" s="277"/>
    </row>
    <row r="127" spans="1:7">
      <c r="A127" s="277"/>
      <c r="B127" s="277"/>
      <c r="C127" s="277"/>
      <c r="D127" s="277"/>
      <c r="E127" s="293"/>
      <c r="F127" s="277"/>
      <c r="G127" s="277"/>
    </row>
    <row r="128" spans="1:7">
      <c r="A128" s="277"/>
      <c r="B128" s="277"/>
      <c r="C128" s="277"/>
      <c r="D128" s="277"/>
      <c r="E128" s="293"/>
      <c r="F128" s="277"/>
      <c r="G128" s="277"/>
    </row>
    <row r="129" spans="1:7">
      <c r="A129" s="277"/>
      <c r="B129" s="277"/>
      <c r="C129" s="277"/>
      <c r="D129" s="277"/>
      <c r="E129" s="293"/>
      <c r="F129" s="277"/>
      <c r="G129" s="277"/>
    </row>
    <row r="130" spans="1:7">
      <c r="A130" s="277"/>
      <c r="B130" s="277"/>
      <c r="C130" s="277"/>
      <c r="D130" s="277"/>
      <c r="E130" s="293"/>
      <c r="F130" s="277"/>
      <c r="G130" s="277"/>
    </row>
    <row r="131" spans="1:7">
      <c r="A131" s="277"/>
      <c r="B131" s="277"/>
      <c r="C131" s="277"/>
      <c r="D131" s="277"/>
      <c r="E131" s="293"/>
      <c r="F131" s="277"/>
      <c r="G131" s="277"/>
    </row>
    <row r="132" spans="1:7">
      <c r="A132" s="277"/>
      <c r="B132" s="277"/>
      <c r="C132" s="277"/>
      <c r="D132" s="277"/>
      <c r="E132" s="293"/>
      <c r="F132" s="277"/>
      <c r="G132" s="277"/>
    </row>
    <row r="133" spans="1:7">
      <c r="A133" s="277"/>
      <c r="B133" s="277"/>
      <c r="C133" s="277"/>
      <c r="D133" s="277"/>
      <c r="E133" s="293"/>
      <c r="F133" s="277"/>
      <c r="G133" s="277"/>
    </row>
  </sheetData>
  <mergeCells count="23">
    <mergeCell ref="C42:D42"/>
    <mergeCell ref="A1:G1"/>
    <mergeCell ref="A3:B3"/>
    <mergeCell ref="A4:B4"/>
    <mergeCell ref="E4:G4"/>
    <mergeCell ref="C9:D9"/>
    <mergeCell ref="C10:D10"/>
    <mergeCell ref="C12:D12"/>
    <mergeCell ref="C13:D13"/>
    <mergeCell ref="C17:D17"/>
    <mergeCell ref="C23:D23"/>
    <mergeCell ref="C27:D27"/>
    <mergeCell ref="C33:D33"/>
    <mergeCell ref="C41:D41"/>
    <mergeCell ref="C53:G53"/>
    <mergeCell ref="C54:D54"/>
    <mergeCell ref="C56:G56"/>
    <mergeCell ref="C46:G46"/>
    <mergeCell ref="C47:G47"/>
    <mergeCell ref="C48:G48"/>
    <mergeCell ref="C49:G49"/>
    <mergeCell ref="C50:G50"/>
    <mergeCell ref="C52:G52"/>
  </mergeCells>
  <printOptions horizontalCentered="1" gridLinesSet="0"/>
  <pageMargins left="0.59055118110236227" right="0.39370078740157483" top="0.59055118110236227" bottom="0.98425196850393704" header="0.19685039370078741" footer="0.51181102362204722"/>
  <pageSetup paperSize="9" orientation="landscape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6"/>
  <dimension ref="A1:BE51"/>
  <sheetViews>
    <sheetView topLeftCell="A34" zoomScaleNormal="100" workbookViewId="0"/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57" ht="12.75" customHeight="1">
      <c r="A2" s="95" t="s">
        <v>32</v>
      </c>
      <c r="B2" s="96"/>
      <c r="C2" s="97" t="s">
        <v>109</v>
      </c>
      <c r="D2" s="97" t="s">
        <v>110</v>
      </c>
      <c r="E2" s="98"/>
      <c r="F2" s="99" t="s">
        <v>33</v>
      </c>
      <c r="G2" s="100"/>
    </row>
    <row r="3" spans="1:57" ht="3" hidden="1" customHeight="1">
      <c r="A3" s="101"/>
      <c r="B3" s="102"/>
      <c r="C3" s="103"/>
      <c r="D3" s="103"/>
      <c r="E3" s="104"/>
      <c r="F3" s="105"/>
      <c r="G3" s="106"/>
    </row>
    <row r="4" spans="1:5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57" ht="12.95" customHeight="1">
      <c r="A5" s="109" t="s">
        <v>696</v>
      </c>
      <c r="B5" s="110"/>
      <c r="C5" s="111" t="s">
        <v>697</v>
      </c>
      <c r="D5" s="112"/>
      <c r="E5" s="110"/>
      <c r="F5" s="105" t="s">
        <v>36</v>
      </c>
      <c r="G5" s="106"/>
    </row>
    <row r="6" spans="1:57" ht="12.9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57" ht="12.95" customHeight="1">
      <c r="A7" s="116" t="s">
        <v>103</v>
      </c>
      <c r="B7" s="117"/>
      <c r="C7" s="118" t="s">
        <v>104</v>
      </c>
      <c r="D7" s="119"/>
      <c r="E7" s="119"/>
      <c r="F7" s="120" t="s">
        <v>39</v>
      </c>
      <c r="G7" s="114">
        <f>IF(G6=0,,ROUND((F30+F32)/G6,1))</f>
        <v>0</v>
      </c>
    </row>
    <row r="8" spans="1:57">
      <c r="A8" s="121" t="s">
        <v>40</v>
      </c>
      <c r="B8" s="105"/>
      <c r="C8" s="313"/>
      <c r="D8" s="313"/>
      <c r="E8" s="314"/>
      <c r="F8" s="122" t="s">
        <v>41</v>
      </c>
      <c r="G8" s="123"/>
      <c r="H8" s="124"/>
      <c r="I8" s="125"/>
    </row>
    <row r="9" spans="1:57">
      <c r="A9" s="121" t="s">
        <v>42</v>
      </c>
      <c r="B9" s="105"/>
      <c r="C9" s="313"/>
      <c r="D9" s="313"/>
      <c r="E9" s="314"/>
      <c r="F9" s="105"/>
      <c r="G9" s="126"/>
      <c r="H9" s="127"/>
    </row>
    <row r="10" spans="1:57">
      <c r="A10" s="121" t="s">
        <v>43</v>
      </c>
      <c r="B10" s="105"/>
      <c r="C10" s="313"/>
      <c r="D10" s="313"/>
      <c r="E10" s="313"/>
      <c r="F10" s="128"/>
      <c r="G10" s="129"/>
      <c r="H10" s="130"/>
    </row>
    <row r="11" spans="1:57" ht="13.5" customHeight="1">
      <c r="A11" s="121" t="s">
        <v>44</v>
      </c>
      <c r="B11" s="105"/>
      <c r="C11" s="313"/>
      <c r="D11" s="313"/>
      <c r="E11" s="313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57" ht="12.75" customHeight="1">
      <c r="A12" s="134" t="s">
        <v>46</v>
      </c>
      <c r="B12" s="102"/>
      <c r="C12" s="315"/>
      <c r="D12" s="315"/>
      <c r="E12" s="315"/>
      <c r="F12" s="135" t="s">
        <v>47</v>
      </c>
      <c r="G12" s="136"/>
      <c r="H12" s="127"/>
    </row>
    <row r="13" spans="1:57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5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57" ht="15.95" customHeight="1">
      <c r="A15" s="146"/>
      <c r="B15" s="147" t="s">
        <v>51</v>
      </c>
      <c r="C15" s="148">
        <f>'SO 05.1 001 Rek'!E8</f>
        <v>0</v>
      </c>
      <c r="D15" s="149" t="str">
        <f>'SO 05.1 001 Rek'!A13</f>
        <v>Ztížené výrobní podmínky</v>
      </c>
      <c r="E15" s="150"/>
      <c r="F15" s="151"/>
      <c r="G15" s="148">
        <f>'SO 05.1 001 Rek'!I13</f>
        <v>0</v>
      </c>
    </row>
    <row r="16" spans="1:57" ht="15.95" customHeight="1">
      <c r="A16" s="146" t="s">
        <v>52</v>
      </c>
      <c r="B16" s="147" t="s">
        <v>53</v>
      </c>
      <c r="C16" s="148">
        <f>'SO 05.1 001 Rek'!F8</f>
        <v>0</v>
      </c>
      <c r="D16" s="101" t="str">
        <f>'SO 05.1 001 Rek'!A14</f>
        <v>Oborová přirážka</v>
      </c>
      <c r="E16" s="152"/>
      <c r="F16" s="153"/>
      <c r="G16" s="148">
        <f>'SO 05.1 001 Rek'!I14</f>
        <v>0</v>
      </c>
    </row>
    <row r="17" spans="1:7" ht="15.95" customHeight="1">
      <c r="A17" s="146" t="s">
        <v>54</v>
      </c>
      <c r="B17" s="147" t="s">
        <v>55</v>
      </c>
      <c r="C17" s="148">
        <f>'SO 05.1 001 Rek'!H8</f>
        <v>0</v>
      </c>
      <c r="D17" s="101" t="str">
        <f>'SO 05.1 001 Rek'!A15</f>
        <v>Přesun stavebních kapacit</v>
      </c>
      <c r="E17" s="152"/>
      <c r="F17" s="153"/>
      <c r="G17" s="148">
        <f>'SO 05.1 001 Rek'!I15</f>
        <v>0</v>
      </c>
    </row>
    <row r="18" spans="1:7" ht="15.95" customHeight="1">
      <c r="A18" s="154" t="s">
        <v>56</v>
      </c>
      <c r="B18" s="155" t="s">
        <v>57</v>
      </c>
      <c r="C18" s="148">
        <f>'SO 05.1 001 Rek'!G8</f>
        <v>0</v>
      </c>
      <c r="D18" s="101" t="str">
        <f>'SO 05.1 001 Rek'!A16</f>
        <v>Mimostaveništní doprava</v>
      </c>
      <c r="E18" s="152"/>
      <c r="F18" s="153"/>
      <c r="G18" s="148">
        <f>'SO 05.1 001 Rek'!I16</f>
        <v>0</v>
      </c>
    </row>
    <row r="19" spans="1:7" ht="15.95" customHeight="1">
      <c r="A19" s="156" t="s">
        <v>58</v>
      </c>
      <c r="B19" s="147"/>
      <c r="C19" s="148">
        <f>SUM(C15:C18)</f>
        <v>0</v>
      </c>
      <c r="D19" s="101" t="str">
        <f>'SO 05.1 001 Rek'!A17</f>
        <v>Zařízení staveniště</v>
      </c>
      <c r="E19" s="152"/>
      <c r="F19" s="153"/>
      <c r="G19" s="148">
        <f>'SO 05.1 001 Rek'!I17</f>
        <v>0</v>
      </c>
    </row>
    <row r="20" spans="1:7" ht="15.95" customHeight="1">
      <c r="A20" s="156"/>
      <c r="B20" s="147"/>
      <c r="C20" s="148"/>
      <c r="D20" s="101" t="str">
        <f>'SO 05.1 001 Rek'!A18</f>
        <v>Provoz investora</v>
      </c>
      <c r="E20" s="152"/>
      <c r="F20" s="153"/>
      <c r="G20" s="148">
        <f>'SO 05.1 001 Rek'!I18</f>
        <v>0</v>
      </c>
    </row>
    <row r="21" spans="1:7" ht="15.95" customHeight="1">
      <c r="A21" s="156" t="s">
        <v>29</v>
      </c>
      <c r="B21" s="147"/>
      <c r="C21" s="148">
        <f>'SO 05.1 001 Rek'!I8</f>
        <v>0</v>
      </c>
      <c r="D21" s="101" t="str">
        <f>'SO 05.1 001 Rek'!A19</f>
        <v>Kompletační činnost (IČD)</v>
      </c>
      <c r="E21" s="152"/>
      <c r="F21" s="153"/>
      <c r="G21" s="148">
        <f>'SO 05.1 001 Rek'!I19</f>
        <v>0</v>
      </c>
    </row>
    <row r="22" spans="1:7" ht="15.9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95" customHeight="1" thickBot="1">
      <c r="A23" s="316" t="s">
        <v>61</v>
      </c>
      <c r="B23" s="317"/>
      <c r="C23" s="158">
        <f>C22+G23</f>
        <v>0</v>
      </c>
      <c r="D23" s="159" t="s">
        <v>62</v>
      </c>
      <c r="E23" s="160"/>
      <c r="F23" s="161"/>
      <c r="G23" s="148">
        <f>'SO 05.1 001 Rek'!H21</f>
        <v>0</v>
      </c>
    </row>
    <row r="24" spans="1:7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>
      <c r="A27" s="157"/>
      <c r="B27" s="171"/>
      <c r="C27" s="167"/>
      <c r="D27" s="127"/>
      <c r="F27" s="168"/>
      <c r="G27" s="169"/>
    </row>
    <row r="28" spans="1:7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>
      <c r="A30" s="175" t="s">
        <v>11</v>
      </c>
      <c r="B30" s="176"/>
      <c r="C30" s="177">
        <v>21</v>
      </c>
      <c r="D30" s="176" t="s">
        <v>70</v>
      </c>
      <c r="E30" s="178"/>
      <c r="F30" s="308">
        <f>C23-F32</f>
        <v>0</v>
      </c>
      <c r="G30" s="309"/>
    </row>
    <row r="31" spans="1:7">
      <c r="A31" s="175" t="s">
        <v>71</v>
      </c>
      <c r="B31" s="176"/>
      <c r="C31" s="177">
        <f>C30</f>
        <v>21</v>
      </c>
      <c r="D31" s="176" t="s">
        <v>72</v>
      </c>
      <c r="E31" s="178"/>
      <c r="F31" s="308">
        <f>ROUND(PRODUCT(F30,C31/100),0)</f>
        <v>0</v>
      </c>
      <c r="G31" s="309"/>
    </row>
    <row r="32" spans="1:7">
      <c r="A32" s="175" t="s">
        <v>11</v>
      </c>
      <c r="B32" s="176"/>
      <c r="C32" s="177">
        <v>0</v>
      </c>
      <c r="D32" s="176" t="s">
        <v>72</v>
      </c>
      <c r="E32" s="178"/>
      <c r="F32" s="308">
        <v>0</v>
      </c>
      <c r="G32" s="309"/>
    </row>
    <row r="33" spans="1:8">
      <c r="A33" s="175" t="s">
        <v>71</v>
      </c>
      <c r="B33" s="179"/>
      <c r="C33" s="180">
        <f>C32</f>
        <v>0</v>
      </c>
      <c r="D33" s="176" t="s">
        <v>72</v>
      </c>
      <c r="E33" s="153"/>
      <c r="F33" s="308">
        <f>ROUND(PRODUCT(F32,C33/100),0)</f>
        <v>0</v>
      </c>
      <c r="G33" s="309"/>
    </row>
    <row r="34" spans="1:8" s="184" customFormat="1" ht="19.5" customHeight="1" thickBot="1">
      <c r="A34" s="181" t="s">
        <v>73</v>
      </c>
      <c r="B34" s="182"/>
      <c r="C34" s="182"/>
      <c r="D34" s="182"/>
      <c r="E34" s="183"/>
      <c r="F34" s="310">
        <f>ROUND(SUM(F30:F33),0)</f>
        <v>0</v>
      </c>
      <c r="G34" s="311"/>
    </row>
    <row r="36" spans="1:8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2"/>
      <c r="C37" s="312"/>
      <c r="D37" s="312"/>
      <c r="E37" s="312"/>
      <c r="F37" s="312"/>
      <c r="G37" s="312"/>
      <c r="H37" s="1" t="s">
        <v>1</v>
      </c>
    </row>
    <row r="38" spans="1:8" ht="12.75" customHeight="1">
      <c r="A38" s="185"/>
      <c r="B38" s="312"/>
      <c r="C38" s="312"/>
      <c r="D38" s="312"/>
      <c r="E38" s="312"/>
      <c r="F38" s="312"/>
      <c r="G38" s="312"/>
      <c r="H38" s="1" t="s">
        <v>1</v>
      </c>
    </row>
    <row r="39" spans="1:8">
      <c r="A39" s="185"/>
      <c r="B39" s="312"/>
      <c r="C39" s="312"/>
      <c r="D39" s="312"/>
      <c r="E39" s="312"/>
      <c r="F39" s="312"/>
      <c r="G39" s="312"/>
      <c r="H39" s="1" t="s">
        <v>1</v>
      </c>
    </row>
    <row r="40" spans="1:8">
      <c r="A40" s="185"/>
      <c r="B40" s="312"/>
      <c r="C40" s="312"/>
      <c r="D40" s="312"/>
      <c r="E40" s="312"/>
      <c r="F40" s="312"/>
      <c r="G40" s="312"/>
      <c r="H40" s="1" t="s">
        <v>1</v>
      </c>
    </row>
    <row r="41" spans="1:8">
      <c r="A41" s="185"/>
      <c r="B41" s="312"/>
      <c r="C41" s="312"/>
      <c r="D41" s="312"/>
      <c r="E41" s="312"/>
      <c r="F41" s="312"/>
      <c r="G41" s="312"/>
      <c r="H41" s="1" t="s">
        <v>1</v>
      </c>
    </row>
    <row r="42" spans="1:8">
      <c r="A42" s="185"/>
      <c r="B42" s="312"/>
      <c r="C42" s="312"/>
      <c r="D42" s="312"/>
      <c r="E42" s="312"/>
      <c r="F42" s="312"/>
      <c r="G42" s="312"/>
      <c r="H42" s="1" t="s">
        <v>1</v>
      </c>
    </row>
    <row r="43" spans="1:8">
      <c r="A43" s="185"/>
      <c r="B43" s="312"/>
      <c r="C43" s="312"/>
      <c r="D43" s="312"/>
      <c r="E43" s="312"/>
      <c r="F43" s="312"/>
      <c r="G43" s="312"/>
      <c r="H43" s="1" t="s">
        <v>1</v>
      </c>
    </row>
    <row r="44" spans="1:8" ht="12.75" customHeight="1">
      <c r="A44" s="185"/>
      <c r="B44" s="312"/>
      <c r="C44" s="312"/>
      <c r="D44" s="312"/>
      <c r="E44" s="312"/>
      <c r="F44" s="312"/>
      <c r="G44" s="312"/>
      <c r="H44" s="1" t="s">
        <v>1</v>
      </c>
    </row>
    <row r="45" spans="1:8" ht="12.75" customHeight="1">
      <c r="A45" s="185"/>
      <c r="B45" s="312"/>
      <c r="C45" s="312"/>
      <c r="D45" s="312"/>
      <c r="E45" s="312"/>
      <c r="F45" s="312"/>
      <c r="G45" s="312"/>
      <c r="H45" s="1" t="s">
        <v>1</v>
      </c>
    </row>
    <row r="46" spans="1:8">
      <c r="B46" s="307"/>
      <c r="C46" s="307"/>
      <c r="D46" s="307"/>
      <c r="E46" s="307"/>
      <c r="F46" s="307"/>
      <c r="G46" s="307"/>
    </row>
    <row r="47" spans="1:8">
      <c r="B47" s="307"/>
      <c r="C47" s="307"/>
      <c r="D47" s="307"/>
      <c r="E47" s="307"/>
      <c r="F47" s="307"/>
      <c r="G47" s="307"/>
    </row>
    <row r="48" spans="1:8">
      <c r="B48" s="307"/>
      <c r="C48" s="307"/>
      <c r="D48" s="307"/>
      <c r="E48" s="307"/>
      <c r="F48" s="307"/>
      <c r="G48" s="307"/>
    </row>
    <row r="49" spans="2:7">
      <c r="B49" s="307"/>
      <c r="C49" s="307"/>
      <c r="D49" s="307"/>
      <c r="E49" s="307"/>
      <c r="F49" s="307"/>
      <c r="G49" s="307"/>
    </row>
    <row r="50" spans="2:7">
      <c r="B50" s="307"/>
      <c r="C50" s="307"/>
      <c r="D50" s="307"/>
      <c r="E50" s="307"/>
      <c r="F50" s="307"/>
      <c r="G50" s="307"/>
    </row>
    <row r="51" spans="2:7">
      <c r="B51" s="307"/>
      <c r="C51" s="307"/>
      <c r="D51" s="307"/>
      <c r="E51" s="307"/>
      <c r="F51" s="307"/>
      <c r="G51" s="307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36"/>
  <dimension ref="A1:BE72"/>
  <sheetViews>
    <sheetView workbookViewId="0">
      <selection sqref="A1:B1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57" ht="13.5" thickTop="1">
      <c r="A1" s="318" t="s">
        <v>2</v>
      </c>
      <c r="B1" s="319"/>
      <c r="C1" s="186" t="s">
        <v>105</v>
      </c>
      <c r="D1" s="187"/>
      <c r="E1" s="188"/>
      <c r="F1" s="187"/>
      <c r="G1" s="189" t="s">
        <v>75</v>
      </c>
      <c r="H1" s="190" t="s">
        <v>109</v>
      </c>
      <c r="I1" s="191"/>
    </row>
    <row r="2" spans="1:57" ht="13.5" thickBot="1">
      <c r="A2" s="320" t="s">
        <v>76</v>
      </c>
      <c r="B2" s="321"/>
      <c r="C2" s="192" t="s">
        <v>698</v>
      </c>
      <c r="D2" s="193"/>
      <c r="E2" s="194"/>
      <c r="F2" s="193"/>
      <c r="G2" s="322" t="s">
        <v>110</v>
      </c>
      <c r="H2" s="323"/>
      <c r="I2" s="324"/>
    </row>
    <row r="3" spans="1:57" ht="13.5" thickTop="1">
      <c r="F3" s="127"/>
    </row>
    <row r="4" spans="1:57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spans="1:57" ht="13.5" thickBot="1"/>
    <row r="6" spans="1:57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57" s="127" customFormat="1" ht="13.5" thickBot="1">
      <c r="A7" s="294" t="str">
        <f>'SO 05.1 001 Pol'!B7</f>
        <v>1</v>
      </c>
      <c r="B7" s="62" t="str">
        <f>'SO 05.1 001 Pol'!C7</f>
        <v>Zemní práce</v>
      </c>
      <c r="D7" s="204"/>
      <c r="E7" s="295">
        <f>'SO 05.1 001 Pol'!BA12</f>
        <v>0</v>
      </c>
      <c r="F7" s="296">
        <f>'SO 05.1 001 Pol'!BB12</f>
        <v>0</v>
      </c>
      <c r="G7" s="296">
        <f>'SO 05.1 001 Pol'!BC12</f>
        <v>0</v>
      </c>
      <c r="H7" s="296">
        <f>'SO 05.1 001 Pol'!BD12</f>
        <v>0</v>
      </c>
      <c r="I7" s="297">
        <f>'SO 05.1 001 Pol'!BE12</f>
        <v>0</v>
      </c>
    </row>
    <row r="8" spans="1:57" s="14" customFormat="1" ht="13.5" thickBot="1">
      <c r="A8" s="205"/>
      <c r="B8" s="206" t="s">
        <v>79</v>
      </c>
      <c r="C8" s="206"/>
      <c r="D8" s="207"/>
      <c r="E8" s="208">
        <f>SUM(E7:E7)</f>
        <v>0</v>
      </c>
      <c r="F8" s="209">
        <f>SUM(F7:F7)</f>
        <v>0</v>
      </c>
      <c r="G8" s="209">
        <f>SUM(G7:G7)</f>
        <v>0</v>
      </c>
      <c r="H8" s="209">
        <f>SUM(H7:H7)</f>
        <v>0</v>
      </c>
      <c r="I8" s="210">
        <f>SUM(I7:I7)</f>
        <v>0</v>
      </c>
    </row>
    <row r="9" spans="1:57">
      <c r="A9" s="127"/>
      <c r="B9" s="127"/>
      <c r="C9" s="127"/>
      <c r="D9" s="127"/>
      <c r="E9" s="127"/>
      <c r="F9" s="127"/>
      <c r="G9" s="127"/>
      <c r="H9" s="127"/>
      <c r="I9" s="127"/>
    </row>
    <row r="10" spans="1:57" ht="19.5" customHeight="1">
      <c r="A10" s="196" t="s">
        <v>80</v>
      </c>
      <c r="B10" s="196"/>
      <c r="C10" s="196"/>
      <c r="D10" s="196"/>
      <c r="E10" s="196"/>
      <c r="F10" s="196"/>
      <c r="G10" s="211"/>
      <c r="H10" s="196"/>
      <c r="I10" s="196"/>
      <c r="BA10" s="133"/>
      <c r="BB10" s="133"/>
      <c r="BC10" s="133"/>
      <c r="BD10" s="133"/>
      <c r="BE10" s="133"/>
    </row>
    <row r="11" spans="1:57" ht="13.5" thickBot="1"/>
    <row r="12" spans="1:57">
      <c r="A12" s="162" t="s">
        <v>81</v>
      </c>
      <c r="B12" s="163"/>
      <c r="C12" s="163"/>
      <c r="D12" s="212"/>
      <c r="E12" s="213" t="s">
        <v>82</v>
      </c>
      <c r="F12" s="214" t="s">
        <v>12</v>
      </c>
      <c r="G12" s="215" t="s">
        <v>83</v>
      </c>
      <c r="H12" s="216"/>
      <c r="I12" s="217" t="s">
        <v>82</v>
      </c>
    </row>
    <row r="13" spans="1:57">
      <c r="A13" s="156" t="s">
        <v>242</v>
      </c>
      <c r="B13" s="147"/>
      <c r="C13" s="147"/>
      <c r="D13" s="218"/>
      <c r="E13" s="219"/>
      <c r="F13" s="220"/>
      <c r="G13" s="221">
        <v>0</v>
      </c>
      <c r="H13" s="222"/>
      <c r="I13" s="223">
        <f t="shared" ref="I13:I20" si="0">E13+F13*G13/100</f>
        <v>0</v>
      </c>
      <c r="BA13" s="1">
        <v>0</v>
      </c>
    </row>
    <row r="14" spans="1:57">
      <c r="A14" s="156" t="s">
        <v>243</v>
      </c>
      <c r="B14" s="147"/>
      <c r="C14" s="147"/>
      <c r="D14" s="218"/>
      <c r="E14" s="219"/>
      <c r="F14" s="220"/>
      <c r="G14" s="221">
        <v>0</v>
      </c>
      <c r="H14" s="222"/>
      <c r="I14" s="223">
        <f t="shared" si="0"/>
        <v>0</v>
      </c>
      <c r="BA14" s="1">
        <v>0</v>
      </c>
    </row>
    <row r="15" spans="1:57">
      <c r="A15" s="156" t="s">
        <v>244</v>
      </c>
      <c r="B15" s="147"/>
      <c r="C15" s="147"/>
      <c r="D15" s="218"/>
      <c r="E15" s="219"/>
      <c r="F15" s="220"/>
      <c r="G15" s="221">
        <v>0</v>
      </c>
      <c r="H15" s="222"/>
      <c r="I15" s="223">
        <f t="shared" si="0"/>
        <v>0</v>
      </c>
      <c r="BA15" s="1">
        <v>0</v>
      </c>
    </row>
    <row r="16" spans="1:57">
      <c r="A16" s="156" t="s">
        <v>245</v>
      </c>
      <c r="B16" s="147"/>
      <c r="C16" s="147"/>
      <c r="D16" s="218"/>
      <c r="E16" s="219"/>
      <c r="F16" s="220"/>
      <c r="G16" s="221">
        <v>0</v>
      </c>
      <c r="H16" s="222"/>
      <c r="I16" s="223">
        <f t="shared" si="0"/>
        <v>0</v>
      </c>
      <c r="BA16" s="1">
        <v>0</v>
      </c>
    </row>
    <row r="17" spans="1:53">
      <c r="A17" s="156" t="s">
        <v>246</v>
      </c>
      <c r="B17" s="147"/>
      <c r="C17" s="147"/>
      <c r="D17" s="218"/>
      <c r="E17" s="219"/>
      <c r="F17" s="220"/>
      <c r="G17" s="221">
        <v>0</v>
      </c>
      <c r="H17" s="222"/>
      <c r="I17" s="223">
        <f t="shared" si="0"/>
        <v>0</v>
      </c>
      <c r="BA17" s="1">
        <v>1</v>
      </c>
    </row>
    <row r="18" spans="1:53">
      <c r="A18" s="156" t="s">
        <v>247</v>
      </c>
      <c r="B18" s="147"/>
      <c r="C18" s="147"/>
      <c r="D18" s="218"/>
      <c r="E18" s="219"/>
      <c r="F18" s="220"/>
      <c r="G18" s="221">
        <v>0</v>
      </c>
      <c r="H18" s="222"/>
      <c r="I18" s="223">
        <f t="shared" si="0"/>
        <v>0</v>
      </c>
      <c r="BA18" s="1">
        <v>1</v>
      </c>
    </row>
    <row r="19" spans="1:53">
      <c r="A19" s="156" t="s">
        <v>248</v>
      </c>
      <c r="B19" s="147"/>
      <c r="C19" s="147"/>
      <c r="D19" s="218"/>
      <c r="E19" s="219"/>
      <c r="F19" s="220"/>
      <c r="G19" s="221">
        <v>0</v>
      </c>
      <c r="H19" s="222"/>
      <c r="I19" s="223">
        <f t="shared" si="0"/>
        <v>0</v>
      </c>
      <c r="BA19" s="1">
        <v>2</v>
      </c>
    </row>
    <row r="20" spans="1:53">
      <c r="A20" s="156" t="s">
        <v>249</v>
      </c>
      <c r="B20" s="147"/>
      <c r="C20" s="147"/>
      <c r="D20" s="218"/>
      <c r="E20" s="219"/>
      <c r="F20" s="220"/>
      <c r="G20" s="221">
        <v>0</v>
      </c>
      <c r="H20" s="222"/>
      <c r="I20" s="223">
        <f t="shared" si="0"/>
        <v>0</v>
      </c>
      <c r="BA20" s="1">
        <v>2</v>
      </c>
    </row>
    <row r="21" spans="1:53" ht="13.5" thickBot="1">
      <c r="A21" s="224"/>
      <c r="B21" s="225" t="s">
        <v>84</v>
      </c>
      <c r="C21" s="226"/>
      <c r="D21" s="227"/>
      <c r="E21" s="228"/>
      <c r="F21" s="229"/>
      <c r="G21" s="229"/>
      <c r="H21" s="325">
        <f>SUM(I13:I20)</f>
        <v>0</v>
      </c>
      <c r="I21" s="326"/>
    </row>
    <row r="23" spans="1:53">
      <c r="B23" s="14"/>
      <c r="F23" s="230"/>
      <c r="G23" s="231"/>
      <c r="H23" s="231"/>
      <c r="I23" s="46"/>
    </row>
    <row r="24" spans="1:53">
      <c r="F24" s="230"/>
      <c r="G24" s="231"/>
      <c r="H24" s="231"/>
      <c r="I24" s="46"/>
    </row>
    <row r="25" spans="1:53">
      <c r="F25" s="230"/>
      <c r="G25" s="231"/>
      <c r="H25" s="231"/>
      <c r="I25" s="46"/>
    </row>
    <row r="26" spans="1:53">
      <c r="F26" s="230"/>
      <c r="G26" s="231"/>
      <c r="H26" s="231"/>
      <c r="I26" s="46"/>
    </row>
    <row r="27" spans="1:53">
      <c r="F27" s="230"/>
      <c r="G27" s="231"/>
      <c r="H27" s="231"/>
      <c r="I27" s="46"/>
    </row>
    <row r="28" spans="1:53">
      <c r="F28" s="230"/>
      <c r="G28" s="231"/>
      <c r="H28" s="231"/>
      <c r="I28" s="46"/>
    </row>
    <row r="29" spans="1:53">
      <c r="F29" s="230"/>
      <c r="G29" s="231"/>
      <c r="H29" s="231"/>
      <c r="I29" s="46"/>
    </row>
    <row r="30" spans="1:53">
      <c r="F30" s="230"/>
      <c r="G30" s="231"/>
      <c r="H30" s="231"/>
      <c r="I30" s="46"/>
    </row>
    <row r="31" spans="1:53">
      <c r="F31" s="230"/>
      <c r="G31" s="231"/>
      <c r="H31" s="231"/>
      <c r="I31" s="46"/>
    </row>
    <row r="32" spans="1:53">
      <c r="F32" s="230"/>
      <c r="G32" s="231"/>
      <c r="H32" s="231"/>
      <c r="I32" s="46"/>
    </row>
    <row r="33" spans="6:9">
      <c r="F33" s="230"/>
      <c r="G33" s="231"/>
      <c r="H33" s="231"/>
      <c r="I33" s="46"/>
    </row>
    <row r="34" spans="6:9">
      <c r="F34" s="230"/>
      <c r="G34" s="231"/>
      <c r="H34" s="231"/>
      <c r="I34" s="46"/>
    </row>
    <row r="35" spans="6:9">
      <c r="F35" s="230"/>
      <c r="G35" s="231"/>
      <c r="H35" s="231"/>
      <c r="I35" s="46"/>
    </row>
    <row r="36" spans="6:9">
      <c r="F36" s="230"/>
      <c r="G36" s="231"/>
      <c r="H36" s="231"/>
      <c r="I36" s="46"/>
    </row>
    <row r="37" spans="6:9">
      <c r="F37" s="230"/>
      <c r="G37" s="231"/>
      <c r="H37" s="231"/>
      <c r="I37" s="46"/>
    </row>
    <row r="38" spans="6:9">
      <c r="F38" s="230"/>
      <c r="G38" s="231"/>
      <c r="H38" s="231"/>
      <c r="I38" s="46"/>
    </row>
    <row r="39" spans="6:9">
      <c r="F39" s="230"/>
      <c r="G39" s="231"/>
      <c r="H39" s="231"/>
      <c r="I39" s="46"/>
    </row>
    <row r="40" spans="6:9">
      <c r="F40" s="230"/>
      <c r="G40" s="231"/>
      <c r="H40" s="231"/>
      <c r="I40" s="46"/>
    </row>
    <row r="41" spans="6:9">
      <c r="F41" s="230"/>
      <c r="G41" s="231"/>
      <c r="H41" s="231"/>
      <c r="I41" s="46"/>
    </row>
    <row r="42" spans="6:9">
      <c r="F42" s="230"/>
      <c r="G42" s="231"/>
      <c r="H42" s="231"/>
      <c r="I42" s="46"/>
    </row>
    <row r="43" spans="6:9">
      <c r="F43" s="230"/>
      <c r="G43" s="231"/>
      <c r="H43" s="231"/>
      <c r="I43" s="46"/>
    </row>
    <row r="44" spans="6:9">
      <c r="F44" s="230"/>
      <c r="G44" s="231"/>
      <c r="H44" s="231"/>
      <c r="I44" s="46"/>
    </row>
    <row r="45" spans="6:9">
      <c r="F45" s="230"/>
      <c r="G45" s="231"/>
      <c r="H45" s="231"/>
      <c r="I45" s="46"/>
    </row>
    <row r="46" spans="6:9">
      <c r="F46" s="230"/>
      <c r="G46" s="231"/>
      <c r="H46" s="231"/>
      <c r="I46" s="46"/>
    </row>
    <row r="47" spans="6:9">
      <c r="F47" s="230"/>
      <c r="G47" s="231"/>
      <c r="H47" s="231"/>
      <c r="I47" s="46"/>
    </row>
    <row r="48" spans="6:9">
      <c r="F48" s="230"/>
      <c r="G48" s="231"/>
      <c r="H48" s="231"/>
      <c r="I48" s="46"/>
    </row>
    <row r="49" spans="6:9">
      <c r="F49" s="230"/>
      <c r="G49" s="231"/>
      <c r="H49" s="231"/>
      <c r="I49" s="46"/>
    </row>
    <row r="50" spans="6:9">
      <c r="F50" s="230"/>
      <c r="G50" s="231"/>
      <c r="H50" s="231"/>
      <c r="I50" s="46"/>
    </row>
    <row r="51" spans="6:9">
      <c r="F51" s="230"/>
      <c r="G51" s="231"/>
      <c r="H51" s="231"/>
      <c r="I51" s="46"/>
    </row>
    <row r="52" spans="6:9">
      <c r="F52" s="230"/>
      <c r="G52" s="231"/>
      <c r="H52" s="231"/>
      <c r="I52" s="46"/>
    </row>
    <row r="53" spans="6:9">
      <c r="F53" s="230"/>
      <c r="G53" s="231"/>
      <c r="H53" s="231"/>
      <c r="I53" s="46"/>
    </row>
    <row r="54" spans="6:9">
      <c r="F54" s="230"/>
      <c r="G54" s="231"/>
      <c r="H54" s="231"/>
      <c r="I54" s="46"/>
    </row>
    <row r="55" spans="6:9">
      <c r="F55" s="230"/>
      <c r="G55" s="231"/>
      <c r="H55" s="231"/>
      <c r="I55" s="46"/>
    </row>
    <row r="56" spans="6:9">
      <c r="F56" s="230"/>
      <c r="G56" s="231"/>
      <c r="H56" s="231"/>
      <c r="I56" s="46"/>
    </row>
    <row r="57" spans="6:9">
      <c r="F57" s="230"/>
      <c r="G57" s="231"/>
      <c r="H57" s="231"/>
      <c r="I57" s="46"/>
    </row>
    <row r="58" spans="6:9">
      <c r="F58" s="230"/>
      <c r="G58" s="231"/>
      <c r="H58" s="231"/>
      <c r="I58" s="46"/>
    </row>
    <row r="59" spans="6:9">
      <c r="F59" s="230"/>
      <c r="G59" s="231"/>
      <c r="H59" s="231"/>
      <c r="I59" s="46"/>
    </row>
    <row r="60" spans="6:9">
      <c r="F60" s="230"/>
      <c r="G60" s="231"/>
      <c r="H60" s="231"/>
      <c r="I60" s="46"/>
    </row>
    <row r="61" spans="6:9">
      <c r="F61" s="230"/>
      <c r="G61" s="231"/>
      <c r="H61" s="231"/>
      <c r="I61" s="46"/>
    </row>
    <row r="62" spans="6:9">
      <c r="F62" s="230"/>
      <c r="G62" s="231"/>
      <c r="H62" s="231"/>
      <c r="I62" s="46"/>
    </row>
    <row r="63" spans="6:9">
      <c r="F63" s="230"/>
      <c r="G63" s="231"/>
      <c r="H63" s="231"/>
      <c r="I63" s="46"/>
    </row>
    <row r="64" spans="6:9">
      <c r="F64" s="230"/>
      <c r="G64" s="231"/>
      <c r="H64" s="231"/>
      <c r="I64" s="46"/>
    </row>
    <row r="65" spans="6:9">
      <c r="F65" s="230"/>
      <c r="G65" s="231"/>
      <c r="H65" s="231"/>
      <c r="I65" s="46"/>
    </row>
    <row r="66" spans="6:9">
      <c r="F66" s="230"/>
      <c r="G66" s="231"/>
      <c r="H66" s="231"/>
      <c r="I66" s="46"/>
    </row>
    <row r="67" spans="6:9">
      <c r="F67" s="230"/>
      <c r="G67" s="231"/>
      <c r="H67" s="231"/>
      <c r="I67" s="46"/>
    </row>
    <row r="68" spans="6:9">
      <c r="F68" s="230"/>
      <c r="G68" s="231"/>
      <c r="H68" s="231"/>
      <c r="I68" s="46"/>
    </row>
    <row r="69" spans="6:9">
      <c r="F69" s="230"/>
      <c r="G69" s="231"/>
      <c r="H69" s="231"/>
      <c r="I69" s="46"/>
    </row>
    <row r="70" spans="6:9">
      <c r="F70" s="230"/>
      <c r="G70" s="231"/>
      <c r="H70" s="231"/>
      <c r="I70" s="46"/>
    </row>
    <row r="71" spans="6:9">
      <c r="F71" s="230"/>
      <c r="G71" s="231"/>
      <c r="H71" s="231"/>
      <c r="I71" s="46"/>
    </row>
    <row r="72" spans="6:9">
      <c r="F72" s="230"/>
      <c r="G72" s="231"/>
      <c r="H72" s="231"/>
      <c r="I72" s="46"/>
    </row>
  </sheetData>
  <mergeCells count="4">
    <mergeCell ref="A1:B1"/>
    <mergeCell ref="A2:B2"/>
    <mergeCell ref="G2:I2"/>
    <mergeCell ref="H21:I2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7"/>
  <dimension ref="A1:CB85"/>
  <sheetViews>
    <sheetView showGridLines="0" showZeros="0" zoomScaleNormal="100" zoomScaleSheetLayoutView="100" workbookViewId="0">
      <selection sqref="A1:G1"/>
    </sheetView>
  </sheetViews>
  <sheetFormatPr defaultRowHeight="12.75"/>
  <cols>
    <col min="1" max="1" width="4.42578125" style="232" customWidth="1"/>
    <col min="2" max="2" width="11.5703125" style="232" customWidth="1"/>
    <col min="3" max="3" width="40.42578125" style="232" customWidth="1"/>
    <col min="4" max="4" width="5.5703125" style="232" customWidth="1"/>
    <col min="5" max="5" width="8.5703125" style="242" customWidth="1"/>
    <col min="6" max="6" width="9.85546875" style="232" customWidth="1"/>
    <col min="7" max="7" width="13.85546875" style="232" customWidth="1"/>
    <col min="8" max="8" width="11.7109375" style="232" customWidth="1"/>
    <col min="9" max="9" width="11.5703125" style="232" customWidth="1"/>
    <col min="10" max="10" width="11" style="232" customWidth="1"/>
    <col min="11" max="11" width="10.42578125" style="232" customWidth="1"/>
    <col min="12" max="12" width="75.42578125" style="232" customWidth="1"/>
    <col min="13" max="13" width="45.28515625" style="232" customWidth="1"/>
    <col min="14" max="16384" width="9.140625" style="232"/>
  </cols>
  <sheetData>
    <row r="1" spans="1:80" ht="15.75">
      <c r="A1" s="332" t="s">
        <v>102</v>
      </c>
      <c r="B1" s="332"/>
      <c r="C1" s="332"/>
      <c r="D1" s="332"/>
      <c r="E1" s="332"/>
      <c r="F1" s="332"/>
      <c r="G1" s="332"/>
    </row>
    <row r="2" spans="1:80" ht="14.25" customHeight="1" thickBot="1">
      <c r="B2" s="233"/>
      <c r="C2" s="234"/>
      <c r="D2" s="234"/>
      <c r="E2" s="235"/>
      <c r="F2" s="234"/>
      <c r="G2" s="234"/>
    </row>
    <row r="3" spans="1:80" ht="13.5" thickTop="1">
      <c r="A3" s="318" t="s">
        <v>2</v>
      </c>
      <c r="B3" s="319"/>
      <c r="C3" s="186" t="s">
        <v>105</v>
      </c>
      <c r="D3" s="236"/>
      <c r="E3" s="237" t="s">
        <v>85</v>
      </c>
      <c r="F3" s="238" t="str">
        <f>'SO 05.1 001 Rek'!H1</f>
        <v>001</v>
      </c>
      <c r="G3" s="239"/>
    </row>
    <row r="4" spans="1:80" ht="13.5" thickBot="1">
      <c r="A4" s="333" t="s">
        <v>76</v>
      </c>
      <c r="B4" s="321"/>
      <c r="C4" s="192" t="s">
        <v>698</v>
      </c>
      <c r="D4" s="240"/>
      <c r="E4" s="334" t="str">
        <f>'SO 05.1 001 Rek'!G2</f>
        <v>Stavební práce</v>
      </c>
      <c r="F4" s="335"/>
      <c r="G4" s="336"/>
    </row>
    <row r="5" spans="1:80" ht="13.5" thickTop="1">
      <c r="A5" s="241"/>
      <c r="G5" s="243"/>
    </row>
    <row r="6" spans="1:80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80">
      <c r="A7" s="249" t="s">
        <v>97</v>
      </c>
      <c r="B7" s="250" t="s">
        <v>98</v>
      </c>
      <c r="C7" s="251" t="s">
        <v>99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>
      <c r="A8" s="260">
        <v>1</v>
      </c>
      <c r="B8" s="261" t="s">
        <v>699</v>
      </c>
      <c r="C8" s="262" t="s">
        <v>700</v>
      </c>
      <c r="D8" s="263" t="s">
        <v>118</v>
      </c>
      <c r="E8" s="264">
        <v>1632.5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/>
      <c r="K8" s="267">
        <f>E8*J8</f>
        <v>0</v>
      </c>
      <c r="O8" s="259">
        <v>2</v>
      </c>
      <c r="AA8" s="232">
        <v>12</v>
      </c>
      <c r="AB8" s="232">
        <v>0</v>
      </c>
      <c r="AC8" s="232">
        <v>2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12</v>
      </c>
      <c r="CB8" s="259">
        <v>0</v>
      </c>
    </row>
    <row r="9" spans="1:80" ht="33.75">
      <c r="A9" s="268"/>
      <c r="B9" s="269"/>
      <c r="C9" s="327" t="s">
        <v>701</v>
      </c>
      <c r="D9" s="328"/>
      <c r="E9" s="328"/>
      <c r="F9" s="328"/>
      <c r="G9" s="329"/>
      <c r="I9" s="270"/>
      <c r="K9" s="270"/>
      <c r="L9" s="271" t="s">
        <v>701</v>
      </c>
      <c r="O9" s="259">
        <v>3</v>
      </c>
    </row>
    <row r="10" spans="1:80">
      <c r="A10" s="260">
        <v>2</v>
      </c>
      <c r="B10" s="261" t="s">
        <v>702</v>
      </c>
      <c r="C10" s="262" t="s">
        <v>703</v>
      </c>
      <c r="D10" s="263" t="s">
        <v>232</v>
      </c>
      <c r="E10" s="264">
        <v>489.75</v>
      </c>
      <c r="F10" s="264">
        <v>0</v>
      </c>
      <c r="G10" s="265">
        <f>E10*F10</f>
        <v>0</v>
      </c>
      <c r="H10" s="266">
        <v>0</v>
      </c>
      <c r="I10" s="267">
        <f>E10*H10</f>
        <v>0</v>
      </c>
      <c r="J10" s="266"/>
      <c r="K10" s="267">
        <f>E10*J10</f>
        <v>0</v>
      </c>
      <c r="O10" s="259">
        <v>2</v>
      </c>
      <c r="AA10" s="232">
        <v>12</v>
      </c>
      <c r="AB10" s="232">
        <v>0</v>
      </c>
      <c r="AC10" s="232">
        <v>3</v>
      </c>
      <c r="AZ10" s="232">
        <v>1</v>
      </c>
      <c r="BA10" s="232">
        <f>IF(AZ10=1,G10,0)</f>
        <v>0</v>
      </c>
      <c r="BB10" s="232">
        <f>IF(AZ10=2,G10,0)</f>
        <v>0</v>
      </c>
      <c r="BC10" s="232">
        <f>IF(AZ10=3,G10,0)</f>
        <v>0</v>
      </c>
      <c r="BD10" s="232">
        <f>IF(AZ10=4,G10,0)</f>
        <v>0</v>
      </c>
      <c r="BE10" s="232">
        <f>IF(AZ10=5,G10,0)</f>
        <v>0</v>
      </c>
      <c r="CA10" s="259">
        <v>12</v>
      </c>
      <c r="CB10" s="259">
        <v>0</v>
      </c>
    </row>
    <row r="11" spans="1:80" ht="33.75">
      <c r="A11" s="268"/>
      <c r="B11" s="269"/>
      <c r="C11" s="327" t="s">
        <v>704</v>
      </c>
      <c r="D11" s="328"/>
      <c r="E11" s="328"/>
      <c r="F11" s="328"/>
      <c r="G11" s="329"/>
      <c r="I11" s="270"/>
      <c r="K11" s="270"/>
      <c r="L11" s="271" t="s">
        <v>704</v>
      </c>
      <c r="O11" s="259">
        <v>3</v>
      </c>
    </row>
    <row r="12" spans="1:80">
      <c r="A12" s="278"/>
      <c r="B12" s="279" t="s">
        <v>100</v>
      </c>
      <c r="C12" s="280" t="s">
        <v>111</v>
      </c>
      <c r="D12" s="281"/>
      <c r="E12" s="282"/>
      <c r="F12" s="283"/>
      <c r="G12" s="284">
        <f>SUM(G7:G11)</f>
        <v>0</v>
      </c>
      <c r="H12" s="285"/>
      <c r="I12" s="286">
        <f>SUM(I7:I11)</f>
        <v>0</v>
      </c>
      <c r="J12" s="285"/>
      <c r="K12" s="286">
        <f>SUM(K7:K11)</f>
        <v>0</v>
      </c>
      <c r="O12" s="259">
        <v>4</v>
      </c>
      <c r="BA12" s="287">
        <f>SUM(BA7:BA11)</f>
        <v>0</v>
      </c>
      <c r="BB12" s="287">
        <f>SUM(BB7:BB11)</f>
        <v>0</v>
      </c>
      <c r="BC12" s="287">
        <f>SUM(BC7:BC11)</f>
        <v>0</v>
      </c>
      <c r="BD12" s="287">
        <f>SUM(BD7:BD11)</f>
        <v>0</v>
      </c>
      <c r="BE12" s="287">
        <f>SUM(BE7:BE11)</f>
        <v>0</v>
      </c>
    </row>
    <row r="13" spans="1:80">
      <c r="E13" s="232"/>
    </row>
    <row r="14" spans="1:80">
      <c r="E14" s="232"/>
    </row>
    <row r="15" spans="1:80">
      <c r="E15" s="232"/>
    </row>
    <row r="16" spans="1:80">
      <c r="E16" s="232"/>
    </row>
    <row r="17" spans="5:5">
      <c r="E17" s="232"/>
    </row>
    <row r="18" spans="5:5">
      <c r="E18" s="232"/>
    </row>
    <row r="19" spans="5:5">
      <c r="E19" s="232"/>
    </row>
    <row r="20" spans="5:5">
      <c r="E20" s="232"/>
    </row>
    <row r="21" spans="5:5">
      <c r="E21" s="232"/>
    </row>
    <row r="22" spans="5:5">
      <c r="E22" s="232"/>
    </row>
    <row r="23" spans="5:5">
      <c r="E23" s="232"/>
    </row>
    <row r="24" spans="5:5">
      <c r="E24" s="232"/>
    </row>
    <row r="25" spans="5:5">
      <c r="E25" s="232"/>
    </row>
    <row r="26" spans="5:5">
      <c r="E26" s="232"/>
    </row>
    <row r="27" spans="5:5">
      <c r="E27" s="232"/>
    </row>
    <row r="28" spans="5:5">
      <c r="E28" s="232"/>
    </row>
    <row r="29" spans="5:5">
      <c r="E29" s="232"/>
    </row>
    <row r="30" spans="5:5">
      <c r="E30" s="232"/>
    </row>
    <row r="31" spans="5:5">
      <c r="E31" s="232"/>
    </row>
    <row r="32" spans="5:5">
      <c r="E32" s="232"/>
    </row>
    <row r="33" spans="1:7">
      <c r="E33" s="232"/>
    </row>
    <row r="34" spans="1:7">
      <c r="E34" s="232"/>
    </row>
    <row r="35" spans="1:7">
      <c r="E35" s="232"/>
    </row>
    <row r="36" spans="1:7">
      <c r="A36" s="277"/>
      <c r="B36" s="277"/>
      <c r="C36" s="277"/>
      <c r="D36" s="277"/>
      <c r="E36" s="277"/>
      <c r="F36" s="277"/>
      <c r="G36" s="277"/>
    </row>
    <row r="37" spans="1:7">
      <c r="A37" s="277"/>
      <c r="B37" s="277"/>
      <c r="C37" s="277"/>
      <c r="D37" s="277"/>
      <c r="E37" s="277"/>
      <c r="F37" s="277"/>
      <c r="G37" s="277"/>
    </row>
    <row r="38" spans="1:7">
      <c r="A38" s="277"/>
      <c r="B38" s="277"/>
      <c r="C38" s="277"/>
      <c r="D38" s="277"/>
      <c r="E38" s="277"/>
      <c r="F38" s="277"/>
      <c r="G38" s="277"/>
    </row>
    <row r="39" spans="1:7">
      <c r="A39" s="277"/>
      <c r="B39" s="277"/>
      <c r="C39" s="277"/>
      <c r="D39" s="277"/>
      <c r="E39" s="277"/>
      <c r="F39" s="277"/>
      <c r="G39" s="277"/>
    </row>
    <row r="40" spans="1:7">
      <c r="E40" s="232"/>
    </row>
    <row r="41" spans="1:7">
      <c r="E41" s="232"/>
    </row>
    <row r="42" spans="1:7">
      <c r="E42" s="232"/>
    </row>
    <row r="43" spans="1:7">
      <c r="E43" s="232"/>
    </row>
    <row r="44" spans="1:7">
      <c r="E44" s="232"/>
    </row>
    <row r="45" spans="1:7">
      <c r="E45" s="232"/>
    </row>
    <row r="46" spans="1:7">
      <c r="E46" s="232"/>
    </row>
    <row r="47" spans="1:7">
      <c r="E47" s="232"/>
    </row>
    <row r="48" spans="1:7">
      <c r="E48" s="232"/>
    </row>
    <row r="49" spans="5:5">
      <c r="E49" s="232"/>
    </row>
    <row r="50" spans="5:5">
      <c r="E50" s="232"/>
    </row>
    <row r="51" spans="5:5">
      <c r="E51" s="232"/>
    </row>
    <row r="52" spans="5:5">
      <c r="E52" s="232"/>
    </row>
    <row r="53" spans="5:5">
      <c r="E53" s="232"/>
    </row>
    <row r="54" spans="5:5">
      <c r="E54" s="232"/>
    </row>
    <row r="55" spans="5:5">
      <c r="E55" s="232"/>
    </row>
    <row r="56" spans="5:5">
      <c r="E56" s="232"/>
    </row>
    <row r="57" spans="5:5">
      <c r="E57" s="232"/>
    </row>
    <row r="58" spans="5:5">
      <c r="E58" s="232"/>
    </row>
    <row r="59" spans="5:5">
      <c r="E59" s="232"/>
    </row>
    <row r="60" spans="5:5">
      <c r="E60" s="232"/>
    </row>
    <row r="61" spans="5:5">
      <c r="E61" s="232"/>
    </row>
    <row r="62" spans="5:5">
      <c r="E62" s="232"/>
    </row>
    <row r="63" spans="5:5">
      <c r="E63" s="232"/>
    </row>
    <row r="64" spans="5:5">
      <c r="E64" s="232"/>
    </row>
    <row r="65" spans="1:7">
      <c r="E65" s="232"/>
    </row>
    <row r="66" spans="1:7">
      <c r="E66" s="232"/>
    </row>
    <row r="67" spans="1:7">
      <c r="E67" s="232"/>
    </row>
    <row r="68" spans="1:7">
      <c r="E68" s="232"/>
    </row>
    <row r="69" spans="1:7">
      <c r="E69" s="232"/>
    </row>
    <row r="70" spans="1:7">
      <c r="E70" s="232"/>
    </row>
    <row r="71" spans="1:7">
      <c r="A71" s="288"/>
      <c r="B71" s="288"/>
    </row>
    <row r="72" spans="1:7">
      <c r="A72" s="277"/>
      <c r="B72" s="277"/>
      <c r="C72" s="289"/>
      <c r="D72" s="289"/>
      <c r="E72" s="290"/>
      <c r="F72" s="289"/>
      <c r="G72" s="291"/>
    </row>
    <row r="73" spans="1:7">
      <c r="A73" s="292"/>
      <c r="B73" s="292"/>
      <c r="C73" s="277"/>
      <c r="D73" s="277"/>
      <c r="E73" s="293"/>
      <c r="F73" s="277"/>
      <c r="G73" s="277"/>
    </row>
    <row r="74" spans="1:7">
      <c r="A74" s="277"/>
      <c r="B74" s="277"/>
      <c r="C74" s="277"/>
      <c r="D74" s="277"/>
      <c r="E74" s="293"/>
      <c r="F74" s="277"/>
      <c r="G74" s="277"/>
    </row>
    <row r="75" spans="1:7">
      <c r="A75" s="277"/>
      <c r="B75" s="277"/>
      <c r="C75" s="277"/>
      <c r="D75" s="277"/>
      <c r="E75" s="293"/>
      <c r="F75" s="277"/>
      <c r="G75" s="277"/>
    </row>
    <row r="76" spans="1:7">
      <c r="A76" s="277"/>
      <c r="B76" s="277"/>
      <c r="C76" s="277"/>
      <c r="D76" s="277"/>
      <c r="E76" s="293"/>
      <c r="F76" s="277"/>
      <c r="G76" s="277"/>
    </row>
    <row r="77" spans="1:7">
      <c r="A77" s="277"/>
      <c r="B77" s="277"/>
      <c r="C77" s="277"/>
      <c r="D77" s="277"/>
      <c r="E77" s="293"/>
      <c r="F77" s="277"/>
      <c r="G77" s="277"/>
    </row>
    <row r="78" spans="1:7">
      <c r="A78" s="277"/>
      <c r="B78" s="277"/>
      <c r="C78" s="277"/>
      <c r="D78" s="277"/>
      <c r="E78" s="293"/>
      <c r="F78" s="277"/>
      <c r="G78" s="277"/>
    </row>
    <row r="79" spans="1:7">
      <c r="A79" s="277"/>
      <c r="B79" s="277"/>
      <c r="C79" s="277"/>
      <c r="D79" s="277"/>
      <c r="E79" s="293"/>
      <c r="F79" s="277"/>
      <c r="G79" s="277"/>
    </row>
    <row r="80" spans="1:7">
      <c r="A80" s="277"/>
      <c r="B80" s="277"/>
      <c r="C80" s="277"/>
      <c r="D80" s="277"/>
      <c r="E80" s="293"/>
      <c r="F80" s="277"/>
      <c r="G80" s="277"/>
    </row>
    <row r="81" spans="1:7">
      <c r="A81" s="277"/>
      <c r="B81" s="277"/>
      <c r="C81" s="277"/>
      <c r="D81" s="277"/>
      <c r="E81" s="293"/>
      <c r="F81" s="277"/>
      <c r="G81" s="277"/>
    </row>
    <row r="82" spans="1:7">
      <c r="A82" s="277"/>
      <c r="B82" s="277"/>
      <c r="C82" s="277"/>
      <c r="D82" s="277"/>
      <c r="E82" s="293"/>
      <c r="F82" s="277"/>
      <c r="G82" s="277"/>
    </row>
    <row r="83" spans="1:7">
      <c r="A83" s="277"/>
      <c r="B83" s="277"/>
      <c r="C83" s="277"/>
      <c r="D83" s="277"/>
      <c r="E83" s="293"/>
      <c r="F83" s="277"/>
      <c r="G83" s="277"/>
    </row>
    <row r="84" spans="1:7">
      <c r="A84" s="277"/>
      <c r="B84" s="277"/>
      <c r="C84" s="277"/>
      <c r="D84" s="277"/>
      <c r="E84" s="293"/>
      <c r="F84" s="277"/>
      <c r="G84" s="277"/>
    </row>
    <row r="85" spans="1:7">
      <c r="A85" s="277"/>
      <c r="B85" s="277"/>
      <c r="C85" s="277"/>
      <c r="D85" s="277"/>
      <c r="E85" s="293"/>
      <c r="F85" s="277"/>
      <c r="G85" s="277"/>
    </row>
  </sheetData>
  <mergeCells count="6">
    <mergeCell ref="C11:G11"/>
    <mergeCell ref="A1:G1"/>
    <mergeCell ref="A3:B3"/>
    <mergeCell ref="A4:B4"/>
    <mergeCell ref="E4:G4"/>
    <mergeCell ref="C9:G9"/>
  </mergeCells>
  <printOptions horizontalCentered="1" gridLinesSet="0"/>
  <pageMargins left="0.59055118110236227" right="0.39370078740157483" top="0.59055118110236227" bottom="0.98425196850393704" header="0.19685039370078741" footer="0.51181102362204722"/>
  <pageSetup paperSize="9" orientation="landscape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/>
  <dimension ref="A1:BE51"/>
  <sheetViews>
    <sheetView topLeftCell="A34" zoomScaleNormal="100" workbookViewId="0"/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57" ht="12.75" customHeight="1">
      <c r="A2" s="95" t="s">
        <v>32</v>
      </c>
      <c r="B2" s="96"/>
      <c r="C2" s="97" t="s">
        <v>109</v>
      </c>
      <c r="D2" s="97" t="s">
        <v>110</v>
      </c>
      <c r="E2" s="98"/>
      <c r="F2" s="99" t="s">
        <v>33</v>
      </c>
      <c r="G2" s="100"/>
    </row>
    <row r="3" spans="1:57" ht="3" hidden="1" customHeight="1">
      <c r="A3" s="101"/>
      <c r="B3" s="102"/>
      <c r="C3" s="103"/>
      <c r="D3" s="103"/>
      <c r="E3" s="104"/>
      <c r="F3" s="105"/>
      <c r="G3" s="106"/>
    </row>
    <row r="4" spans="1:5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57" ht="12.95" customHeight="1">
      <c r="A5" s="109" t="s">
        <v>106</v>
      </c>
      <c r="B5" s="110"/>
      <c r="C5" s="111" t="s">
        <v>107</v>
      </c>
      <c r="D5" s="112"/>
      <c r="E5" s="110"/>
      <c r="F5" s="105" t="s">
        <v>36</v>
      </c>
      <c r="G5" s="106"/>
    </row>
    <row r="6" spans="1:57" ht="12.9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57" ht="12.95" customHeight="1">
      <c r="A7" s="116" t="s">
        <v>103</v>
      </c>
      <c r="B7" s="117"/>
      <c r="C7" s="118" t="s">
        <v>104</v>
      </c>
      <c r="D7" s="119"/>
      <c r="E7" s="119"/>
      <c r="F7" s="120" t="s">
        <v>39</v>
      </c>
      <c r="G7" s="114">
        <f>IF(G6=0,,ROUND((F30+F32)/G6,1))</f>
        <v>0</v>
      </c>
    </row>
    <row r="8" spans="1:57">
      <c r="A8" s="121" t="s">
        <v>40</v>
      </c>
      <c r="B8" s="105"/>
      <c r="C8" s="313"/>
      <c r="D8" s="313"/>
      <c r="E8" s="314"/>
      <c r="F8" s="122" t="s">
        <v>41</v>
      </c>
      <c r="G8" s="123"/>
      <c r="H8" s="124"/>
      <c r="I8" s="125"/>
    </row>
    <row r="9" spans="1:57">
      <c r="A9" s="121" t="s">
        <v>42</v>
      </c>
      <c r="B9" s="105"/>
      <c r="C9" s="313"/>
      <c r="D9" s="313"/>
      <c r="E9" s="314"/>
      <c r="F9" s="105"/>
      <c r="G9" s="126"/>
      <c r="H9" s="127"/>
    </row>
    <row r="10" spans="1:57">
      <c r="A10" s="121" t="s">
        <v>43</v>
      </c>
      <c r="B10" s="105"/>
      <c r="C10" s="313"/>
      <c r="D10" s="313"/>
      <c r="E10" s="313"/>
      <c r="F10" s="128"/>
      <c r="G10" s="129"/>
      <c r="H10" s="130"/>
    </row>
    <row r="11" spans="1:57" ht="13.5" customHeight="1">
      <c r="A11" s="121" t="s">
        <v>44</v>
      </c>
      <c r="B11" s="105"/>
      <c r="C11" s="313"/>
      <c r="D11" s="313"/>
      <c r="E11" s="313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57" ht="12.75" customHeight="1">
      <c r="A12" s="134" t="s">
        <v>46</v>
      </c>
      <c r="B12" s="102"/>
      <c r="C12" s="315"/>
      <c r="D12" s="315"/>
      <c r="E12" s="315"/>
      <c r="F12" s="135" t="s">
        <v>47</v>
      </c>
      <c r="G12" s="136"/>
      <c r="H12" s="127"/>
    </row>
    <row r="13" spans="1:57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5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57" ht="15.95" customHeight="1">
      <c r="A15" s="146"/>
      <c r="B15" s="147" t="s">
        <v>51</v>
      </c>
      <c r="C15" s="148">
        <f>'SO 01 001 Rek'!E14</f>
        <v>0</v>
      </c>
      <c r="D15" s="149" t="str">
        <f>'SO 01 001 Rek'!A19</f>
        <v>Ztížené výrobní podmínky</v>
      </c>
      <c r="E15" s="150"/>
      <c r="F15" s="151"/>
      <c r="G15" s="148">
        <f>'SO 01 001 Rek'!I19</f>
        <v>0</v>
      </c>
    </row>
    <row r="16" spans="1:57" ht="15.95" customHeight="1">
      <c r="A16" s="146" t="s">
        <v>52</v>
      </c>
      <c r="B16" s="147" t="s">
        <v>53</v>
      </c>
      <c r="C16" s="148">
        <f>'SO 01 001 Rek'!F14</f>
        <v>0</v>
      </c>
      <c r="D16" s="101" t="str">
        <f>'SO 01 001 Rek'!A20</f>
        <v>Oborová přirážka</v>
      </c>
      <c r="E16" s="152"/>
      <c r="F16" s="153"/>
      <c r="G16" s="148">
        <f>'SO 01 001 Rek'!I20</f>
        <v>0</v>
      </c>
    </row>
    <row r="17" spans="1:7" ht="15.95" customHeight="1">
      <c r="A17" s="146" t="s">
        <v>54</v>
      </c>
      <c r="B17" s="147" t="s">
        <v>55</v>
      </c>
      <c r="C17" s="148">
        <f>'SO 01 001 Rek'!H14</f>
        <v>0</v>
      </c>
      <c r="D17" s="101" t="str">
        <f>'SO 01 001 Rek'!A21</f>
        <v>Přesun stavebních kapacit</v>
      </c>
      <c r="E17" s="152"/>
      <c r="F17" s="153"/>
      <c r="G17" s="148">
        <f>'SO 01 001 Rek'!I21</f>
        <v>0</v>
      </c>
    </row>
    <row r="18" spans="1:7" ht="15.95" customHeight="1">
      <c r="A18" s="154" t="s">
        <v>56</v>
      </c>
      <c r="B18" s="155" t="s">
        <v>57</v>
      </c>
      <c r="C18" s="148">
        <f>'SO 01 001 Rek'!G14</f>
        <v>0</v>
      </c>
      <c r="D18" s="101" t="str">
        <f>'SO 01 001 Rek'!A22</f>
        <v>Mimostaveništní doprava</v>
      </c>
      <c r="E18" s="152"/>
      <c r="F18" s="153"/>
      <c r="G18" s="148">
        <f>'SO 01 001 Rek'!I22</f>
        <v>0</v>
      </c>
    </row>
    <row r="19" spans="1:7" ht="15.95" customHeight="1">
      <c r="A19" s="156" t="s">
        <v>58</v>
      </c>
      <c r="B19" s="147"/>
      <c r="C19" s="148">
        <f>SUM(C15:C18)</f>
        <v>0</v>
      </c>
      <c r="D19" s="101" t="str">
        <f>'SO 01 001 Rek'!A23</f>
        <v>Zařízení staveniště</v>
      </c>
      <c r="E19" s="152"/>
      <c r="F19" s="153"/>
      <c r="G19" s="148">
        <f>'SO 01 001 Rek'!I23</f>
        <v>0</v>
      </c>
    </row>
    <row r="20" spans="1:7" ht="15.95" customHeight="1">
      <c r="A20" s="156"/>
      <c r="B20" s="147"/>
      <c r="C20" s="148"/>
      <c r="D20" s="101" t="str">
        <f>'SO 01 001 Rek'!A24</f>
        <v>Provoz investora</v>
      </c>
      <c r="E20" s="152"/>
      <c r="F20" s="153"/>
      <c r="G20" s="148">
        <f>'SO 01 001 Rek'!I24</f>
        <v>0</v>
      </c>
    </row>
    <row r="21" spans="1:7" ht="15.95" customHeight="1">
      <c r="A21" s="156" t="s">
        <v>29</v>
      </c>
      <c r="B21" s="147"/>
      <c r="C21" s="148">
        <f>'SO 01 001 Rek'!I14</f>
        <v>0</v>
      </c>
      <c r="D21" s="101" t="str">
        <f>'SO 01 001 Rek'!A25</f>
        <v>Kompletační činnost (IČD)</v>
      </c>
      <c r="E21" s="152"/>
      <c r="F21" s="153"/>
      <c r="G21" s="148">
        <f>'SO 01 001 Rek'!I25</f>
        <v>0</v>
      </c>
    </row>
    <row r="22" spans="1:7" ht="15.9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95" customHeight="1" thickBot="1">
      <c r="A23" s="316" t="s">
        <v>61</v>
      </c>
      <c r="B23" s="317"/>
      <c r="C23" s="158">
        <f>C22+G23</f>
        <v>0</v>
      </c>
      <c r="D23" s="159" t="s">
        <v>62</v>
      </c>
      <c r="E23" s="160"/>
      <c r="F23" s="161"/>
      <c r="G23" s="148">
        <f>'SO 01 001 Rek'!H27</f>
        <v>0</v>
      </c>
    </row>
    <row r="24" spans="1:7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>
      <c r="A27" s="157"/>
      <c r="B27" s="171"/>
      <c r="C27" s="167"/>
      <c r="D27" s="127"/>
      <c r="F27" s="168"/>
      <c r="G27" s="169"/>
    </row>
    <row r="28" spans="1:7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>
      <c r="A30" s="175" t="s">
        <v>11</v>
      </c>
      <c r="B30" s="176"/>
      <c r="C30" s="177">
        <v>21</v>
      </c>
      <c r="D30" s="176" t="s">
        <v>70</v>
      </c>
      <c r="E30" s="178"/>
      <c r="F30" s="308">
        <f>C23-F32</f>
        <v>0</v>
      </c>
      <c r="G30" s="309"/>
    </row>
    <row r="31" spans="1:7">
      <c r="A31" s="175" t="s">
        <v>71</v>
      </c>
      <c r="B31" s="176"/>
      <c r="C31" s="177">
        <f>C30</f>
        <v>21</v>
      </c>
      <c r="D31" s="176" t="s">
        <v>72</v>
      </c>
      <c r="E31" s="178"/>
      <c r="F31" s="308">
        <f>ROUND(PRODUCT(F30,C31/100),0)</f>
        <v>0</v>
      </c>
      <c r="G31" s="309"/>
    </row>
    <row r="32" spans="1:7">
      <c r="A32" s="175" t="s">
        <v>11</v>
      </c>
      <c r="B32" s="176"/>
      <c r="C32" s="177">
        <v>0</v>
      </c>
      <c r="D32" s="176" t="s">
        <v>72</v>
      </c>
      <c r="E32" s="178"/>
      <c r="F32" s="308">
        <v>0</v>
      </c>
      <c r="G32" s="309"/>
    </row>
    <row r="33" spans="1:8">
      <c r="A33" s="175" t="s">
        <v>71</v>
      </c>
      <c r="B33" s="179"/>
      <c r="C33" s="180">
        <f>C32</f>
        <v>0</v>
      </c>
      <c r="D33" s="176" t="s">
        <v>72</v>
      </c>
      <c r="E33" s="153"/>
      <c r="F33" s="308">
        <f>ROUND(PRODUCT(F32,C33/100),0)</f>
        <v>0</v>
      </c>
      <c r="G33" s="309"/>
    </row>
    <row r="34" spans="1:8" s="184" customFormat="1" ht="19.5" customHeight="1" thickBot="1">
      <c r="A34" s="181" t="s">
        <v>73</v>
      </c>
      <c r="B34" s="182"/>
      <c r="C34" s="182"/>
      <c r="D34" s="182"/>
      <c r="E34" s="183"/>
      <c r="F34" s="310">
        <f>ROUND(SUM(F30:F33),0)</f>
        <v>0</v>
      </c>
      <c r="G34" s="311"/>
    </row>
    <row r="36" spans="1:8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2"/>
      <c r="C37" s="312"/>
      <c r="D37" s="312"/>
      <c r="E37" s="312"/>
      <c r="F37" s="312"/>
      <c r="G37" s="312"/>
      <c r="H37" s="1" t="s">
        <v>1</v>
      </c>
    </row>
    <row r="38" spans="1:8" ht="12.75" customHeight="1">
      <c r="A38" s="185"/>
      <c r="B38" s="312"/>
      <c r="C38" s="312"/>
      <c r="D38" s="312"/>
      <c r="E38" s="312"/>
      <c r="F38" s="312"/>
      <c r="G38" s="312"/>
      <c r="H38" s="1" t="s">
        <v>1</v>
      </c>
    </row>
    <row r="39" spans="1:8">
      <c r="A39" s="185"/>
      <c r="B39" s="312"/>
      <c r="C39" s="312"/>
      <c r="D39" s="312"/>
      <c r="E39" s="312"/>
      <c r="F39" s="312"/>
      <c r="G39" s="312"/>
      <c r="H39" s="1" t="s">
        <v>1</v>
      </c>
    </row>
    <row r="40" spans="1:8">
      <c r="A40" s="185"/>
      <c r="B40" s="312"/>
      <c r="C40" s="312"/>
      <c r="D40" s="312"/>
      <c r="E40" s="312"/>
      <c r="F40" s="312"/>
      <c r="G40" s="312"/>
      <c r="H40" s="1" t="s">
        <v>1</v>
      </c>
    </row>
    <row r="41" spans="1:8">
      <c r="A41" s="185"/>
      <c r="B41" s="312"/>
      <c r="C41" s="312"/>
      <c r="D41" s="312"/>
      <c r="E41" s="312"/>
      <c r="F41" s="312"/>
      <c r="G41" s="312"/>
      <c r="H41" s="1" t="s">
        <v>1</v>
      </c>
    </row>
    <row r="42" spans="1:8">
      <c r="A42" s="185"/>
      <c r="B42" s="312"/>
      <c r="C42" s="312"/>
      <c r="D42" s="312"/>
      <c r="E42" s="312"/>
      <c r="F42" s="312"/>
      <c r="G42" s="312"/>
      <c r="H42" s="1" t="s">
        <v>1</v>
      </c>
    </row>
    <row r="43" spans="1:8">
      <c r="A43" s="185"/>
      <c r="B43" s="312"/>
      <c r="C43" s="312"/>
      <c r="D43" s="312"/>
      <c r="E43" s="312"/>
      <c r="F43" s="312"/>
      <c r="G43" s="312"/>
      <c r="H43" s="1" t="s">
        <v>1</v>
      </c>
    </row>
    <row r="44" spans="1:8" ht="12.75" customHeight="1">
      <c r="A44" s="185"/>
      <c r="B44" s="312"/>
      <c r="C44" s="312"/>
      <c r="D44" s="312"/>
      <c r="E44" s="312"/>
      <c r="F44" s="312"/>
      <c r="G44" s="312"/>
      <c r="H44" s="1" t="s">
        <v>1</v>
      </c>
    </row>
    <row r="45" spans="1:8" ht="12.75" customHeight="1">
      <c r="A45" s="185"/>
      <c r="B45" s="312"/>
      <c r="C45" s="312"/>
      <c r="D45" s="312"/>
      <c r="E45" s="312"/>
      <c r="F45" s="312"/>
      <c r="G45" s="312"/>
      <c r="H45" s="1" t="s">
        <v>1</v>
      </c>
    </row>
    <row r="46" spans="1:8">
      <c r="B46" s="307"/>
      <c r="C46" s="307"/>
      <c r="D46" s="307"/>
      <c r="E46" s="307"/>
      <c r="F46" s="307"/>
      <c r="G46" s="307"/>
    </row>
    <row r="47" spans="1:8">
      <c r="B47" s="307"/>
      <c r="C47" s="307"/>
      <c r="D47" s="307"/>
      <c r="E47" s="307"/>
      <c r="F47" s="307"/>
      <c r="G47" s="307"/>
    </row>
    <row r="48" spans="1:8">
      <c r="B48" s="307"/>
      <c r="C48" s="307"/>
      <c r="D48" s="307"/>
      <c r="E48" s="307"/>
      <c r="F48" s="307"/>
      <c r="G48" s="307"/>
    </row>
    <row r="49" spans="2:7">
      <c r="B49" s="307"/>
      <c r="C49" s="307"/>
      <c r="D49" s="307"/>
      <c r="E49" s="307"/>
      <c r="F49" s="307"/>
      <c r="G49" s="307"/>
    </row>
    <row r="50" spans="2:7">
      <c r="B50" s="307"/>
      <c r="C50" s="307"/>
      <c r="D50" s="307"/>
      <c r="E50" s="307"/>
      <c r="F50" s="307"/>
      <c r="G50" s="307"/>
    </row>
    <row r="51" spans="2:7">
      <c r="B51" s="307"/>
      <c r="C51" s="307"/>
      <c r="D51" s="307"/>
      <c r="E51" s="307"/>
      <c r="F51" s="307"/>
      <c r="G51" s="307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7"/>
  <dimension ref="A1:BE51"/>
  <sheetViews>
    <sheetView topLeftCell="A34" zoomScaleNormal="100" workbookViewId="0"/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57" ht="12.75" customHeight="1">
      <c r="A2" s="95" t="s">
        <v>32</v>
      </c>
      <c r="B2" s="96"/>
      <c r="C2" s="97" t="s">
        <v>109</v>
      </c>
      <c r="D2" s="97" t="s">
        <v>110</v>
      </c>
      <c r="E2" s="98"/>
      <c r="F2" s="99" t="s">
        <v>33</v>
      </c>
      <c r="G2" s="100"/>
    </row>
    <row r="3" spans="1:57" ht="3" hidden="1" customHeight="1">
      <c r="A3" s="101"/>
      <c r="B3" s="102"/>
      <c r="C3" s="103"/>
      <c r="D3" s="103"/>
      <c r="E3" s="104"/>
      <c r="F3" s="105"/>
      <c r="G3" s="106"/>
    </row>
    <row r="4" spans="1:5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57" ht="12.95" customHeight="1">
      <c r="A5" s="109" t="s">
        <v>705</v>
      </c>
      <c r="B5" s="110"/>
      <c r="C5" s="111" t="s">
        <v>706</v>
      </c>
      <c r="D5" s="112"/>
      <c r="E5" s="110"/>
      <c r="F5" s="105" t="s">
        <v>36</v>
      </c>
      <c r="G5" s="106"/>
    </row>
    <row r="6" spans="1:57" ht="12.9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57" ht="12.95" customHeight="1">
      <c r="A7" s="116" t="s">
        <v>103</v>
      </c>
      <c r="B7" s="117"/>
      <c r="C7" s="118" t="s">
        <v>104</v>
      </c>
      <c r="D7" s="119"/>
      <c r="E7" s="119"/>
      <c r="F7" s="120" t="s">
        <v>39</v>
      </c>
      <c r="G7" s="114">
        <f>IF(G6=0,,ROUND((F30+F32)/G6,1))</f>
        <v>0</v>
      </c>
    </row>
    <row r="8" spans="1:57">
      <c r="A8" s="121" t="s">
        <v>40</v>
      </c>
      <c r="B8" s="105"/>
      <c r="C8" s="313"/>
      <c r="D8" s="313"/>
      <c r="E8" s="314"/>
      <c r="F8" s="122" t="s">
        <v>41</v>
      </c>
      <c r="G8" s="123"/>
      <c r="H8" s="124"/>
      <c r="I8" s="125"/>
    </row>
    <row r="9" spans="1:57">
      <c r="A9" s="121" t="s">
        <v>42</v>
      </c>
      <c r="B9" s="105"/>
      <c r="C9" s="313"/>
      <c r="D9" s="313"/>
      <c r="E9" s="314"/>
      <c r="F9" s="105"/>
      <c r="G9" s="126"/>
      <c r="H9" s="127"/>
    </row>
    <row r="10" spans="1:57">
      <c r="A10" s="121" t="s">
        <v>43</v>
      </c>
      <c r="B10" s="105"/>
      <c r="C10" s="313"/>
      <c r="D10" s="313"/>
      <c r="E10" s="313"/>
      <c r="F10" s="128"/>
      <c r="G10" s="129"/>
      <c r="H10" s="130"/>
    </row>
    <row r="11" spans="1:57" ht="13.5" customHeight="1">
      <c r="A11" s="121" t="s">
        <v>44</v>
      </c>
      <c r="B11" s="105"/>
      <c r="C11" s="313"/>
      <c r="D11" s="313"/>
      <c r="E11" s="313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57" ht="12.75" customHeight="1">
      <c r="A12" s="134" t="s">
        <v>46</v>
      </c>
      <c r="B12" s="102"/>
      <c r="C12" s="315"/>
      <c r="D12" s="315"/>
      <c r="E12" s="315"/>
      <c r="F12" s="135" t="s">
        <v>47</v>
      </c>
      <c r="G12" s="136"/>
      <c r="H12" s="127"/>
    </row>
    <row r="13" spans="1:57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5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57" ht="15.95" customHeight="1">
      <c r="A15" s="146"/>
      <c r="B15" s="147" t="s">
        <v>51</v>
      </c>
      <c r="C15" s="148">
        <f>'SO 06 001 Rek'!E11</f>
        <v>0</v>
      </c>
      <c r="D15" s="149" t="str">
        <f>'SO 06 001 Rek'!A16</f>
        <v>Ztížené výrobní podmínky</v>
      </c>
      <c r="E15" s="150"/>
      <c r="F15" s="151"/>
      <c r="G15" s="148">
        <f>'SO 06 001 Rek'!I16</f>
        <v>0</v>
      </c>
    </row>
    <row r="16" spans="1:57" ht="15.95" customHeight="1">
      <c r="A16" s="146" t="s">
        <v>52</v>
      </c>
      <c r="B16" s="147" t="s">
        <v>53</v>
      </c>
      <c r="C16" s="148">
        <f>'SO 06 001 Rek'!F11</f>
        <v>0</v>
      </c>
      <c r="D16" s="101" t="str">
        <f>'SO 06 001 Rek'!A17</f>
        <v>Oborová přirážka</v>
      </c>
      <c r="E16" s="152"/>
      <c r="F16" s="153"/>
      <c r="G16" s="148">
        <f>'SO 06 001 Rek'!I17</f>
        <v>0</v>
      </c>
    </row>
    <row r="17" spans="1:7" ht="15.95" customHeight="1">
      <c r="A17" s="146" t="s">
        <v>54</v>
      </c>
      <c r="B17" s="147" t="s">
        <v>55</v>
      </c>
      <c r="C17" s="148">
        <f>'SO 06 001 Rek'!H11</f>
        <v>0</v>
      </c>
      <c r="D17" s="101" t="str">
        <f>'SO 06 001 Rek'!A18</f>
        <v>Přesun stavebních kapacit</v>
      </c>
      <c r="E17" s="152"/>
      <c r="F17" s="153"/>
      <c r="G17" s="148">
        <f>'SO 06 001 Rek'!I18</f>
        <v>0</v>
      </c>
    </row>
    <row r="18" spans="1:7" ht="15.95" customHeight="1">
      <c r="A18" s="154" t="s">
        <v>56</v>
      </c>
      <c r="B18" s="155" t="s">
        <v>57</v>
      </c>
      <c r="C18" s="148">
        <f>'SO 06 001 Rek'!G11</f>
        <v>0</v>
      </c>
      <c r="D18" s="101" t="str">
        <f>'SO 06 001 Rek'!A19</f>
        <v>Mimostaveništní doprava</v>
      </c>
      <c r="E18" s="152"/>
      <c r="F18" s="153"/>
      <c r="G18" s="148">
        <f>'SO 06 001 Rek'!I19</f>
        <v>0</v>
      </c>
    </row>
    <row r="19" spans="1:7" ht="15.95" customHeight="1">
      <c r="A19" s="156" t="s">
        <v>58</v>
      </c>
      <c r="B19" s="147"/>
      <c r="C19" s="148">
        <f>SUM(C15:C18)</f>
        <v>0</v>
      </c>
      <c r="D19" s="101" t="str">
        <f>'SO 06 001 Rek'!A20</f>
        <v>Zařízení staveniště</v>
      </c>
      <c r="E19" s="152"/>
      <c r="F19" s="153"/>
      <c r="G19" s="148">
        <f>'SO 06 001 Rek'!I20</f>
        <v>0</v>
      </c>
    </row>
    <row r="20" spans="1:7" ht="15.95" customHeight="1">
      <c r="A20" s="156"/>
      <c r="B20" s="147"/>
      <c r="C20" s="148"/>
      <c r="D20" s="101" t="str">
        <f>'SO 06 001 Rek'!A21</f>
        <v>Provoz investora</v>
      </c>
      <c r="E20" s="152"/>
      <c r="F20" s="153"/>
      <c r="G20" s="148">
        <f>'SO 06 001 Rek'!I21</f>
        <v>0</v>
      </c>
    </row>
    <row r="21" spans="1:7" ht="15.95" customHeight="1">
      <c r="A21" s="156" t="s">
        <v>29</v>
      </c>
      <c r="B21" s="147"/>
      <c r="C21" s="148">
        <f>'SO 06 001 Rek'!I11</f>
        <v>0</v>
      </c>
      <c r="D21" s="101" t="str">
        <f>'SO 06 001 Rek'!A22</f>
        <v>Kompletační činnost (IČD)</v>
      </c>
      <c r="E21" s="152"/>
      <c r="F21" s="153"/>
      <c r="G21" s="148">
        <f>'SO 06 001 Rek'!I22</f>
        <v>0</v>
      </c>
    </row>
    <row r="22" spans="1:7" ht="15.9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95" customHeight="1" thickBot="1">
      <c r="A23" s="316" t="s">
        <v>61</v>
      </c>
      <c r="B23" s="317"/>
      <c r="C23" s="158">
        <f>C22+G23</f>
        <v>0</v>
      </c>
      <c r="D23" s="159" t="s">
        <v>62</v>
      </c>
      <c r="E23" s="160"/>
      <c r="F23" s="161"/>
      <c r="G23" s="148">
        <f>'SO 06 001 Rek'!H24</f>
        <v>0</v>
      </c>
    </row>
    <row r="24" spans="1:7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>
      <c r="A27" s="157"/>
      <c r="B27" s="171"/>
      <c r="C27" s="167"/>
      <c r="D27" s="127"/>
      <c r="F27" s="168"/>
      <c r="G27" s="169"/>
    </row>
    <row r="28" spans="1:7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>
      <c r="A30" s="175" t="s">
        <v>11</v>
      </c>
      <c r="B30" s="176"/>
      <c r="C30" s="177">
        <v>21</v>
      </c>
      <c r="D30" s="176" t="s">
        <v>70</v>
      </c>
      <c r="E30" s="178"/>
      <c r="F30" s="308">
        <f>C23-F32</f>
        <v>0</v>
      </c>
      <c r="G30" s="309"/>
    </row>
    <row r="31" spans="1:7">
      <c r="A31" s="175" t="s">
        <v>71</v>
      </c>
      <c r="B31" s="176"/>
      <c r="C31" s="177">
        <f>C30</f>
        <v>21</v>
      </c>
      <c r="D31" s="176" t="s">
        <v>72</v>
      </c>
      <c r="E31" s="178"/>
      <c r="F31" s="308">
        <f>ROUND(PRODUCT(F30,C31/100),0)</f>
        <v>0</v>
      </c>
      <c r="G31" s="309"/>
    </row>
    <row r="32" spans="1:7">
      <c r="A32" s="175" t="s">
        <v>11</v>
      </c>
      <c r="B32" s="176"/>
      <c r="C32" s="177">
        <v>0</v>
      </c>
      <c r="D32" s="176" t="s">
        <v>72</v>
      </c>
      <c r="E32" s="178"/>
      <c r="F32" s="308">
        <v>0</v>
      </c>
      <c r="G32" s="309"/>
    </row>
    <row r="33" spans="1:8">
      <c r="A33" s="175" t="s">
        <v>71</v>
      </c>
      <c r="B33" s="179"/>
      <c r="C33" s="180">
        <f>C32</f>
        <v>0</v>
      </c>
      <c r="D33" s="176" t="s">
        <v>72</v>
      </c>
      <c r="E33" s="153"/>
      <c r="F33" s="308">
        <f>ROUND(PRODUCT(F32,C33/100),0)</f>
        <v>0</v>
      </c>
      <c r="G33" s="309"/>
    </row>
    <row r="34" spans="1:8" s="184" customFormat="1" ht="19.5" customHeight="1" thickBot="1">
      <c r="A34" s="181" t="s">
        <v>73</v>
      </c>
      <c r="B34" s="182"/>
      <c r="C34" s="182"/>
      <c r="D34" s="182"/>
      <c r="E34" s="183"/>
      <c r="F34" s="310">
        <f>ROUND(SUM(F30:F33),0)</f>
        <v>0</v>
      </c>
      <c r="G34" s="311"/>
    </row>
    <row r="36" spans="1:8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2"/>
      <c r="C37" s="312"/>
      <c r="D37" s="312"/>
      <c r="E37" s="312"/>
      <c r="F37" s="312"/>
      <c r="G37" s="312"/>
      <c r="H37" s="1" t="s">
        <v>1</v>
      </c>
    </row>
    <row r="38" spans="1:8" ht="12.75" customHeight="1">
      <c r="A38" s="185"/>
      <c r="B38" s="312"/>
      <c r="C38" s="312"/>
      <c r="D38" s="312"/>
      <c r="E38" s="312"/>
      <c r="F38" s="312"/>
      <c r="G38" s="312"/>
      <c r="H38" s="1" t="s">
        <v>1</v>
      </c>
    </row>
    <row r="39" spans="1:8">
      <c r="A39" s="185"/>
      <c r="B39" s="312"/>
      <c r="C39" s="312"/>
      <c r="D39" s="312"/>
      <c r="E39" s="312"/>
      <c r="F39" s="312"/>
      <c r="G39" s="312"/>
      <c r="H39" s="1" t="s">
        <v>1</v>
      </c>
    </row>
    <row r="40" spans="1:8">
      <c r="A40" s="185"/>
      <c r="B40" s="312"/>
      <c r="C40" s="312"/>
      <c r="D40" s="312"/>
      <c r="E40" s="312"/>
      <c r="F40" s="312"/>
      <c r="G40" s="312"/>
      <c r="H40" s="1" t="s">
        <v>1</v>
      </c>
    </row>
    <row r="41" spans="1:8">
      <c r="A41" s="185"/>
      <c r="B41" s="312"/>
      <c r="C41" s="312"/>
      <c r="D41" s="312"/>
      <c r="E41" s="312"/>
      <c r="F41" s="312"/>
      <c r="G41" s="312"/>
      <c r="H41" s="1" t="s">
        <v>1</v>
      </c>
    </row>
    <row r="42" spans="1:8">
      <c r="A42" s="185"/>
      <c r="B42" s="312"/>
      <c r="C42" s="312"/>
      <c r="D42" s="312"/>
      <c r="E42" s="312"/>
      <c r="F42" s="312"/>
      <c r="G42" s="312"/>
      <c r="H42" s="1" t="s">
        <v>1</v>
      </c>
    </row>
    <row r="43" spans="1:8">
      <c r="A43" s="185"/>
      <c r="B43" s="312"/>
      <c r="C43" s="312"/>
      <c r="D43" s="312"/>
      <c r="E43" s="312"/>
      <c r="F43" s="312"/>
      <c r="G43" s="312"/>
      <c r="H43" s="1" t="s">
        <v>1</v>
      </c>
    </row>
    <row r="44" spans="1:8" ht="12.75" customHeight="1">
      <c r="A44" s="185"/>
      <c r="B44" s="312"/>
      <c r="C44" s="312"/>
      <c r="D44" s="312"/>
      <c r="E44" s="312"/>
      <c r="F44" s="312"/>
      <c r="G44" s="312"/>
      <c r="H44" s="1" t="s">
        <v>1</v>
      </c>
    </row>
    <row r="45" spans="1:8" ht="12.75" customHeight="1">
      <c r="A45" s="185"/>
      <c r="B45" s="312"/>
      <c r="C45" s="312"/>
      <c r="D45" s="312"/>
      <c r="E45" s="312"/>
      <c r="F45" s="312"/>
      <c r="G45" s="312"/>
      <c r="H45" s="1" t="s">
        <v>1</v>
      </c>
    </row>
    <row r="46" spans="1:8">
      <c r="B46" s="307"/>
      <c r="C46" s="307"/>
      <c r="D46" s="307"/>
      <c r="E46" s="307"/>
      <c r="F46" s="307"/>
      <c r="G46" s="307"/>
    </row>
    <row r="47" spans="1:8">
      <c r="B47" s="307"/>
      <c r="C47" s="307"/>
      <c r="D47" s="307"/>
      <c r="E47" s="307"/>
      <c r="F47" s="307"/>
      <c r="G47" s="307"/>
    </row>
    <row r="48" spans="1:8">
      <c r="B48" s="307"/>
      <c r="C48" s="307"/>
      <c r="D48" s="307"/>
      <c r="E48" s="307"/>
      <c r="F48" s="307"/>
      <c r="G48" s="307"/>
    </row>
    <row r="49" spans="2:7">
      <c r="B49" s="307"/>
      <c r="C49" s="307"/>
      <c r="D49" s="307"/>
      <c r="E49" s="307"/>
      <c r="F49" s="307"/>
      <c r="G49" s="307"/>
    </row>
    <row r="50" spans="2:7">
      <c r="B50" s="307"/>
      <c r="C50" s="307"/>
      <c r="D50" s="307"/>
      <c r="E50" s="307"/>
      <c r="F50" s="307"/>
      <c r="G50" s="307"/>
    </row>
    <row r="51" spans="2:7">
      <c r="B51" s="307"/>
      <c r="C51" s="307"/>
      <c r="D51" s="307"/>
      <c r="E51" s="307"/>
      <c r="F51" s="307"/>
      <c r="G51" s="307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37"/>
  <dimension ref="A1:BE75"/>
  <sheetViews>
    <sheetView workbookViewId="0">
      <selection sqref="A1:B1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57" ht="13.5" thickTop="1">
      <c r="A1" s="318" t="s">
        <v>2</v>
      </c>
      <c r="B1" s="319"/>
      <c r="C1" s="186" t="s">
        <v>105</v>
      </c>
      <c r="D1" s="187"/>
      <c r="E1" s="188"/>
      <c r="F1" s="187"/>
      <c r="G1" s="189" t="s">
        <v>75</v>
      </c>
      <c r="H1" s="190" t="s">
        <v>109</v>
      </c>
      <c r="I1" s="191"/>
    </row>
    <row r="2" spans="1:57" ht="13.5" thickBot="1">
      <c r="A2" s="320" t="s">
        <v>76</v>
      </c>
      <c r="B2" s="321"/>
      <c r="C2" s="192" t="s">
        <v>707</v>
      </c>
      <c r="D2" s="193"/>
      <c r="E2" s="194"/>
      <c r="F2" s="193"/>
      <c r="G2" s="322" t="s">
        <v>110</v>
      </c>
      <c r="H2" s="323"/>
      <c r="I2" s="324"/>
    </row>
    <row r="3" spans="1:57" ht="13.5" thickTop="1">
      <c r="F3" s="127"/>
    </row>
    <row r="4" spans="1:57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spans="1:57" ht="13.5" thickBot="1"/>
    <row r="6" spans="1:57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57" s="127" customFormat="1">
      <c r="A7" s="294" t="str">
        <f>'SO 06 001 Pol'!B7</f>
        <v>1</v>
      </c>
      <c r="B7" s="62" t="str">
        <f>'SO 06 001 Pol'!C7</f>
        <v>Zemní práce</v>
      </c>
      <c r="D7" s="204"/>
      <c r="E7" s="295">
        <f>'SO 06 001 Pol'!BA36</f>
        <v>0</v>
      </c>
      <c r="F7" s="296">
        <f>'SO 06 001 Pol'!BB36</f>
        <v>0</v>
      </c>
      <c r="G7" s="296">
        <f>'SO 06 001 Pol'!BC36</f>
        <v>0</v>
      </c>
      <c r="H7" s="296">
        <f>'SO 06 001 Pol'!BD36</f>
        <v>0</v>
      </c>
      <c r="I7" s="297">
        <f>'SO 06 001 Pol'!BE36</f>
        <v>0</v>
      </c>
    </row>
    <row r="8" spans="1:57" s="127" customFormat="1">
      <c r="A8" s="294" t="str">
        <f>'SO 06 001 Pol'!B37</f>
        <v>3</v>
      </c>
      <c r="B8" s="62" t="str">
        <f>'SO 06 001 Pol'!C37</f>
        <v>Svislé a kompletní konstrukce</v>
      </c>
      <c r="D8" s="204"/>
      <c r="E8" s="295">
        <f>'SO 06 001 Pol'!BA52</f>
        <v>0</v>
      </c>
      <c r="F8" s="296">
        <f>'SO 06 001 Pol'!BB52</f>
        <v>0</v>
      </c>
      <c r="G8" s="296">
        <f>'SO 06 001 Pol'!BC52</f>
        <v>0</v>
      </c>
      <c r="H8" s="296">
        <f>'SO 06 001 Pol'!BD52</f>
        <v>0</v>
      </c>
      <c r="I8" s="297">
        <f>'SO 06 001 Pol'!BE52</f>
        <v>0</v>
      </c>
    </row>
    <row r="9" spans="1:57" s="127" customFormat="1">
      <c r="A9" s="294" t="str">
        <f>'SO 06 001 Pol'!B53</f>
        <v>99</v>
      </c>
      <c r="B9" s="62" t="str">
        <f>'SO 06 001 Pol'!C53</f>
        <v>Staveništní přesun hmot</v>
      </c>
      <c r="D9" s="204"/>
      <c r="E9" s="295">
        <f>'SO 06 001 Pol'!BA55</f>
        <v>0</v>
      </c>
      <c r="F9" s="296">
        <f>'SO 06 001 Pol'!BB55</f>
        <v>0</v>
      </c>
      <c r="G9" s="296">
        <f>'SO 06 001 Pol'!BC55</f>
        <v>0</v>
      </c>
      <c r="H9" s="296">
        <f>'SO 06 001 Pol'!BD55</f>
        <v>0</v>
      </c>
      <c r="I9" s="297">
        <f>'SO 06 001 Pol'!BE55</f>
        <v>0</v>
      </c>
    </row>
    <row r="10" spans="1:57" s="127" customFormat="1" ht="13.5" thickBot="1">
      <c r="A10" s="294" t="str">
        <f>'SO 06 001 Pol'!B56</f>
        <v>767</v>
      </c>
      <c r="B10" s="62" t="str">
        <f>'SO 06 001 Pol'!C56</f>
        <v>Konstrukce zámečnické</v>
      </c>
      <c r="D10" s="204"/>
      <c r="E10" s="295">
        <f>'SO 06 001 Pol'!BA64</f>
        <v>0</v>
      </c>
      <c r="F10" s="296">
        <f>'SO 06 001 Pol'!BB64</f>
        <v>0</v>
      </c>
      <c r="G10" s="296">
        <f>'SO 06 001 Pol'!BC64</f>
        <v>0</v>
      </c>
      <c r="H10" s="296">
        <f>'SO 06 001 Pol'!BD64</f>
        <v>0</v>
      </c>
      <c r="I10" s="297">
        <f>'SO 06 001 Pol'!BE64</f>
        <v>0</v>
      </c>
    </row>
    <row r="11" spans="1:57" s="14" customFormat="1" ht="13.5" thickBot="1">
      <c r="A11" s="205"/>
      <c r="B11" s="206" t="s">
        <v>79</v>
      </c>
      <c r="C11" s="206"/>
      <c r="D11" s="207"/>
      <c r="E11" s="208">
        <f>SUM(E7:E10)</f>
        <v>0</v>
      </c>
      <c r="F11" s="209">
        <f>SUM(F7:F10)</f>
        <v>0</v>
      </c>
      <c r="G11" s="209">
        <f>SUM(G7:G10)</f>
        <v>0</v>
      </c>
      <c r="H11" s="209">
        <f>SUM(H7:H10)</f>
        <v>0</v>
      </c>
      <c r="I11" s="210">
        <f>SUM(I7:I10)</f>
        <v>0</v>
      </c>
    </row>
    <row r="12" spans="1:57">
      <c r="A12" s="127"/>
      <c r="B12" s="127"/>
      <c r="C12" s="127"/>
      <c r="D12" s="127"/>
      <c r="E12" s="127"/>
      <c r="F12" s="127"/>
      <c r="G12" s="127"/>
      <c r="H12" s="127"/>
      <c r="I12" s="127"/>
    </row>
    <row r="13" spans="1:57" ht="19.5" customHeight="1">
      <c r="A13" s="196" t="s">
        <v>80</v>
      </c>
      <c r="B13" s="196"/>
      <c r="C13" s="196"/>
      <c r="D13" s="196"/>
      <c r="E13" s="196"/>
      <c r="F13" s="196"/>
      <c r="G13" s="211"/>
      <c r="H13" s="196"/>
      <c r="I13" s="196"/>
      <c r="BA13" s="133"/>
      <c r="BB13" s="133"/>
      <c r="BC13" s="133"/>
      <c r="BD13" s="133"/>
      <c r="BE13" s="133"/>
    </row>
    <row r="14" spans="1:57" ht="13.5" thickBot="1"/>
    <row r="15" spans="1:57">
      <c r="A15" s="162" t="s">
        <v>81</v>
      </c>
      <c r="B15" s="163"/>
      <c r="C15" s="163"/>
      <c r="D15" s="212"/>
      <c r="E15" s="213" t="s">
        <v>82</v>
      </c>
      <c r="F15" s="214" t="s">
        <v>12</v>
      </c>
      <c r="G15" s="215" t="s">
        <v>83</v>
      </c>
      <c r="H15" s="216"/>
      <c r="I15" s="217" t="s">
        <v>82</v>
      </c>
    </row>
    <row r="16" spans="1:57">
      <c r="A16" s="156" t="s">
        <v>242</v>
      </c>
      <c r="B16" s="147"/>
      <c r="C16" s="147"/>
      <c r="D16" s="218"/>
      <c r="E16" s="219"/>
      <c r="F16" s="220"/>
      <c r="G16" s="221">
        <v>0</v>
      </c>
      <c r="H16" s="222"/>
      <c r="I16" s="223">
        <f t="shared" ref="I16:I23" si="0">E16+F16*G16/100</f>
        <v>0</v>
      </c>
      <c r="BA16" s="1">
        <v>0</v>
      </c>
    </row>
    <row r="17" spans="1:53">
      <c r="A17" s="156" t="s">
        <v>243</v>
      </c>
      <c r="B17" s="147"/>
      <c r="C17" s="147"/>
      <c r="D17" s="218"/>
      <c r="E17" s="219"/>
      <c r="F17" s="220"/>
      <c r="G17" s="221">
        <v>0</v>
      </c>
      <c r="H17" s="222"/>
      <c r="I17" s="223">
        <f t="shared" si="0"/>
        <v>0</v>
      </c>
      <c r="BA17" s="1">
        <v>0</v>
      </c>
    </row>
    <row r="18" spans="1:53">
      <c r="A18" s="156" t="s">
        <v>244</v>
      </c>
      <c r="B18" s="147"/>
      <c r="C18" s="147"/>
      <c r="D18" s="218"/>
      <c r="E18" s="219"/>
      <c r="F18" s="220"/>
      <c r="G18" s="221">
        <v>0</v>
      </c>
      <c r="H18" s="222"/>
      <c r="I18" s="223">
        <f t="shared" si="0"/>
        <v>0</v>
      </c>
      <c r="BA18" s="1">
        <v>0</v>
      </c>
    </row>
    <row r="19" spans="1:53">
      <c r="A19" s="156" t="s">
        <v>245</v>
      </c>
      <c r="B19" s="147"/>
      <c r="C19" s="147"/>
      <c r="D19" s="218"/>
      <c r="E19" s="219"/>
      <c r="F19" s="220"/>
      <c r="G19" s="221">
        <v>0</v>
      </c>
      <c r="H19" s="222"/>
      <c r="I19" s="223">
        <f t="shared" si="0"/>
        <v>0</v>
      </c>
      <c r="BA19" s="1">
        <v>0</v>
      </c>
    </row>
    <row r="20" spans="1:53">
      <c r="A20" s="156" t="s">
        <v>246</v>
      </c>
      <c r="B20" s="147"/>
      <c r="C20" s="147"/>
      <c r="D20" s="218"/>
      <c r="E20" s="219"/>
      <c r="F20" s="220"/>
      <c r="G20" s="221">
        <v>0</v>
      </c>
      <c r="H20" s="222"/>
      <c r="I20" s="223">
        <f t="shared" si="0"/>
        <v>0</v>
      </c>
      <c r="BA20" s="1">
        <v>1</v>
      </c>
    </row>
    <row r="21" spans="1:53">
      <c r="A21" s="156" t="s">
        <v>247</v>
      </c>
      <c r="B21" s="147"/>
      <c r="C21" s="147"/>
      <c r="D21" s="218"/>
      <c r="E21" s="219"/>
      <c r="F21" s="220"/>
      <c r="G21" s="221">
        <v>0</v>
      </c>
      <c r="H21" s="222"/>
      <c r="I21" s="223">
        <f t="shared" si="0"/>
        <v>0</v>
      </c>
      <c r="BA21" s="1">
        <v>1</v>
      </c>
    </row>
    <row r="22" spans="1:53">
      <c r="A22" s="156" t="s">
        <v>248</v>
      </c>
      <c r="B22" s="147"/>
      <c r="C22" s="147"/>
      <c r="D22" s="218"/>
      <c r="E22" s="219"/>
      <c r="F22" s="220"/>
      <c r="G22" s="221">
        <v>0</v>
      </c>
      <c r="H22" s="222"/>
      <c r="I22" s="223">
        <f t="shared" si="0"/>
        <v>0</v>
      </c>
      <c r="BA22" s="1">
        <v>2</v>
      </c>
    </row>
    <row r="23" spans="1:53">
      <c r="A23" s="156" t="s">
        <v>249</v>
      </c>
      <c r="B23" s="147"/>
      <c r="C23" s="147"/>
      <c r="D23" s="218"/>
      <c r="E23" s="219"/>
      <c r="F23" s="220"/>
      <c r="G23" s="221">
        <v>0</v>
      </c>
      <c r="H23" s="222"/>
      <c r="I23" s="223">
        <f t="shared" si="0"/>
        <v>0</v>
      </c>
      <c r="BA23" s="1">
        <v>2</v>
      </c>
    </row>
    <row r="24" spans="1:53" ht="13.5" thickBot="1">
      <c r="A24" s="224"/>
      <c r="B24" s="225" t="s">
        <v>84</v>
      </c>
      <c r="C24" s="226"/>
      <c r="D24" s="227"/>
      <c r="E24" s="228"/>
      <c r="F24" s="229"/>
      <c r="G24" s="229"/>
      <c r="H24" s="325">
        <f>SUM(I16:I23)</f>
        <v>0</v>
      </c>
      <c r="I24" s="326"/>
    </row>
    <row r="26" spans="1:53">
      <c r="B26" s="14"/>
      <c r="F26" s="230"/>
      <c r="G26" s="231"/>
      <c r="H26" s="231"/>
      <c r="I26" s="46"/>
    </row>
    <row r="27" spans="1:53">
      <c r="F27" s="230"/>
      <c r="G27" s="231"/>
      <c r="H27" s="231"/>
      <c r="I27" s="46"/>
    </row>
    <row r="28" spans="1:53">
      <c r="F28" s="230"/>
      <c r="G28" s="231"/>
      <c r="H28" s="231"/>
      <c r="I28" s="46"/>
    </row>
    <row r="29" spans="1:53">
      <c r="F29" s="230"/>
      <c r="G29" s="231"/>
      <c r="H29" s="231"/>
      <c r="I29" s="46"/>
    </row>
    <row r="30" spans="1:53">
      <c r="F30" s="230"/>
      <c r="G30" s="231"/>
      <c r="H30" s="231"/>
      <c r="I30" s="46"/>
    </row>
    <row r="31" spans="1:53">
      <c r="F31" s="230"/>
      <c r="G31" s="231"/>
      <c r="H31" s="231"/>
      <c r="I31" s="46"/>
    </row>
    <row r="32" spans="1:53">
      <c r="F32" s="230"/>
      <c r="G32" s="231"/>
      <c r="H32" s="231"/>
      <c r="I32" s="46"/>
    </row>
    <row r="33" spans="6:9">
      <c r="F33" s="230"/>
      <c r="G33" s="231"/>
      <c r="H33" s="231"/>
      <c r="I33" s="46"/>
    </row>
    <row r="34" spans="6:9">
      <c r="F34" s="230"/>
      <c r="G34" s="231"/>
      <c r="H34" s="231"/>
      <c r="I34" s="46"/>
    </row>
    <row r="35" spans="6:9">
      <c r="F35" s="230"/>
      <c r="G35" s="231"/>
      <c r="H35" s="231"/>
      <c r="I35" s="46"/>
    </row>
    <row r="36" spans="6:9">
      <c r="F36" s="230"/>
      <c r="G36" s="231"/>
      <c r="H36" s="231"/>
      <c r="I36" s="46"/>
    </row>
    <row r="37" spans="6:9">
      <c r="F37" s="230"/>
      <c r="G37" s="231"/>
      <c r="H37" s="231"/>
      <c r="I37" s="46"/>
    </row>
    <row r="38" spans="6:9">
      <c r="F38" s="230"/>
      <c r="G38" s="231"/>
      <c r="H38" s="231"/>
      <c r="I38" s="46"/>
    </row>
    <row r="39" spans="6:9">
      <c r="F39" s="230"/>
      <c r="G39" s="231"/>
      <c r="H39" s="231"/>
      <c r="I39" s="46"/>
    </row>
    <row r="40" spans="6:9">
      <c r="F40" s="230"/>
      <c r="G40" s="231"/>
      <c r="H40" s="231"/>
      <c r="I40" s="46"/>
    </row>
    <row r="41" spans="6:9">
      <c r="F41" s="230"/>
      <c r="G41" s="231"/>
      <c r="H41" s="231"/>
      <c r="I41" s="46"/>
    </row>
    <row r="42" spans="6:9">
      <c r="F42" s="230"/>
      <c r="G42" s="231"/>
      <c r="H42" s="231"/>
      <c r="I42" s="46"/>
    </row>
    <row r="43" spans="6:9">
      <c r="F43" s="230"/>
      <c r="G43" s="231"/>
      <c r="H43" s="231"/>
      <c r="I43" s="46"/>
    </row>
    <row r="44" spans="6:9">
      <c r="F44" s="230"/>
      <c r="G44" s="231"/>
      <c r="H44" s="231"/>
      <c r="I44" s="46"/>
    </row>
    <row r="45" spans="6:9">
      <c r="F45" s="230"/>
      <c r="G45" s="231"/>
      <c r="H45" s="231"/>
      <c r="I45" s="46"/>
    </row>
    <row r="46" spans="6:9">
      <c r="F46" s="230"/>
      <c r="G46" s="231"/>
      <c r="H46" s="231"/>
      <c r="I46" s="46"/>
    </row>
    <row r="47" spans="6:9">
      <c r="F47" s="230"/>
      <c r="G47" s="231"/>
      <c r="H47" s="231"/>
      <c r="I47" s="46"/>
    </row>
    <row r="48" spans="6:9">
      <c r="F48" s="230"/>
      <c r="G48" s="231"/>
      <c r="H48" s="231"/>
      <c r="I48" s="46"/>
    </row>
    <row r="49" spans="6:9">
      <c r="F49" s="230"/>
      <c r="G49" s="231"/>
      <c r="H49" s="231"/>
      <c r="I49" s="46"/>
    </row>
    <row r="50" spans="6:9">
      <c r="F50" s="230"/>
      <c r="G50" s="231"/>
      <c r="H50" s="231"/>
      <c r="I50" s="46"/>
    </row>
    <row r="51" spans="6:9">
      <c r="F51" s="230"/>
      <c r="G51" s="231"/>
      <c r="H51" s="231"/>
      <c r="I51" s="46"/>
    </row>
    <row r="52" spans="6:9">
      <c r="F52" s="230"/>
      <c r="G52" s="231"/>
      <c r="H52" s="231"/>
      <c r="I52" s="46"/>
    </row>
    <row r="53" spans="6:9">
      <c r="F53" s="230"/>
      <c r="G53" s="231"/>
      <c r="H53" s="231"/>
      <c r="I53" s="46"/>
    </row>
    <row r="54" spans="6:9">
      <c r="F54" s="230"/>
      <c r="G54" s="231"/>
      <c r="H54" s="231"/>
      <c r="I54" s="46"/>
    </row>
    <row r="55" spans="6:9">
      <c r="F55" s="230"/>
      <c r="G55" s="231"/>
      <c r="H55" s="231"/>
      <c r="I55" s="46"/>
    </row>
    <row r="56" spans="6:9">
      <c r="F56" s="230"/>
      <c r="G56" s="231"/>
      <c r="H56" s="231"/>
      <c r="I56" s="46"/>
    </row>
    <row r="57" spans="6:9">
      <c r="F57" s="230"/>
      <c r="G57" s="231"/>
      <c r="H57" s="231"/>
      <c r="I57" s="46"/>
    </row>
    <row r="58" spans="6:9">
      <c r="F58" s="230"/>
      <c r="G58" s="231"/>
      <c r="H58" s="231"/>
      <c r="I58" s="46"/>
    </row>
    <row r="59" spans="6:9">
      <c r="F59" s="230"/>
      <c r="G59" s="231"/>
      <c r="H59" s="231"/>
      <c r="I59" s="46"/>
    </row>
    <row r="60" spans="6:9">
      <c r="F60" s="230"/>
      <c r="G60" s="231"/>
      <c r="H60" s="231"/>
      <c r="I60" s="46"/>
    </row>
    <row r="61" spans="6:9">
      <c r="F61" s="230"/>
      <c r="G61" s="231"/>
      <c r="H61" s="231"/>
      <c r="I61" s="46"/>
    </row>
    <row r="62" spans="6:9">
      <c r="F62" s="230"/>
      <c r="G62" s="231"/>
      <c r="H62" s="231"/>
      <c r="I62" s="46"/>
    </row>
    <row r="63" spans="6:9">
      <c r="F63" s="230"/>
      <c r="G63" s="231"/>
      <c r="H63" s="231"/>
      <c r="I63" s="46"/>
    </row>
    <row r="64" spans="6:9">
      <c r="F64" s="230"/>
      <c r="G64" s="231"/>
      <c r="H64" s="231"/>
      <c r="I64" s="46"/>
    </row>
    <row r="65" spans="6:9">
      <c r="F65" s="230"/>
      <c r="G65" s="231"/>
      <c r="H65" s="231"/>
      <c r="I65" s="46"/>
    </row>
    <row r="66" spans="6:9">
      <c r="F66" s="230"/>
      <c r="G66" s="231"/>
      <c r="H66" s="231"/>
      <c r="I66" s="46"/>
    </row>
    <row r="67" spans="6:9">
      <c r="F67" s="230"/>
      <c r="G67" s="231"/>
      <c r="H67" s="231"/>
      <c r="I67" s="46"/>
    </row>
    <row r="68" spans="6:9">
      <c r="F68" s="230"/>
      <c r="G68" s="231"/>
      <c r="H68" s="231"/>
      <c r="I68" s="46"/>
    </row>
    <row r="69" spans="6:9">
      <c r="F69" s="230"/>
      <c r="G69" s="231"/>
      <c r="H69" s="231"/>
      <c r="I69" s="46"/>
    </row>
    <row r="70" spans="6:9">
      <c r="F70" s="230"/>
      <c r="G70" s="231"/>
      <c r="H70" s="231"/>
      <c r="I70" s="46"/>
    </row>
    <row r="71" spans="6:9">
      <c r="F71" s="230"/>
      <c r="G71" s="231"/>
      <c r="H71" s="231"/>
      <c r="I71" s="46"/>
    </row>
    <row r="72" spans="6:9">
      <c r="F72" s="230"/>
      <c r="G72" s="231"/>
      <c r="H72" s="231"/>
      <c r="I72" s="46"/>
    </row>
    <row r="73" spans="6:9">
      <c r="F73" s="230"/>
      <c r="G73" s="231"/>
      <c r="H73" s="231"/>
      <c r="I73" s="46"/>
    </row>
    <row r="74" spans="6:9">
      <c r="F74" s="230"/>
      <c r="G74" s="231"/>
      <c r="H74" s="231"/>
      <c r="I74" s="46"/>
    </row>
    <row r="75" spans="6:9">
      <c r="F75" s="230"/>
      <c r="G75" s="231"/>
      <c r="H75" s="231"/>
      <c r="I75" s="46"/>
    </row>
  </sheetData>
  <mergeCells count="4">
    <mergeCell ref="A1:B1"/>
    <mergeCell ref="A2:B2"/>
    <mergeCell ref="G2:I2"/>
    <mergeCell ref="H24:I2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8"/>
  <dimension ref="A1:CB137"/>
  <sheetViews>
    <sheetView showGridLines="0" showZeros="0" zoomScaleNormal="100" zoomScaleSheetLayoutView="100" workbookViewId="0">
      <selection sqref="A1:G1"/>
    </sheetView>
  </sheetViews>
  <sheetFormatPr defaultRowHeight="12.75"/>
  <cols>
    <col min="1" max="1" width="4.42578125" style="232" customWidth="1"/>
    <col min="2" max="2" width="11.5703125" style="232" customWidth="1"/>
    <col min="3" max="3" width="40.42578125" style="232" customWidth="1"/>
    <col min="4" max="4" width="5.5703125" style="232" customWidth="1"/>
    <col min="5" max="5" width="8.5703125" style="242" customWidth="1"/>
    <col min="6" max="6" width="9.85546875" style="232" customWidth="1"/>
    <col min="7" max="7" width="13.85546875" style="232" customWidth="1"/>
    <col min="8" max="8" width="11.7109375" style="232" customWidth="1"/>
    <col min="9" max="9" width="11.5703125" style="232" customWidth="1"/>
    <col min="10" max="10" width="11" style="232" customWidth="1"/>
    <col min="11" max="11" width="10.42578125" style="232" customWidth="1"/>
    <col min="12" max="12" width="75.42578125" style="232" customWidth="1"/>
    <col min="13" max="13" width="45.28515625" style="232" customWidth="1"/>
    <col min="14" max="16384" width="9.140625" style="232"/>
  </cols>
  <sheetData>
    <row r="1" spans="1:80" ht="15.75">
      <c r="A1" s="332" t="s">
        <v>102</v>
      </c>
      <c r="B1" s="332"/>
      <c r="C1" s="332"/>
      <c r="D1" s="332"/>
      <c r="E1" s="332"/>
      <c r="F1" s="332"/>
      <c r="G1" s="332"/>
    </row>
    <row r="2" spans="1:80" ht="14.25" customHeight="1" thickBot="1">
      <c r="B2" s="233"/>
      <c r="C2" s="234"/>
      <c r="D2" s="234"/>
      <c r="E2" s="235"/>
      <c r="F2" s="234"/>
      <c r="G2" s="234"/>
    </row>
    <row r="3" spans="1:80" ht="13.5" thickTop="1">
      <c r="A3" s="318" t="s">
        <v>2</v>
      </c>
      <c r="B3" s="319"/>
      <c r="C3" s="186" t="s">
        <v>105</v>
      </c>
      <c r="D3" s="236"/>
      <c r="E3" s="237" t="s">
        <v>85</v>
      </c>
      <c r="F3" s="238" t="str">
        <f>'SO 06 001 Rek'!H1</f>
        <v>001</v>
      </c>
      <c r="G3" s="239"/>
    </row>
    <row r="4" spans="1:80" ht="13.5" thickBot="1">
      <c r="A4" s="333" t="s">
        <v>76</v>
      </c>
      <c r="B4" s="321"/>
      <c r="C4" s="192" t="s">
        <v>707</v>
      </c>
      <c r="D4" s="240"/>
      <c r="E4" s="334" t="str">
        <f>'SO 06 001 Rek'!G2</f>
        <v>Stavební práce</v>
      </c>
      <c r="F4" s="335"/>
      <c r="G4" s="336"/>
    </row>
    <row r="5" spans="1:80" ht="13.5" thickTop="1">
      <c r="A5" s="241"/>
      <c r="G5" s="243"/>
    </row>
    <row r="6" spans="1:80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80">
      <c r="A7" s="249" t="s">
        <v>97</v>
      </c>
      <c r="B7" s="250" t="s">
        <v>98</v>
      </c>
      <c r="C7" s="251" t="s">
        <v>99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>
      <c r="A8" s="260">
        <v>1</v>
      </c>
      <c r="B8" s="261" t="s">
        <v>708</v>
      </c>
      <c r="C8" s="262" t="s">
        <v>709</v>
      </c>
      <c r="D8" s="263" t="s">
        <v>118</v>
      </c>
      <c r="E8" s="264">
        <v>4.32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>
        <v>0</v>
      </c>
      <c r="K8" s="267">
        <f>E8*J8</f>
        <v>0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80">
      <c r="A9" s="268"/>
      <c r="B9" s="272"/>
      <c r="C9" s="330" t="s">
        <v>710</v>
      </c>
      <c r="D9" s="331"/>
      <c r="E9" s="273">
        <v>4.32</v>
      </c>
      <c r="F9" s="274"/>
      <c r="G9" s="275"/>
      <c r="H9" s="276"/>
      <c r="I9" s="270"/>
      <c r="J9" s="277"/>
      <c r="K9" s="270"/>
      <c r="M9" s="271" t="s">
        <v>710</v>
      </c>
      <c r="O9" s="259"/>
    </row>
    <row r="10" spans="1:80">
      <c r="A10" s="260">
        <v>2</v>
      </c>
      <c r="B10" s="261" t="s">
        <v>132</v>
      </c>
      <c r="C10" s="262" t="s">
        <v>133</v>
      </c>
      <c r="D10" s="263" t="s">
        <v>118</v>
      </c>
      <c r="E10" s="264">
        <v>5.5</v>
      </c>
      <c r="F10" s="264">
        <v>0</v>
      </c>
      <c r="G10" s="265">
        <f>E10*F10</f>
        <v>0</v>
      </c>
      <c r="H10" s="266">
        <v>0</v>
      </c>
      <c r="I10" s="267">
        <f>E10*H10</f>
        <v>0</v>
      </c>
      <c r="J10" s="266">
        <v>0</v>
      </c>
      <c r="K10" s="267">
        <f>E10*J10</f>
        <v>0</v>
      </c>
      <c r="O10" s="259">
        <v>2</v>
      </c>
      <c r="AA10" s="232">
        <v>1</v>
      </c>
      <c r="AB10" s="232">
        <v>1</v>
      </c>
      <c r="AC10" s="232">
        <v>1</v>
      </c>
      <c r="AZ10" s="232">
        <v>1</v>
      </c>
      <c r="BA10" s="232">
        <f>IF(AZ10=1,G10,0)</f>
        <v>0</v>
      </c>
      <c r="BB10" s="232">
        <f>IF(AZ10=2,G10,0)</f>
        <v>0</v>
      </c>
      <c r="BC10" s="232">
        <f>IF(AZ10=3,G10,0)</f>
        <v>0</v>
      </c>
      <c r="BD10" s="232">
        <f>IF(AZ10=4,G10,0)</f>
        <v>0</v>
      </c>
      <c r="BE10" s="232">
        <f>IF(AZ10=5,G10,0)</f>
        <v>0</v>
      </c>
      <c r="CA10" s="259">
        <v>1</v>
      </c>
      <c r="CB10" s="259">
        <v>1</v>
      </c>
    </row>
    <row r="11" spans="1:80">
      <c r="A11" s="268"/>
      <c r="B11" s="272"/>
      <c r="C11" s="330" t="s">
        <v>711</v>
      </c>
      <c r="D11" s="331"/>
      <c r="E11" s="273">
        <v>5.5</v>
      </c>
      <c r="F11" s="274"/>
      <c r="G11" s="275"/>
      <c r="H11" s="276"/>
      <c r="I11" s="270"/>
      <c r="J11" s="277"/>
      <c r="K11" s="270"/>
      <c r="M11" s="271" t="s">
        <v>711</v>
      </c>
      <c r="O11" s="259"/>
    </row>
    <row r="12" spans="1:80">
      <c r="A12" s="260">
        <v>3</v>
      </c>
      <c r="B12" s="261" t="s">
        <v>712</v>
      </c>
      <c r="C12" s="262" t="s">
        <v>713</v>
      </c>
      <c r="D12" s="263" t="s">
        <v>118</v>
      </c>
      <c r="E12" s="264">
        <v>5.5</v>
      </c>
      <c r="F12" s="264">
        <v>0</v>
      </c>
      <c r="G12" s="265">
        <f>E12*F12</f>
        <v>0</v>
      </c>
      <c r="H12" s="266">
        <v>0</v>
      </c>
      <c r="I12" s="267">
        <f>E12*H12</f>
        <v>0</v>
      </c>
      <c r="J12" s="266">
        <v>0</v>
      </c>
      <c r="K12" s="267">
        <f>E12*J12</f>
        <v>0</v>
      </c>
      <c r="O12" s="259">
        <v>2</v>
      </c>
      <c r="AA12" s="232">
        <v>1</v>
      </c>
      <c r="AB12" s="232">
        <v>1</v>
      </c>
      <c r="AC12" s="232">
        <v>1</v>
      </c>
      <c r="AZ12" s="232">
        <v>1</v>
      </c>
      <c r="BA12" s="232">
        <f>IF(AZ12=1,G12,0)</f>
        <v>0</v>
      </c>
      <c r="BB12" s="232">
        <f>IF(AZ12=2,G12,0)</f>
        <v>0</v>
      </c>
      <c r="BC12" s="232">
        <f>IF(AZ12=3,G12,0)</f>
        <v>0</v>
      </c>
      <c r="BD12" s="232">
        <f>IF(AZ12=4,G12,0)</f>
        <v>0</v>
      </c>
      <c r="BE12" s="232">
        <f>IF(AZ12=5,G12,0)</f>
        <v>0</v>
      </c>
      <c r="CA12" s="259">
        <v>1</v>
      </c>
      <c r="CB12" s="259">
        <v>1</v>
      </c>
    </row>
    <row r="13" spans="1:80">
      <c r="A13" s="268"/>
      <c r="B13" s="272"/>
      <c r="C13" s="330" t="s">
        <v>711</v>
      </c>
      <c r="D13" s="331"/>
      <c r="E13" s="273">
        <v>5.5</v>
      </c>
      <c r="F13" s="274"/>
      <c r="G13" s="275"/>
      <c r="H13" s="276"/>
      <c r="I13" s="270"/>
      <c r="J13" s="277"/>
      <c r="K13" s="270"/>
      <c r="M13" s="271" t="s">
        <v>711</v>
      </c>
      <c r="O13" s="259"/>
    </row>
    <row r="14" spans="1:80">
      <c r="A14" s="260">
        <v>4</v>
      </c>
      <c r="B14" s="261" t="s">
        <v>140</v>
      </c>
      <c r="C14" s="262" t="s">
        <v>141</v>
      </c>
      <c r="D14" s="263" t="s">
        <v>118</v>
      </c>
      <c r="E14" s="264">
        <v>5.5</v>
      </c>
      <c r="F14" s="264">
        <v>0</v>
      </c>
      <c r="G14" s="265">
        <f>E14*F14</f>
        <v>0</v>
      </c>
      <c r="H14" s="266">
        <v>0</v>
      </c>
      <c r="I14" s="267">
        <f>E14*H14</f>
        <v>0</v>
      </c>
      <c r="J14" s="266">
        <v>0</v>
      </c>
      <c r="K14" s="267">
        <f>E14*J14</f>
        <v>0</v>
      </c>
      <c r="O14" s="259">
        <v>2</v>
      </c>
      <c r="AA14" s="232">
        <v>1</v>
      </c>
      <c r="AB14" s="232">
        <v>1</v>
      </c>
      <c r="AC14" s="232">
        <v>1</v>
      </c>
      <c r="AZ14" s="232">
        <v>1</v>
      </c>
      <c r="BA14" s="232">
        <f>IF(AZ14=1,G14,0)</f>
        <v>0</v>
      </c>
      <c r="BB14" s="232">
        <f>IF(AZ14=2,G14,0)</f>
        <v>0</v>
      </c>
      <c r="BC14" s="232">
        <f>IF(AZ14=3,G14,0)</f>
        <v>0</v>
      </c>
      <c r="BD14" s="232">
        <f>IF(AZ14=4,G14,0)</f>
        <v>0</v>
      </c>
      <c r="BE14" s="232">
        <f>IF(AZ14=5,G14,0)</f>
        <v>0</v>
      </c>
      <c r="CA14" s="259">
        <v>1</v>
      </c>
      <c r="CB14" s="259">
        <v>1</v>
      </c>
    </row>
    <row r="15" spans="1:80">
      <c r="A15" s="268"/>
      <c r="B15" s="272"/>
      <c r="C15" s="330" t="s">
        <v>711</v>
      </c>
      <c r="D15" s="331"/>
      <c r="E15" s="273">
        <v>5.5</v>
      </c>
      <c r="F15" s="274"/>
      <c r="G15" s="275"/>
      <c r="H15" s="276"/>
      <c r="I15" s="270"/>
      <c r="J15" s="277"/>
      <c r="K15" s="270"/>
      <c r="M15" s="271" t="s">
        <v>711</v>
      </c>
      <c r="O15" s="259"/>
    </row>
    <row r="16" spans="1:80">
      <c r="A16" s="260">
        <v>5</v>
      </c>
      <c r="B16" s="261" t="s">
        <v>437</v>
      </c>
      <c r="C16" s="262" t="s">
        <v>438</v>
      </c>
      <c r="D16" s="263" t="s">
        <v>118</v>
      </c>
      <c r="E16" s="264">
        <v>4.32</v>
      </c>
      <c r="F16" s="264">
        <v>0</v>
      </c>
      <c r="G16" s="265">
        <f>E16*F16</f>
        <v>0</v>
      </c>
      <c r="H16" s="266">
        <v>0</v>
      </c>
      <c r="I16" s="267">
        <f>E16*H16</f>
        <v>0</v>
      </c>
      <c r="J16" s="266">
        <v>0</v>
      </c>
      <c r="K16" s="267">
        <f>E16*J16</f>
        <v>0</v>
      </c>
      <c r="O16" s="259">
        <v>2</v>
      </c>
      <c r="AA16" s="232">
        <v>1</v>
      </c>
      <c r="AB16" s="232">
        <v>1</v>
      </c>
      <c r="AC16" s="232">
        <v>1</v>
      </c>
      <c r="AZ16" s="232">
        <v>1</v>
      </c>
      <c r="BA16" s="232">
        <f>IF(AZ16=1,G16,0)</f>
        <v>0</v>
      </c>
      <c r="BB16" s="232">
        <f>IF(AZ16=2,G16,0)</f>
        <v>0</v>
      </c>
      <c r="BC16" s="232">
        <f>IF(AZ16=3,G16,0)</f>
        <v>0</v>
      </c>
      <c r="BD16" s="232">
        <f>IF(AZ16=4,G16,0)</f>
        <v>0</v>
      </c>
      <c r="BE16" s="232">
        <f>IF(AZ16=5,G16,0)</f>
        <v>0</v>
      </c>
      <c r="CA16" s="259">
        <v>1</v>
      </c>
      <c r="CB16" s="259">
        <v>1</v>
      </c>
    </row>
    <row r="17" spans="1:80">
      <c r="A17" s="268"/>
      <c r="B17" s="272"/>
      <c r="C17" s="330" t="s">
        <v>710</v>
      </c>
      <c r="D17" s="331"/>
      <c r="E17" s="273">
        <v>4.32</v>
      </c>
      <c r="F17" s="274"/>
      <c r="G17" s="275"/>
      <c r="H17" s="276"/>
      <c r="I17" s="270"/>
      <c r="J17" s="277"/>
      <c r="K17" s="270"/>
      <c r="M17" s="271" t="s">
        <v>710</v>
      </c>
      <c r="O17" s="259"/>
    </row>
    <row r="18" spans="1:80">
      <c r="A18" s="260">
        <v>6</v>
      </c>
      <c r="B18" s="261" t="s">
        <v>714</v>
      </c>
      <c r="C18" s="262" t="s">
        <v>715</v>
      </c>
      <c r="D18" s="263" t="s">
        <v>220</v>
      </c>
      <c r="E18" s="264">
        <v>44</v>
      </c>
      <c r="F18" s="264">
        <v>0</v>
      </c>
      <c r="G18" s="265">
        <f>E18*F18</f>
        <v>0</v>
      </c>
      <c r="H18" s="266">
        <v>0</v>
      </c>
      <c r="I18" s="267">
        <f>E18*H18</f>
        <v>0</v>
      </c>
      <c r="J18" s="266">
        <v>0</v>
      </c>
      <c r="K18" s="267">
        <f>E18*J18</f>
        <v>0</v>
      </c>
      <c r="O18" s="259">
        <v>2</v>
      </c>
      <c r="AA18" s="232">
        <v>1</v>
      </c>
      <c r="AB18" s="232">
        <v>1</v>
      </c>
      <c r="AC18" s="232">
        <v>1</v>
      </c>
      <c r="AZ18" s="232">
        <v>1</v>
      </c>
      <c r="BA18" s="232">
        <f>IF(AZ18=1,G18,0)</f>
        <v>0</v>
      </c>
      <c r="BB18" s="232">
        <f>IF(AZ18=2,G18,0)</f>
        <v>0</v>
      </c>
      <c r="BC18" s="232">
        <f>IF(AZ18=3,G18,0)</f>
        <v>0</v>
      </c>
      <c r="BD18" s="232">
        <f>IF(AZ18=4,G18,0)</f>
        <v>0</v>
      </c>
      <c r="BE18" s="232">
        <f>IF(AZ18=5,G18,0)</f>
        <v>0</v>
      </c>
      <c r="CA18" s="259">
        <v>1</v>
      </c>
      <c r="CB18" s="259">
        <v>1</v>
      </c>
    </row>
    <row r="19" spans="1:80">
      <c r="A19" s="268"/>
      <c r="B19" s="269"/>
      <c r="C19" s="327" t="s">
        <v>716</v>
      </c>
      <c r="D19" s="328"/>
      <c r="E19" s="328"/>
      <c r="F19" s="328"/>
      <c r="G19" s="329"/>
      <c r="I19" s="270"/>
      <c r="K19" s="270"/>
      <c r="L19" s="271" t="s">
        <v>716</v>
      </c>
      <c r="O19" s="259">
        <v>3</v>
      </c>
    </row>
    <row r="20" spans="1:80">
      <c r="A20" s="260">
        <v>7</v>
      </c>
      <c r="B20" s="261" t="s">
        <v>717</v>
      </c>
      <c r="C20" s="262" t="s">
        <v>718</v>
      </c>
      <c r="D20" s="263" t="s">
        <v>114</v>
      </c>
      <c r="E20" s="264">
        <v>118.8</v>
      </c>
      <c r="F20" s="264">
        <v>0</v>
      </c>
      <c r="G20" s="265">
        <f>E20*F20</f>
        <v>0</v>
      </c>
      <c r="H20" s="266">
        <v>3.6999999999999999E-4</v>
      </c>
      <c r="I20" s="267">
        <f>E20*H20</f>
        <v>4.3955999999999995E-2</v>
      </c>
      <c r="J20" s="266">
        <v>0</v>
      </c>
      <c r="K20" s="267">
        <f>E20*J20</f>
        <v>0</v>
      </c>
      <c r="O20" s="259">
        <v>2</v>
      </c>
      <c r="AA20" s="232">
        <v>1</v>
      </c>
      <c r="AB20" s="232">
        <v>1</v>
      </c>
      <c r="AC20" s="232">
        <v>1</v>
      </c>
      <c r="AZ20" s="232">
        <v>1</v>
      </c>
      <c r="BA20" s="232">
        <f>IF(AZ20=1,G20,0)</f>
        <v>0</v>
      </c>
      <c r="BB20" s="232">
        <f>IF(AZ20=2,G20,0)</f>
        <v>0</v>
      </c>
      <c r="BC20" s="232">
        <f>IF(AZ20=3,G20,0)</f>
        <v>0</v>
      </c>
      <c r="BD20" s="232">
        <f>IF(AZ20=4,G20,0)</f>
        <v>0</v>
      </c>
      <c r="BE20" s="232">
        <f>IF(AZ20=5,G20,0)</f>
        <v>0</v>
      </c>
      <c r="CA20" s="259">
        <v>1</v>
      </c>
      <c r="CB20" s="259">
        <v>1</v>
      </c>
    </row>
    <row r="21" spans="1:80">
      <c r="A21" s="268"/>
      <c r="B21" s="272"/>
      <c r="C21" s="330" t="s">
        <v>719</v>
      </c>
      <c r="D21" s="331"/>
      <c r="E21" s="273">
        <v>118.8</v>
      </c>
      <c r="F21" s="274"/>
      <c r="G21" s="275"/>
      <c r="H21" s="276"/>
      <c r="I21" s="270"/>
      <c r="J21" s="277"/>
      <c r="K21" s="270"/>
      <c r="M21" s="271" t="s">
        <v>719</v>
      </c>
      <c r="O21" s="259"/>
    </row>
    <row r="22" spans="1:80">
      <c r="A22" s="260">
        <v>8</v>
      </c>
      <c r="B22" s="261" t="s">
        <v>720</v>
      </c>
      <c r="C22" s="262" t="s">
        <v>721</v>
      </c>
      <c r="D22" s="263" t="s">
        <v>220</v>
      </c>
      <c r="E22" s="264">
        <v>44</v>
      </c>
      <c r="F22" s="264">
        <v>0</v>
      </c>
      <c r="G22" s="265">
        <f>E22*F22</f>
        <v>0</v>
      </c>
      <c r="H22" s="266">
        <v>0</v>
      </c>
      <c r="I22" s="267">
        <f>E22*H22</f>
        <v>0</v>
      </c>
      <c r="J22" s="266">
        <v>0</v>
      </c>
      <c r="K22" s="267">
        <f>E22*J22</f>
        <v>0</v>
      </c>
      <c r="O22" s="259">
        <v>2</v>
      </c>
      <c r="AA22" s="232">
        <v>1</v>
      </c>
      <c r="AB22" s="232">
        <v>1</v>
      </c>
      <c r="AC22" s="232">
        <v>1</v>
      </c>
      <c r="AZ22" s="232">
        <v>1</v>
      </c>
      <c r="BA22" s="232">
        <f>IF(AZ22=1,G22,0)</f>
        <v>0</v>
      </c>
      <c r="BB22" s="232">
        <f>IF(AZ22=2,G22,0)</f>
        <v>0</v>
      </c>
      <c r="BC22" s="232">
        <f>IF(AZ22=3,G22,0)</f>
        <v>0</v>
      </c>
      <c r="BD22" s="232">
        <f>IF(AZ22=4,G22,0)</f>
        <v>0</v>
      </c>
      <c r="BE22" s="232">
        <f>IF(AZ22=5,G22,0)</f>
        <v>0</v>
      </c>
      <c r="CA22" s="259">
        <v>1</v>
      </c>
      <c r="CB22" s="259">
        <v>1</v>
      </c>
    </row>
    <row r="23" spans="1:80">
      <c r="A23" s="260">
        <v>9</v>
      </c>
      <c r="B23" s="261" t="s">
        <v>722</v>
      </c>
      <c r="C23" s="262" t="s">
        <v>723</v>
      </c>
      <c r="D23" s="263" t="s">
        <v>118</v>
      </c>
      <c r="E23" s="264">
        <v>4.2</v>
      </c>
      <c r="F23" s="264">
        <v>0</v>
      </c>
      <c r="G23" s="265">
        <f>E23*F23</f>
        <v>0</v>
      </c>
      <c r="H23" s="266">
        <v>0</v>
      </c>
      <c r="I23" s="267">
        <f>E23*H23</f>
        <v>0</v>
      </c>
      <c r="J23" s="266">
        <v>0</v>
      </c>
      <c r="K23" s="267">
        <f>E23*J23</f>
        <v>0</v>
      </c>
      <c r="O23" s="259">
        <v>2</v>
      </c>
      <c r="AA23" s="232">
        <v>1</v>
      </c>
      <c r="AB23" s="232">
        <v>1</v>
      </c>
      <c r="AC23" s="232">
        <v>1</v>
      </c>
      <c r="AZ23" s="232">
        <v>1</v>
      </c>
      <c r="BA23" s="232">
        <f>IF(AZ23=1,G23,0)</f>
        <v>0</v>
      </c>
      <c r="BB23" s="232">
        <f>IF(AZ23=2,G23,0)</f>
        <v>0</v>
      </c>
      <c r="BC23" s="232">
        <f>IF(AZ23=3,G23,0)</f>
        <v>0</v>
      </c>
      <c r="BD23" s="232">
        <f>IF(AZ23=4,G23,0)</f>
        <v>0</v>
      </c>
      <c r="BE23" s="232">
        <f>IF(AZ23=5,G23,0)</f>
        <v>0</v>
      </c>
      <c r="CA23" s="259">
        <v>1</v>
      </c>
      <c r="CB23" s="259">
        <v>1</v>
      </c>
    </row>
    <row r="24" spans="1:80">
      <c r="A24" s="268"/>
      <c r="B24" s="272"/>
      <c r="C24" s="330" t="s">
        <v>724</v>
      </c>
      <c r="D24" s="331"/>
      <c r="E24" s="273">
        <v>4.2</v>
      </c>
      <c r="F24" s="274"/>
      <c r="G24" s="275"/>
      <c r="H24" s="276"/>
      <c r="I24" s="270"/>
      <c r="J24" s="277"/>
      <c r="K24" s="270"/>
      <c r="M24" s="271" t="s">
        <v>724</v>
      </c>
      <c r="O24" s="259"/>
    </row>
    <row r="25" spans="1:80" ht="22.5">
      <c r="A25" s="260">
        <v>10</v>
      </c>
      <c r="B25" s="261" t="s">
        <v>328</v>
      </c>
      <c r="C25" s="262" t="s">
        <v>725</v>
      </c>
      <c r="D25" s="263" t="s">
        <v>220</v>
      </c>
      <c r="E25" s="264">
        <v>44</v>
      </c>
      <c r="F25" s="264">
        <v>0</v>
      </c>
      <c r="G25" s="265">
        <f>E25*F25</f>
        <v>0</v>
      </c>
      <c r="H25" s="266">
        <v>0</v>
      </c>
      <c r="I25" s="267">
        <f>E25*H25</f>
        <v>0</v>
      </c>
      <c r="J25" s="266"/>
      <c r="K25" s="267">
        <f>E25*J25</f>
        <v>0</v>
      </c>
      <c r="O25" s="259">
        <v>2</v>
      </c>
      <c r="AA25" s="232">
        <v>12</v>
      </c>
      <c r="AB25" s="232">
        <v>0</v>
      </c>
      <c r="AC25" s="232">
        <v>1</v>
      </c>
      <c r="AZ25" s="232">
        <v>1</v>
      </c>
      <c r="BA25" s="232">
        <f>IF(AZ25=1,G25,0)</f>
        <v>0</v>
      </c>
      <c r="BB25" s="232">
        <f>IF(AZ25=2,G25,0)</f>
        <v>0</v>
      </c>
      <c r="BC25" s="232">
        <f>IF(AZ25=3,G25,0)</f>
        <v>0</v>
      </c>
      <c r="BD25" s="232">
        <f>IF(AZ25=4,G25,0)</f>
        <v>0</v>
      </c>
      <c r="BE25" s="232">
        <f>IF(AZ25=5,G25,0)</f>
        <v>0</v>
      </c>
      <c r="CA25" s="259">
        <v>12</v>
      </c>
      <c r="CB25" s="259">
        <v>0</v>
      </c>
    </row>
    <row r="26" spans="1:80">
      <c r="A26" s="268"/>
      <c r="B26" s="269"/>
      <c r="C26" s="327" t="s">
        <v>726</v>
      </c>
      <c r="D26" s="328"/>
      <c r="E26" s="328"/>
      <c r="F26" s="328"/>
      <c r="G26" s="329"/>
      <c r="I26" s="270"/>
      <c r="K26" s="270"/>
      <c r="L26" s="271" t="s">
        <v>726</v>
      </c>
      <c r="O26" s="259">
        <v>3</v>
      </c>
    </row>
    <row r="27" spans="1:80">
      <c r="A27" s="260">
        <v>11</v>
      </c>
      <c r="B27" s="261" t="s">
        <v>331</v>
      </c>
      <c r="C27" s="262" t="s">
        <v>727</v>
      </c>
      <c r="D27" s="263" t="s">
        <v>220</v>
      </c>
      <c r="E27" s="264">
        <v>44</v>
      </c>
      <c r="F27" s="264">
        <v>0</v>
      </c>
      <c r="G27" s="265">
        <f t="shared" ref="G27:G34" si="0">E27*F27</f>
        <v>0</v>
      </c>
      <c r="H27" s="266">
        <v>0</v>
      </c>
      <c r="I27" s="267">
        <f t="shared" ref="I27:I34" si="1">E27*H27</f>
        <v>0</v>
      </c>
      <c r="J27" s="266"/>
      <c r="K27" s="267">
        <f t="shared" ref="K27:K34" si="2">E27*J27</f>
        <v>0</v>
      </c>
      <c r="O27" s="259">
        <v>2</v>
      </c>
      <c r="AA27" s="232">
        <v>12</v>
      </c>
      <c r="AB27" s="232">
        <v>0</v>
      </c>
      <c r="AC27" s="232">
        <v>2</v>
      </c>
      <c r="AZ27" s="232">
        <v>1</v>
      </c>
      <c r="BA27" s="232">
        <f t="shared" ref="BA27:BA34" si="3">IF(AZ27=1,G27,0)</f>
        <v>0</v>
      </c>
      <c r="BB27" s="232">
        <f t="shared" ref="BB27:BB34" si="4">IF(AZ27=2,G27,0)</f>
        <v>0</v>
      </c>
      <c r="BC27" s="232">
        <f t="shared" ref="BC27:BC34" si="5">IF(AZ27=3,G27,0)</f>
        <v>0</v>
      </c>
      <c r="BD27" s="232">
        <f t="shared" ref="BD27:BD34" si="6">IF(AZ27=4,G27,0)</f>
        <v>0</v>
      </c>
      <c r="BE27" s="232">
        <f t="shared" ref="BE27:BE34" si="7">IF(AZ27=5,G27,0)</f>
        <v>0</v>
      </c>
      <c r="CA27" s="259">
        <v>12</v>
      </c>
      <c r="CB27" s="259">
        <v>0</v>
      </c>
    </row>
    <row r="28" spans="1:80">
      <c r="A28" s="260">
        <v>12</v>
      </c>
      <c r="B28" s="261" t="s">
        <v>728</v>
      </c>
      <c r="C28" s="262" t="s">
        <v>729</v>
      </c>
      <c r="D28" s="263" t="s">
        <v>220</v>
      </c>
      <c r="E28" s="264">
        <v>24</v>
      </c>
      <c r="F28" s="264">
        <v>0</v>
      </c>
      <c r="G28" s="265">
        <f t="shared" si="0"/>
        <v>0</v>
      </c>
      <c r="H28" s="266">
        <v>0</v>
      </c>
      <c r="I28" s="267">
        <f t="shared" si="1"/>
        <v>0</v>
      </c>
      <c r="J28" s="266"/>
      <c r="K28" s="267">
        <f t="shared" si="2"/>
        <v>0</v>
      </c>
      <c r="O28" s="259">
        <v>2</v>
      </c>
      <c r="AA28" s="232">
        <v>3</v>
      </c>
      <c r="AB28" s="232">
        <v>1</v>
      </c>
      <c r="AC28" s="232" t="s">
        <v>728</v>
      </c>
      <c r="AZ28" s="232">
        <v>1</v>
      </c>
      <c r="BA28" s="232">
        <f t="shared" si="3"/>
        <v>0</v>
      </c>
      <c r="BB28" s="232">
        <f t="shared" si="4"/>
        <v>0</v>
      </c>
      <c r="BC28" s="232">
        <f t="shared" si="5"/>
        <v>0</v>
      </c>
      <c r="BD28" s="232">
        <f t="shared" si="6"/>
        <v>0</v>
      </c>
      <c r="BE28" s="232">
        <f t="shared" si="7"/>
        <v>0</v>
      </c>
      <c r="CA28" s="259">
        <v>3</v>
      </c>
      <c r="CB28" s="259">
        <v>1</v>
      </c>
    </row>
    <row r="29" spans="1:80">
      <c r="A29" s="260">
        <v>13</v>
      </c>
      <c r="B29" s="261" t="s">
        <v>730</v>
      </c>
      <c r="C29" s="262" t="s">
        <v>731</v>
      </c>
      <c r="D29" s="263" t="s">
        <v>220</v>
      </c>
      <c r="E29" s="264">
        <v>5</v>
      </c>
      <c r="F29" s="264">
        <v>0</v>
      </c>
      <c r="G29" s="265">
        <f t="shared" si="0"/>
        <v>0</v>
      </c>
      <c r="H29" s="266">
        <v>0</v>
      </c>
      <c r="I29" s="267">
        <f t="shared" si="1"/>
        <v>0</v>
      </c>
      <c r="J29" s="266"/>
      <c r="K29" s="267">
        <f t="shared" si="2"/>
        <v>0</v>
      </c>
      <c r="O29" s="259">
        <v>2</v>
      </c>
      <c r="AA29" s="232">
        <v>3</v>
      </c>
      <c r="AB29" s="232">
        <v>1</v>
      </c>
      <c r="AC29" s="232" t="s">
        <v>730</v>
      </c>
      <c r="AZ29" s="232">
        <v>1</v>
      </c>
      <c r="BA29" s="232">
        <f t="shared" si="3"/>
        <v>0</v>
      </c>
      <c r="BB29" s="232">
        <f t="shared" si="4"/>
        <v>0</v>
      </c>
      <c r="BC29" s="232">
        <f t="shared" si="5"/>
        <v>0</v>
      </c>
      <c r="BD29" s="232">
        <f t="shared" si="6"/>
        <v>0</v>
      </c>
      <c r="BE29" s="232">
        <f t="shared" si="7"/>
        <v>0</v>
      </c>
      <c r="CA29" s="259">
        <v>3</v>
      </c>
      <c r="CB29" s="259">
        <v>1</v>
      </c>
    </row>
    <row r="30" spans="1:80">
      <c r="A30" s="260">
        <v>14</v>
      </c>
      <c r="B30" s="261" t="s">
        <v>732</v>
      </c>
      <c r="C30" s="262" t="s">
        <v>733</v>
      </c>
      <c r="D30" s="263" t="s">
        <v>220</v>
      </c>
      <c r="E30" s="264">
        <v>2</v>
      </c>
      <c r="F30" s="264">
        <v>0</v>
      </c>
      <c r="G30" s="265">
        <f t="shared" si="0"/>
        <v>0</v>
      </c>
      <c r="H30" s="266">
        <v>0</v>
      </c>
      <c r="I30" s="267">
        <f t="shared" si="1"/>
        <v>0</v>
      </c>
      <c r="J30" s="266"/>
      <c r="K30" s="267">
        <f t="shared" si="2"/>
        <v>0</v>
      </c>
      <c r="O30" s="259">
        <v>2</v>
      </c>
      <c r="AA30" s="232">
        <v>3</v>
      </c>
      <c r="AB30" s="232">
        <v>1</v>
      </c>
      <c r="AC30" s="232" t="s">
        <v>732</v>
      </c>
      <c r="AZ30" s="232">
        <v>1</v>
      </c>
      <c r="BA30" s="232">
        <f t="shared" si="3"/>
        <v>0</v>
      </c>
      <c r="BB30" s="232">
        <f t="shared" si="4"/>
        <v>0</v>
      </c>
      <c r="BC30" s="232">
        <f t="shared" si="5"/>
        <v>0</v>
      </c>
      <c r="BD30" s="232">
        <f t="shared" si="6"/>
        <v>0</v>
      </c>
      <c r="BE30" s="232">
        <f t="shared" si="7"/>
        <v>0</v>
      </c>
      <c r="CA30" s="259">
        <v>3</v>
      </c>
      <c r="CB30" s="259">
        <v>1</v>
      </c>
    </row>
    <row r="31" spans="1:80">
      <c r="A31" s="260">
        <v>15</v>
      </c>
      <c r="B31" s="261" t="s">
        <v>734</v>
      </c>
      <c r="C31" s="262" t="s">
        <v>735</v>
      </c>
      <c r="D31" s="263" t="s">
        <v>220</v>
      </c>
      <c r="E31" s="264">
        <v>5</v>
      </c>
      <c r="F31" s="264">
        <v>0</v>
      </c>
      <c r="G31" s="265">
        <f t="shared" si="0"/>
        <v>0</v>
      </c>
      <c r="H31" s="266">
        <v>0</v>
      </c>
      <c r="I31" s="267">
        <f t="shared" si="1"/>
        <v>0</v>
      </c>
      <c r="J31" s="266"/>
      <c r="K31" s="267">
        <f t="shared" si="2"/>
        <v>0</v>
      </c>
      <c r="O31" s="259">
        <v>2</v>
      </c>
      <c r="AA31" s="232">
        <v>3</v>
      </c>
      <c r="AB31" s="232">
        <v>1</v>
      </c>
      <c r="AC31" s="232" t="s">
        <v>734</v>
      </c>
      <c r="AZ31" s="232">
        <v>1</v>
      </c>
      <c r="BA31" s="232">
        <f t="shared" si="3"/>
        <v>0</v>
      </c>
      <c r="BB31" s="232">
        <f t="shared" si="4"/>
        <v>0</v>
      </c>
      <c r="BC31" s="232">
        <f t="shared" si="5"/>
        <v>0</v>
      </c>
      <c r="BD31" s="232">
        <f t="shared" si="6"/>
        <v>0</v>
      </c>
      <c r="BE31" s="232">
        <f t="shared" si="7"/>
        <v>0</v>
      </c>
      <c r="CA31" s="259">
        <v>3</v>
      </c>
      <c r="CB31" s="259">
        <v>1</v>
      </c>
    </row>
    <row r="32" spans="1:80">
      <c r="A32" s="260">
        <v>16</v>
      </c>
      <c r="B32" s="261" t="s">
        <v>736</v>
      </c>
      <c r="C32" s="262" t="s">
        <v>737</v>
      </c>
      <c r="D32" s="263" t="s">
        <v>220</v>
      </c>
      <c r="E32" s="264">
        <v>3</v>
      </c>
      <c r="F32" s="264">
        <v>0</v>
      </c>
      <c r="G32" s="265">
        <f t="shared" si="0"/>
        <v>0</v>
      </c>
      <c r="H32" s="266">
        <v>0</v>
      </c>
      <c r="I32" s="267">
        <f t="shared" si="1"/>
        <v>0</v>
      </c>
      <c r="J32" s="266"/>
      <c r="K32" s="267">
        <f t="shared" si="2"/>
        <v>0</v>
      </c>
      <c r="O32" s="259">
        <v>2</v>
      </c>
      <c r="AA32" s="232">
        <v>3</v>
      </c>
      <c r="AB32" s="232">
        <v>1</v>
      </c>
      <c r="AC32" s="232" t="s">
        <v>736</v>
      </c>
      <c r="AZ32" s="232">
        <v>1</v>
      </c>
      <c r="BA32" s="232">
        <f t="shared" si="3"/>
        <v>0</v>
      </c>
      <c r="BB32" s="232">
        <f t="shared" si="4"/>
        <v>0</v>
      </c>
      <c r="BC32" s="232">
        <f t="shared" si="5"/>
        <v>0</v>
      </c>
      <c r="BD32" s="232">
        <f t="shared" si="6"/>
        <v>0</v>
      </c>
      <c r="BE32" s="232">
        <f t="shared" si="7"/>
        <v>0</v>
      </c>
      <c r="CA32" s="259">
        <v>3</v>
      </c>
      <c r="CB32" s="259">
        <v>1</v>
      </c>
    </row>
    <row r="33" spans="1:80">
      <c r="A33" s="260">
        <v>17</v>
      </c>
      <c r="B33" s="261" t="s">
        <v>738</v>
      </c>
      <c r="C33" s="262" t="s">
        <v>739</v>
      </c>
      <c r="D33" s="263" t="s">
        <v>220</v>
      </c>
      <c r="E33" s="264">
        <v>5</v>
      </c>
      <c r="F33" s="264">
        <v>0</v>
      </c>
      <c r="G33" s="265">
        <f t="shared" si="0"/>
        <v>0</v>
      </c>
      <c r="H33" s="266">
        <v>0</v>
      </c>
      <c r="I33" s="267">
        <f t="shared" si="1"/>
        <v>0</v>
      </c>
      <c r="J33" s="266"/>
      <c r="K33" s="267">
        <f t="shared" si="2"/>
        <v>0</v>
      </c>
      <c r="O33" s="259">
        <v>2</v>
      </c>
      <c r="AA33" s="232">
        <v>3</v>
      </c>
      <c r="AB33" s="232">
        <v>1</v>
      </c>
      <c r="AC33" s="232" t="s">
        <v>738</v>
      </c>
      <c r="AZ33" s="232">
        <v>1</v>
      </c>
      <c r="BA33" s="232">
        <f t="shared" si="3"/>
        <v>0</v>
      </c>
      <c r="BB33" s="232">
        <f t="shared" si="4"/>
        <v>0</v>
      </c>
      <c r="BC33" s="232">
        <f t="shared" si="5"/>
        <v>0</v>
      </c>
      <c r="BD33" s="232">
        <f t="shared" si="6"/>
        <v>0</v>
      </c>
      <c r="BE33" s="232">
        <f t="shared" si="7"/>
        <v>0</v>
      </c>
      <c r="CA33" s="259">
        <v>3</v>
      </c>
      <c r="CB33" s="259">
        <v>1</v>
      </c>
    </row>
    <row r="34" spans="1:80">
      <c r="A34" s="260">
        <v>18</v>
      </c>
      <c r="B34" s="261" t="s">
        <v>740</v>
      </c>
      <c r="C34" s="262" t="s">
        <v>741</v>
      </c>
      <c r="D34" s="263" t="s">
        <v>392</v>
      </c>
      <c r="E34" s="264">
        <v>1.68</v>
      </c>
      <c r="F34" s="264">
        <v>0</v>
      </c>
      <c r="G34" s="265">
        <f t="shared" si="0"/>
        <v>0</v>
      </c>
      <c r="H34" s="266">
        <v>1</v>
      </c>
      <c r="I34" s="267">
        <f t="shared" si="1"/>
        <v>1.68</v>
      </c>
      <c r="J34" s="266"/>
      <c r="K34" s="267">
        <f t="shared" si="2"/>
        <v>0</v>
      </c>
      <c r="O34" s="259">
        <v>2</v>
      </c>
      <c r="AA34" s="232">
        <v>3</v>
      </c>
      <c r="AB34" s="232">
        <v>1</v>
      </c>
      <c r="AC34" s="232">
        <v>25191155</v>
      </c>
      <c r="AZ34" s="232">
        <v>1</v>
      </c>
      <c r="BA34" s="232">
        <f t="shared" si="3"/>
        <v>0</v>
      </c>
      <c r="BB34" s="232">
        <f t="shared" si="4"/>
        <v>0</v>
      </c>
      <c r="BC34" s="232">
        <f t="shared" si="5"/>
        <v>0</v>
      </c>
      <c r="BD34" s="232">
        <f t="shared" si="6"/>
        <v>0</v>
      </c>
      <c r="BE34" s="232">
        <f t="shared" si="7"/>
        <v>0</v>
      </c>
      <c r="CA34" s="259">
        <v>3</v>
      </c>
      <c r="CB34" s="259">
        <v>1</v>
      </c>
    </row>
    <row r="35" spans="1:80">
      <c r="A35" s="268"/>
      <c r="B35" s="272"/>
      <c r="C35" s="330" t="s">
        <v>742</v>
      </c>
      <c r="D35" s="331"/>
      <c r="E35" s="273">
        <v>1.68</v>
      </c>
      <c r="F35" s="274"/>
      <c r="G35" s="275"/>
      <c r="H35" s="276"/>
      <c r="I35" s="270"/>
      <c r="J35" s="277"/>
      <c r="K35" s="270"/>
      <c r="M35" s="271" t="s">
        <v>742</v>
      </c>
      <c r="O35" s="259"/>
    </row>
    <row r="36" spans="1:80">
      <c r="A36" s="278"/>
      <c r="B36" s="279" t="s">
        <v>100</v>
      </c>
      <c r="C36" s="280" t="s">
        <v>111</v>
      </c>
      <c r="D36" s="281"/>
      <c r="E36" s="282"/>
      <c r="F36" s="283"/>
      <c r="G36" s="284">
        <f>SUM(G7:G35)</f>
        <v>0</v>
      </c>
      <c r="H36" s="285"/>
      <c r="I36" s="286">
        <f>SUM(I7:I35)</f>
        <v>1.7239559999999998</v>
      </c>
      <c r="J36" s="285"/>
      <c r="K36" s="286">
        <f>SUM(K7:K35)</f>
        <v>0</v>
      </c>
      <c r="O36" s="259">
        <v>4</v>
      </c>
      <c r="BA36" s="287">
        <f>SUM(BA7:BA35)</f>
        <v>0</v>
      </c>
      <c r="BB36" s="287">
        <f>SUM(BB7:BB35)</f>
        <v>0</v>
      </c>
      <c r="BC36" s="287">
        <f>SUM(BC7:BC35)</f>
        <v>0</v>
      </c>
      <c r="BD36" s="287">
        <f>SUM(BD7:BD35)</f>
        <v>0</v>
      </c>
      <c r="BE36" s="287">
        <f>SUM(BE7:BE35)</f>
        <v>0</v>
      </c>
    </row>
    <row r="37" spans="1:80">
      <c r="A37" s="249" t="s">
        <v>97</v>
      </c>
      <c r="B37" s="250" t="s">
        <v>466</v>
      </c>
      <c r="C37" s="251" t="s">
        <v>467</v>
      </c>
      <c r="D37" s="252"/>
      <c r="E37" s="253"/>
      <c r="F37" s="253"/>
      <c r="G37" s="254"/>
      <c r="H37" s="255"/>
      <c r="I37" s="256"/>
      <c r="J37" s="257"/>
      <c r="K37" s="258"/>
      <c r="O37" s="259">
        <v>1</v>
      </c>
    </row>
    <row r="38" spans="1:80">
      <c r="A38" s="260">
        <v>19</v>
      </c>
      <c r="B38" s="261" t="s">
        <v>743</v>
      </c>
      <c r="C38" s="262" t="s">
        <v>744</v>
      </c>
      <c r="D38" s="263" t="s">
        <v>220</v>
      </c>
      <c r="E38" s="264">
        <v>92</v>
      </c>
      <c r="F38" s="264">
        <v>0</v>
      </c>
      <c r="G38" s="265">
        <f>E38*F38</f>
        <v>0</v>
      </c>
      <c r="H38" s="266">
        <v>2.0000000000000002E-5</v>
      </c>
      <c r="I38" s="267">
        <f>E38*H38</f>
        <v>1.8400000000000001E-3</v>
      </c>
      <c r="J38" s="266">
        <v>0</v>
      </c>
      <c r="K38" s="267">
        <f>E38*J38</f>
        <v>0</v>
      </c>
      <c r="O38" s="259">
        <v>2</v>
      </c>
      <c r="AA38" s="232">
        <v>1</v>
      </c>
      <c r="AB38" s="232">
        <v>1</v>
      </c>
      <c r="AC38" s="232">
        <v>1</v>
      </c>
      <c r="AZ38" s="232">
        <v>1</v>
      </c>
      <c r="BA38" s="232">
        <f>IF(AZ38=1,G38,0)</f>
        <v>0</v>
      </c>
      <c r="BB38" s="232">
        <f>IF(AZ38=2,G38,0)</f>
        <v>0</v>
      </c>
      <c r="BC38" s="232">
        <f>IF(AZ38=3,G38,0)</f>
        <v>0</v>
      </c>
      <c r="BD38" s="232">
        <f>IF(AZ38=4,G38,0)</f>
        <v>0</v>
      </c>
      <c r="BE38" s="232">
        <f>IF(AZ38=5,G38,0)</f>
        <v>0</v>
      </c>
      <c r="CA38" s="259">
        <v>1</v>
      </c>
      <c r="CB38" s="259">
        <v>1</v>
      </c>
    </row>
    <row r="39" spans="1:80">
      <c r="A39" s="268"/>
      <c r="B39" s="269"/>
      <c r="C39" s="327" t="s">
        <v>745</v>
      </c>
      <c r="D39" s="328"/>
      <c r="E39" s="328"/>
      <c r="F39" s="328"/>
      <c r="G39" s="329"/>
      <c r="I39" s="270"/>
      <c r="K39" s="270"/>
      <c r="L39" s="271" t="s">
        <v>745</v>
      </c>
      <c r="O39" s="259">
        <v>3</v>
      </c>
    </row>
    <row r="40" spans="1:80">
      <c r="A40" s="268"/>
      <c r="B40" s="272"/>
      <c r="C40" s="330" t="s">
        <v>746</v>
      </c>
      <c r="D40" s="331"/>
      <c r="E40" s="273">
        <v>92</v>
      </c>
      <c r="F40" s="274"/>
      <c r="G40" s="275"/>
      <c r="H40" s="276"/>
      <c r="I40" s="270"/>
      <c r="J40" s="277"/>
      <c r="K40" s="270"/>
      <c r="M40" s="271" t="s">
        <v>746</v>
      </c>
      <c r="O40" s="259"/>
    </row>
    <row r="41" spans="1:80">
      <c r="A41" s="260">
        <v>20</v>
      </c>
      <c r="B41" s="261" t="s">
        <v>747</v>
      </c>
      <c r="C41" s="262" t="s">
        <v>748</v>
      </c>
      <c r="D41" s="263" t="s">
        <v>220</v>
      </c>
      <c r="E41" s="264">
        <v>92</v>
      </c>
      <c r="F41" s="264">
        <v>0</v>
      </c>
      <c r="G41" s="265">
        <f>E41*F41</f>
        <v>0</v>
      </c>
      <c r="H41" s="266">
        <v>8.4000000000000003E-4</v>
      </c>
      <c r="I41" s="267">
        <f>E41*H41</f>
        <v>7.7280000000000001E-2</v>
      </c>
      <c r="J41" s="266">
        <v>0</v>
      </c>
      <c r="K41" s="267">
        <f>E41*J41</f>
        <v>0</v>
      </c>
      <c r="O41" s="259">
        <v>2</v>
      </c>
      <c r="AA41" s="232">
        <v>1</v>
      </c>
      <c r="AB41" s="232">
        <v>1</v>
      </c>
      <c r="AC41" s="232">
        <v>1</v>
      </c>
      <c r="AZ41" s="232">
        <v>1</v>
      </c>
      <c r="BA41" s="232">
        <f>IF(AZ41=1,G41,0)</f>
        <v>0</v>
      </c>
      <c r="BB41" s="232">
        <f>IF(AZ41=2,G41,0)</f>
        <v>0</v>
      </c>
      <c r="BC41" s="232">
        <f>IF(AZ41=3,G41,0)</f>
        <v>0</v>
      </c>
      <c r="BD41" s="232">
        <f>IF(AZ41=4,G41,0)</f>
        <v>0</v>
      </c>
      <c r="BE41" s="232">
        <f>IF(AZ41=5,G41,0)</f>
        <v>0</v>
      </c>
      <c r="CA41" s="259">
        <v>1</v>
      </c>
      <c r="CB41" s="259">
        <v>1</v>
      </c>
    </row>
    <row r="42" spans="1:80">
      <c r="A42" s="260">
        <v>21</v>
      </c>
      <c r="B42" s="261" t="s">
        <v>749</v>
      </c>
      <c r="C42" s="262" t="s">
        <v>750</v>
      </c>
      <c r="D42" s="263" t="s">
        <v>220</v>
      </c>
      <c r="E42" s="264">
        <v>96</v>
      </c>
      <c r="F42" s="264">
        <v>0</v>
      </c>
      <c r="G42" s="265">
        <f>E42*F42</f>
        <v>0</v>
      </c>
      <c r="H42" s="266">
        <v>0</v>
      </c>
      <c r="I42" s="267">
        <f>E42*H42</f>
        <v>0</v>
      </c>
      <c r="J42" s="266">
        <v>0</v>
      </c>
      <c r="K42" s="267">
        <f>E42*J42</f>
        <v>0</v>
      </c>
      <c r="O42" s="259">
        <v>2</v>
      </c>
      <c r="AA42" s="232">
        <v>1</v>
      </c>
      <c r="AB42" s="232">
        <v>1</v>
      </c>
      <c r="AC42" s="232">
        <v>1</v>
      </c>
      <c r="AZ42" s="232">
        <v>1</v>
      </c>
      <c r="BA42" s="232">
        <f>IF(AZ42=1,G42,0)</f>
        <v>0</v>
      </c>
      <c r="BB42" s="232">
        <f>IF(AZ42=2,G42,0)</f>
        <v>0</v>
      </c>
      <c r="BC42" s="232">
        <f>IF(AZ42=3,G42,0)</f>
        <v>0</v>
      </c>
      <c r="BD42" s="232">
        <f>IF(AZ42=4,G42,0)</f>
        <v>0</v>
      </c>
      <c r="BE42" s="232">
        <f>IF(AZ42=5,G42,0)</f>
        <v>0</v>
      </c>
      <c r="CA42" s="259">
        <v>1</v>
      </c>
      <c r="CB42" s="259">
        <v>1</v>
      </c>
    </row>
    <row r="43" spans="1:80">
      <c r="A43" s="260">
        <v>22</v>
      </c>
      <c r="B43" s="261" t="s">
        <v>499</v>
      </c>
      <c r="C43" s="262" t="s">
        <v>751</v>
      </c>
      <c r="D43" s="263" t="s">
        <v>370</v>
      </c>
      <c r="E43" s="264">
        <v>264</v>
      </c>
      <c r="F43" s="264">
        <v>0</v>
      </c>
      <c r="G43" s="265">
        <f>E43*F43</f>
        <v>0</v>
      </c>
      <c r="H43" s="266">
        <v>1.2E-4</v>
      </c>
      <c r="I43" s="267">
        <f>E43*H43</f>
        <v>3.168E-2</v>
      </c>
      <c r="J43" s="266"/>
      <c r="K43" s="267">
        <f>E43*J43</f>
        <v>0</v>
      </c>
      <c r="O43" s="259">
        <v>2</v>
      </c>
      <c r="AA43" s="232">
        <v>12</v>
      </c>
      <c r="AB43" s="232">
        <v>0</v>
      </c>
      <c r="AC43" s="232">
        <v>3</v>
      </c>
      <c r="AZ43" s="232">
        <v>1</v>
      </c>
      <c r="BA43" s="232">
        <f>IF(AZ43=1,G43,0)</f>
        <v>0</v>
      </c>
      <c r="BB43" s="232">
        <f>IF(AZ43=2,G43,0)</f>
        <v>0</v>
      </c>
      <c r="BC43" s="232">
        <f>IF(AZ43=3,G43,0)</f>
        <v>0</v>
      </c>
      <c r="BD43" s="232">
        <f>IF(AZ43=4,G43,0)</f>
        <v>0</v>
      </c>
      <c r="BE43" s="232">
        <f>IF(AZ43=5,G43,0)</f>
        <v>0</v>
      </c>
      <c r="CA43" s="259">
        <v>12</v>
      </c>
      <c r="CB43" s="259">
        <v>0</v>
      </c>
    </row>
    <row r="44" spans="1:80" ht="22.5">
      <c r="A44" s="268"/>
      <c r="B44" s="269"/>
      <c r="C44" s="327" t="s">
        <v>752</v>
      </c>
      <c r="D44" s="328"/>
      <c r="E44" s="328"/>
      <c r="F44" s="328"/>
      <c r="G44" s="329"/>
      <c r="I44" s="270"/>
      <c r="K44" s="270"/>
      <c r="L44" s="271" t="s">
        <v>752</v>
      </c>
      <c r="O44" s="259">
        <v>3</v>
      </c>
    </row>
    <row r="45" spans="1:80">
      <c r="A45" s="268"/>
      <c r="B45" s="272"/>
      <c r="C45" s="330" t="s">
        <v>753</v>
      </c>
      <c r="D45" s="331"/>
      <c r="E45" s="273">
        <v>264</v>
      </c>
      <c r="F45" s="274"/>
      <c r="G45" s="275"/>
      <c r="H45" s="276"/>
      <c r="I45" s="270"/>
      <c r="J45" s="277"/>
      <c r="K45" s="270"/>
      <c r="M45" s="271" t="s">
        <v>753</v>
      </c>
      <c r="O45" s="259"/>
    </row>
    <row r="46" spans="1:80">
      <c r="A46" s="260">
        <v>23</v>
      </c>
      <c r="B46" s="261" t="s">
        <v>754</v>
      </c>
      <c r="C46" s="262" t="s">
        <v>755</v>
      </c>
      <c r="D46" s="263" t="s">
        <v>118</v>
      </c>
      <c r="E46" s="264">
        <v>1.0982000000000001</v>
      </c>
      <c r="F46" s="264">
        <v>0</v>
      </c>
      <c r="G46" s="265">
        <f>E46*F46</f>
        <v>0</v>
      </c>
      <c r="H46" s="266">
        <v>0.65</v>
      </c>
      <c r="I46" s="267">
        <f>E46*H46</f>
        <v>0.71383000000000008</v>
      </c>
      <c r="J46" s="266"/>
      <c r="K46" s="267">
        <f>E46*J46</f>
        <v>0</v>
      </c>
      <c r="O46" s="259">
        <v>2</v>
      </c>
      <c r="AA46" s="232">
        <v>3</v>
      </c>
      <c r="AB46" s="232">
        <v>1</v>
      </c>
      <c r="AC46" s="232">
        <v>5217108</v>
      </c>
      <c r="AZ46" s="232">
        <v>1</v>
      </c>
      <c r="BA46" s="232">
        <f>IF(AZ46=1,G46,0)</f>
        <v>0</v>
      </c>
      <c r="BB46" s="232">
        <f>IF(AZ46=2,G46,0)</f>
        <v>0</v>
      </c>
      <c r="BC46" s="232">
        <f>IF(AZ46=3,G46,0)</f>
        <v>0</v>
      </c>
      <c r="BD46" s="232">
        <f>IF(AZ46=4,G46,0)</f>
        <v>0</v>
      </c>
      <c r="BE46" s="232">
        <f>IF(AZ46=5,G46,0)</f>
        <v>0</v>
      </c>
      <c r="CA46" s="259">
        <v>3</v>
      </c>
      <c r="CB46" s="259">
        <v>1</v>
      </c>
    </row>
    <row r="47" spans="1:80">
      <c r="A47" s="268"/>
      <c r="B47" s="272"/>
      <c r="C47" s="330" t="s">
        <v>756</v>
      </c>
      <c r="D47" s="331"/>
      <c r="E47" s="273">
        <v>0.68640000000000001</v>
      </c>
      <c r="F47" s="274"/>
      <c r="G47" s="275"/>
      <c r="H47" s="276"/>
      <c r="I47" s="270"/>
      <c r="J47" s="277"/>
      <c r="K47" s="270"/>
      <c r="M47" s="271" t="s">
        <v>756</v>
      </c>
      <c r="O47" s="259"/>
    </row>
    <row r="48" spans="1:80">
      <c r="A48" s="268"/>
      <c r="B48" s="272"/>
      <c r="C48" s="330" t="s">
        <v>757</v>
      </c>
      <c r="D48" s="331"/>
      <c r="E48" s="273">
        <v>0.4118</v>
      </c>
      <c r="F48" s="274"/>
      <c r="G48" s="275"/>
      <c r="H48" s="276"/>
      <c r="I48" s="270"/>
      <c r="J48" s="277"/>
      <c r="K48" s="270"/>
      <c r="M48" s="271" t="s">
        <v>757</v>
      </c>
      <c r="O48" s="259"/>
    </row>
    <row r="49" spans="1:80">
      <c r="A49" s="260">
        <v>24</v>
      </c>
      <c r="B49" s="261" t="s">
        <v>758</v>
      </c>
      <c r="C49" s="262" t="s">
        <v>759</v>
      </c>
      <c r="D49" s="263" t="s">
        <v>118</v>
      </c>
      <c r="E49" s="264">
        <v>5.1174999999999997</v>
      </c>
      <c r="F49" s="264">
        <v>0</v>
      </c>
      <c r="G49" s="265">
        <f>E49*F49</f>
        <v>0</v>
      </c>
      <c r="H49" s="266">
        <v>0.65</v>
      </c>
      <c r="I49" s="267">
        <f>E49*H49</f>
        <v>3.3263750000000001</v>
      </c>
      <c r="J49" s="266"/>
      <c r="K49" s="267">
        <f>E49*J49</f>
        <v>0</v>
      </c>
      <c r="O49" s="259">
        <v>2</v>
      </c>
      <c r="AA49" s="232">
        <v>3</v>
      </c>
      <c r="AB49" s="232">
        <v>1</v>
      </c>
      <c r="AC49" s="232">
        <v>5217138</v>
      </c>
      <c r="AZ49" s="232">
        <v>1</v>
      </c>
      <c r="BA49" s="232">
        <f>IF(AZ49=1,G49,0)</f>
        <v>0</v>
      </c>
      <c r="BB49" s="232">
        <f>IF(AZ49=2,G49,0)</f>
        <v>0</v>
      </c>
      <c r="BC49" s="232">
        <f>IF(AZ49=3,G49,0)</f>
        <v>0</v>
      </c>
      <c r="BD49" s="232">
        <f>IF(AZ49=4,G49,0)</f>
        <v>0</v>
      </c>
      <c r="BE49" s="232">
        <f>IF(AZ49=5,G49,0)</f>
        <v>0</v>
      </c>
      <c r="CA49" s="259">
        <v>3</v>
      </c>
      <c r="CB49" s="259">
        <v>1</v>
      </c>
    </row>
    <row r="50" spans="1:80">
      <c r="A50" s="268"/>
      <c r="B50" s="269"/>
      <c r="C50" s="327" t="s">
        <v>745</v>
      </c>
      <c r="D50" s="328"/>
      <c r="E50" s="328"/>
      <c r="F50" s="328"/>
      <c r="G50" s="329"/>
      <c r="I50" s="270"/>
      <c r="K50" s="270"/>
      <c r="L50" s="271" t="s">
        <v>745</v>
      </c>
      <c r="O50" s="259">
        <v>3</v>
      </c>
    </row>
    <row r="51" spans="1:80">
      <c r="A51" s="268"/>
      <c r="B51" s="272"/>
      <c r="C51" s="330" t="s">
        <v>760</v>
      </c>
      <c r="D51" s="331"/>
      <c r="E51" s="273">
        <v>5.1174999999999997</v>
      </c>
      <c r="F51" s="274"/>
      <c r="G51" s="275"/>
      <c r="H51" s="276"/>
      <c r="I51" s="270"/>
      <c r="J51" s="277"/>
      <c r="K51" s="270"/>
      <c r="M51" s="271" t="s">
        <v>760</v>
      </c>
      <c r="O51" s="259"/>
    </row>
    <row r="52" spans="1:80">
      <c r="A52" s="278"/>
      <c r="B52" s="279" t="s">
        <v>100</v>
      </c>
      <c r="C52" s="280" t="s">
        <v>468</v>
      </c>
      <c r="D52" s="281"/>
      <c r="E52" s="282"/>
      <c r="F52" s="283"/>
      <c r="G52" s="284">
        <f>SUM(G37:G51)</f>
        <v>0</v>
      </c>
      <c r="H52" s="285"/>
      <c r="I52" s="286">
        <f>SUM(I37:I51)</f>
        <v>4.1510050000000005</v>
      </c>
      <c r="J52" s="285"/>
      <c r="K52" s="286">
        <f>SUM(K37:K51)</f>
        <v>0</v>
      </c>
      <c r="O52" s="259">
        <v>4</v>
      </c>
      <c r="BA52" s="287">
        <f>SUM(BA37:BA51)</f>
        <v>0</v>
      </c>
      <c r="BB52" s="287">
        <f>SUM(BB37:BB51)</f>
        <v>0</v>
      </c>
      <c r="BC52" s="287">
        <f>SUM(BC37:BC51)</f>
        <v>0</v>
      </c>
      <c r="BD52" s="287">
        <f>SUM(BD37:BD51)</f>
        <v>0</v>
      </c>
      <c r="BE52" s="287">
        <f>SUM(BE37:BE51)</f>
        <v>0</v>
      </c>
    </row>
    <row r="53" spans="1:80">
      <c r="A53" s="249" t="s">
        <v>97</v>
      </c>
      <c r="B53" s="250" t="s">
        <v>227</v>
      </c>
      <c r="C53" s="251" t="s">
        <v>228</v>
      </c>
      <c r="D53" s="252"/>
      <c r="E53" s="253"/>
      <c r="F53" s="253"/>
      <c r="G53" s="254"/>
      <c r="H53" s="255"/>
      <c r="I53" s="256"/>
      <c r="J53" s="257"/>
      <c r="K53" s="258"/>
      <c r="O53" s="259">
        <v>1</v>
      </c>
    </row>
    <row r="54" spans="1:80">
      <c r="A54" s="260">
        <v>25</v>
      </c>
      <c r="B54" s="261" t="s">
        <v>363</v>
      </c>
      <c r="C54" s="262" t="s">
        <v>364</v>
      </c>
      <c r="D54" s="263" t="s">
        <v>232</v>
      </c>
      <c r="E54" s="264">
        <v>5.8749609999999999</v>
      </c>
      <c r="F54" s="264">
        <v>0</v>
      </c>
      <c r="G54" s="265">
        <f>E54*F54</f>
        <v>0</v>
      </c>
      <c r="H54" s="266">
        <v>0</v>
      </c>
      <c r="I54" s="267">
        <f>E54*H54</f>
        <v>0</v>
      </c>
      <c r="J54" s="266"/>
      <c r="K54" s="267">
        <f>E54*J54</f>
        <v>0</v>
      </c>
      <c r="O54" s="259">
        <v>2</v>
      </c>
      <c r="AA54" s="232">
        <v>7</v>
      </c>
      <c r="AB54" s="232">
        <v>1</v>
      </c>
      <c r="AC54" s="232">
        <v>2</v>
      </c>
      <c r="AZ54" s="232">
        <v>1</v>
      </c>
      <c r="BA54" s="232">
        <f>IF(AZ54=1,G54,0)</f>
        <v>0</v>
      </c>
      <c r="BB54" s="232">
        <f>IF(AZ54=2,G54,0)</f>
        <v>0</v>
      </c>
      <c r="BC54" s="232">
        <f>IF(AZ54=3,G54,0)</f>
        <v>0</v>
      </c>
      <c r="BD54" s="232">
        <f>IF(AZ54=4,G54,0)</f>
        <v>0</v>
      </c>
      <c r="BE54" s="232">
        <f>IF(AZ54=5,G54,0)</f>
        <v>0</v>
      </c>
      <c r="CA54" s="259">
        <v>7</v>
      </c>
      <c r="CB54" s="259">
        <v>1</v>
      </c>
    </row>
    <row r="55" spans="1:80">
      <c r="A55" s="278"/>
      <c r="B55" s="279" t="s">
        <v>100</v>
      </c>
      <c r="C55" s="280" t="s">
        <v>229</v>
      </c>
      <c r="D55" s="281"/>
      <c r="E55" s="282"/>
      <c r="F55" s="283"/>
      <c r="G55" s="284">
        <f>SUM(G53:G54)</f>
        <v>0</v>
      </c>
      <c r="H55" s="285"/>
      <c r="I55" s="286">
        <f>SUM(I53:I54)</f>
        <v>0</v>
      </c>
      <c r="J55" s="285"/>
      <c r="K55" s="286">
        <f>SUM(K53:K54)</f>
        <v>0</v>
      </c>
      <c r="O55" s="259">
        <v>4</v>
      </c>
      <c r="BA55" s="287">
        <f>SUM(BA53:BA54)</f>
        <v>0</v>
      </c>
      <c r="BB55" s="287">
        <f>SUM(BB53:BB54)</f>
        <v>0</v>
      </c>
      <c r="BC55" s="287">
        <f>SUM(BC53:BC54)</f>
        <v>0</v>
      </c>
      <c r="BD55" s="287">
        <f>SUM(BD53:BD54)</f>
        <v>0</v>
      </c>
      <c r="BE55" s="287">
        <f>SUM(BE53:BE54)</f>
        <v>0</v>
      </c>
    </row>
    <row r="56" spans="1:80">
      <c r="A56" s="249" t="s">
        <v>97</v>
      </c>
      <c r="B56" s="250" t="s">
        <v>383</v>
      </c>
      <c r="C56" s="251" t="s">
        <v>384</v>
      </c>
      <c r="D56" s="252"/>
      <c r="E56" s="253"/>
      <c r="F56" s="253"/>
      <c r="G56" s="254"/>
      <c r="H56" s="255"/>
      <c r="I56" s="256"/>
      <c r="J56" s="257"/>
      <c r="K56" s="258"/>
      <c r="O56" s="259">
        <v>1</v>
      </c>
    </row>
    <row r="57" spans="1:80">
      <c r="A57" s="260">
        <v>26</v>
      </c>
      <c r="B57" s="261" t="s">
        <v>761</v>
      </c>
      <c r="C57" s="262" t="s">
        <v>762</v>
      </c>
      <c r="D57" s="263" t="s">
        <v>370</v>
      </c>
      <c r="E57" s="264">
        <v>245</v>
      </c>
      <c r="F57" s="264">
        <v>0</v>
      </c>
      <c r="G57" s="265">
        <f>E57*F57</f>
        <v>0</v>
      </c>
      <c r="H57" s="266">
        <v>0</v>
      </c>
      <c r="I57" s="267">
        <f>E57*H57</f>
        <v>0</v>
      </c>
      <c r="J57" s="266">
        <v>0</v>
      </c>
      <c r="K57" s="267">
        <f>E57*J57</f>
        <v>0</v>
      </c>
      <c r="O57" s="259">
        <v>2</v>
      </c>
      <c r="AA57" s="232">
        <v>1</v>
      </c>
      <c r="AB57" s="232">
        <v>7</v>
      </c>
      <c r="AC57" s="232">
        <v>7</v>
      </c>
      <c r="AZ57" s="232">
        <v>2</v>
      </c>
      <c r="BA57" s="232">
        <f>IF(AZ57=1,G57,0)</f>
        <v>0</v>
      </c>
      <c r="BB57" s="232">
        <f>IF(AZ57=2,G57,0)</f>
        <v>0</v>
      </c>
      <c r="BC57" s="232">
        <f>IF(AZ57=3,G57,0)</f>
        <v>0</v>
      </c>
      <c r="BD57" s="232">
        <f>IF(AZ57=4,G57,0)</f>
        <v>0</v>
      </c>
      <c r="BE57" s="232">
        <f>IF(AZ57=5,G57,0)</f>
        <v>0</v>
      </c>
      <c r="CA57" s="259">
        <v>1</v>
      </c>
      <c r="CB57" s="259">
        <v>7</v>
      </c>
    </row>
    <row r="58" spans="1:80">
      <c r="A58" s="260">
        <v>27</v>
      </c>
      <c r="B58" s="261" t="s">
        <v>618</v>
      </c>
      <c r="C58" s="262" t="s">
        <v>763</v>
      </c>
      <c r="D58" s="263" t="s">
        <v>370</v>
      </c>
      <c r="E58" s="264">
        <v>249.9</v>
      </c>
      <c r="F58" s="264">
        <v>0</v>
      </c>
      <c r="G58" s="265">
        <f>E58*F58</f>
        <v>0</v>
      </c>
      <c r="H58" s="266">
        <v>0.1</v>
      </c>
      <c r="I58" s="267">
        <f>E58*H58</f>
        <v>24.990000000000002</v>
      </c>
      <c r="J58" s="266"/>
      <c r="K58" s="267">
        <f>E58*J58</f>
        <v>0</v>
      </c>
      <c r="O58" s="259">
        <v>2</v>
      </c>
      <c r="AA58" s="232">
        <v>12</v>
      </c>
      <c r="AB58" s="232">
        <v>0</v>
      </c>
      <c r="AC58" s="232">
        <v>26</v>
      </c>
      <c r="AZ58" s="232">
        <v>2</v>
      </c>
      <c r="BA58" s="232">
        <f>IF(AZ58=1,G58,0)</f>
        <v>0</v>
      </c>
      <c r="BB58" s="232">
        <f>IF(AZ58=2,G58,0)</f>
        <v>0</v>
      </c>
      <c r="BC58" s="232">
        <f>IF(AZ58=3,G58,0)</f>
        <v>0</v>
      </c>
      <c r="BD58" s="232">
        <f>IF(AZ58=4,G58,0)</f>
        <v>0</v>
      </c>
      <c r="BE58" s="232">
        <f>IF(AZ58=5,G58,0)</f>
        <v>0</v>
      </c>
      <c r="CA58" s="259">
        <v>12</v>
      </c>
      <c r="CB58" s="259">
        <v>0</v>
      </c>
    </row>
    <row r="59" spans="1:80">
      <c r="A59" s="268"/>
      <c r="B59" s="272"/>
      <c r="C59" s="330" t="s">
        <v>764</v>
      </c>
      <c r="D59" s="331"/>
      <c r="E59" s="273">
        <v>249.9</v>
      </c>
      <c r="F59" s="274"/>
      <c r="G59" s="275"/>
      <c r="H59" s="276"/>
      <c r="I59" s="270"/>
      <c r="J59" s="277"/>
      <c r="K59" s="270"/>
      <c r="M59" s="271" t="s">
        <v>764</v>
      </c>
      <c r="O59" s="259"/>
    </row>
    <row r="60" spans="1:80">
      <c r="A60" s="260">
        <v>28</v>
      </c>
      <c r="B60" s="261" t="s">
        <v>765</v>
      </c>
      <c r="C60" s="262" t="s">
        <v>766</v>
      </c>
      <c r="D60" s="263" t="s">
        <v>220</v>
      </c>
      <c r="E60" s="264">
        <v>17</v>
      </c>
      <c r="F60" s="264">
        <v>0</v>
      </c>
      <c r="G60" s="265">
        <f>E60*F60</f>
        <v>0</v>
      </c>
      <c r="H60" s="266">
        <v>0.1</v>
      </c>
      <c r="I60" s="267">
        <f>E60*H60</f>
        <v>1.7000000000000002</v>
      </c>
      <c r="J60" s="266"/>
      <c r="K60" s="267">
        <f>E60*J60</f>
        <v>0</v>
      </c>
      <c r="O60" s="259">
        <v>2</v>
      </c>
      <c r="AA60" s="232">
        <v>12</v>
      </c>
      <c r="AB60" s="232">
        <v>0</v>
      </c>
      <c r="AC60" s="232">
        <v>27</v>
      </c>
      <c r="AZ60" s="232">
        <v>2</v>
      </c>
      <c r="BA60" s="232">
        <f>IF(AZ60=1,G60,0)</f>
        <v>0</v>
      </c>
      <c r="BB60" s="232">
        <f>IF(AZ60=2,G60,0)</f>
        <v>0</v>
      </c>
      <c r="BC60" s="232">
        <f>IF(AZ60=3,G60,0)</f>
        <v>0</v>
      </c>
      <c r="BD60" s="232">
        <f>IF(AZ60=4,G60,0)</f>
        <v>0</v>
      </c>
      <c r="BE60" s="232">
        <f>IF(AZ60=5,G60,0)</f>
        <v>0</v>
      </c>
      <c r="CA60" s="259">
        <v>12</v>
      </c>
      <c r="CB60" s="259">
        <v>0</v>
      </c>
    </row>
    <row r="61" spans="1:80">
      <c r="A61" s="268"/>
      <c r="B61" s="272"/>
      <c r="C61" s="330" t="s">
        <v>767</v>
      </c>
      <c r="D61" s="331"/>
      <c r="E61" s="273">
        <v>17</v>
      </c>
      <c r="F61" s="274"/>
      <c r="G61" s="275"/>
      <c r="H61" s="276"/>
      <c r="I61" s="270"/>
      <c r="J61" s="277"/>
      <c r="K61" s="270"/>
      <c r="M61" s="271">
        <v>17</v>
      </c>
      <c r="O61" s="259"/>
    </row>
    <row r="62" spans="1:80">
      <c r="A62" s="260">
        <v>29</v>
      </c>
      <c r="B62" s="261" t="s">
        <v>768</v>
      </c>
      <c r="C62" s="262" t="s">
        <v>769</v>
      </c>
      <c r="D62" s="263" t="s">
        <v>220</v>
      </c>
      <c r="E62" s="264">
        <v>8</v>
      </c>
      <c r="F62" s="264">
        <v>0</v>
      </c>
      <c r="G62" s="265">
        <f>E62*F62</f>
        <v>0</v>
      </c>
      <c r="H62" s="266">
        <v>1E-3</v>
      </c>
      <c r="I62" s="267">
        <f>E62*H62</f>
        <v>8.0000000000000002E-3</v>
      </c>
      <c r="J62" s="266"/>
      <c r="K62" s="267">
        <f>E62*J62</f>
        <v>0</v>
      </c>
      <c r="O62" s="259">
        <v>2</v>
      </c>
      <c r="AA62" s="232">
        <v>12</v>
      </c>
      <c r="AB62" s="232">
        <v>0</v>
      </c>
      <c r="AC62" s="232">
        <v>28</v>
      </c>
      <c r="AZ62" s="232">
        <v>2</v>
      </c>
      <c r="BA62" s="232">
        <f>IF(AZ62=1,G62,0)</f>
        <v>0</v>
      </c>
      <c r="BB62" s="232">
        <f>IF(AZ62=2,G62,0)</f>
        <v>0</v>
      </c>
      <c r="BC62" s="232">
        <f>IF(AZ62=3,G62,0)</f>
        <v>0</v>
      </c>
      <c r="BD62" s="232">
        <f>IF(AZ62=4,G62,0)</f>
        <v>0</v>
      </c>
      <c r="BE62" s="232">
        <f>IF(AZ62=5,G62,0)</f>
        <v>0</v>
      </c>
      <c r="CA62" s="259">
        <v>12</v>
      </c>
      <c r="CB62" s="259">
        <v>0</v>
      </c>
    </row>
    <row r="63" spans="1:80">
      <c r="A63" s="260">
        <v>30</v>
      </c>
      <c r="B63" s="261" t="s">
        <v>623</v>
      </c>
      <c r="C63" s="262" t="s">
        <v>624</v>
      </c>
      <c r="D63" s="263" t="s">
        <v>232</v>
      </c>
      <c r="E63" s="264">
        <v>26.698</v>
      </c>
      <c r="F63" s="264">
        <v>0</v>
      </c>
      <c r="G63" s="265">
        <f>E63*F63</f>
        <v>0</v>
      </c>
      <c r="H63" s="266">
        <v>0</v>
      </c>
      <c r="I63" s="267">
        <f>E63*H63</f>
        <v>0</v>
      </c>
      <c r="J63" s="266"/>
      <c r="K63" s="267">
        <f>E63*J63</f>
        <v>0</v>
      </c>
      <c r="O63" s="259">
        <v>2</v>
      </c>
      <c r="AA63" s="232">
        <v>7</v>
      </c>
      <c r="AB63" s="232">
        <v>1001</v>
      </c>
      <c r="AC63" s="232">
        <v>5</v>
      </c>
      <c r="AZ63" s="232">
        <v>2</v>
      </c>
      <c r="BA63" s="232">
        <f>IF(AZ63=1,G63,0)</f>
        <v>0</v>
      </c>
      <c r="BB63" s="232">
        <f>IF(AZ63=2,G63,0)</f>
        <v>0</v>
      </c>
      <c r="BC63" s="232">
        <f>IF(AZ63=3,G63,0)</f>
        <v>0</v>
      </c>
      <c r="BD63" s="232">
        <f>IF(AZ63=4,G63,0)</f>
        <v>0</v>
      </c>
      <c r="BE63" s="232">
        <f>IF(AZ63=5,G63,0)</f>
        <v>0</v>
      </c>
      <c r="CA63" s="259">
        <v>7</v>
      </c>
      <c r="CB63" s="259">
        <v>1001</v>
      </c>
    </row>
    <row r="64" spans="1:80">
      <c r="A64" s="278"/>
      <c r="B64" s="279" t="s">
        <v>100</v>
      </c>
      <c r="C64" s="280" t="s">
        <v>385</v>
      </c>
      <c r="D64" s="281"/>
      <c r="E64" s="282"/>
      <c r="F64" s="283"/>
      <c r="G64" s="284">
        <f>SUM(G56:G63)</f>
        <v>0</v>
      </c>
      <c r="H64" s="285"/>
      <c r="I64" s="286">
        <f>SUM(I56:I63)</f>
        <v>26.698</v>
      </c>
      <c r="J64" s="285"/>
      <c r="K64" s="286">
        <f>SUM(K56:K63)</f>
        <v>0</v>
      </c>
      <c r="O64" s="259">
        <v>4</v>
      </c>
      <c r="BA64" s="287">
        <f>SUM(BA56:BA63)</f>
        <v>0</v>
      </c>
      <c r="BB64" s="287">
        <f>SUM(BB56:BB63)</f>
        <v>0</v>
      </c>
      <c r="BC64" s="287">
        <f>SUM(BC56:BC63)</f>
        <v>0</v>
      </c>
      <c r="BD64" s="287">
        <f>SUM(BD56:BD63)</f>
        <v>0</v>
      </c>
      <c r="BE64" s="287">
        <f>SUM(BE56:BE63)</f>
        <v>0</v>
      </c>
    </row>
    <row r="65" spans="5:5">
      <c r="E65" s="232"/>
    </row>
    <row r="66" spans="5:5">
      <c r="E66" s="232"/>
    </row>
    <row r="67" spans="5:5">
      <c r="E67" s="232"/>
    </row>
    <row r="68" spans="5:5">
      <c r="E68" s="232"/>
    </row>
    <row r="69" spans="5:5">
      <c r="E69" s="232"/>
    </row>
    <row r="70" spans="5:5">
      <c r="E70" s="232"/>
    </row>
    <row r="71" spans="5:5">
      <c r="E71" s="232"/>
    </row>
    <row r="72" spans="5:5">
      <c r="E72" s="232"/>
    </row>
    <row r="73" spans="5:5">
      <c r="E73" s="232"/>
    </row>
    <row r="74" spans="5:5">
      <c r="E74" s="232"/>
    </row>
    <row r="75" spans="5:5">
      <c r="E75" s="232"/>
    </row>
    <row r="76" spans="5:5">
      <c r="E76" s="232"/>
    </row>
    <row r="77" spans="5:5">
      <c r="E77" s="232"/>
    </row>
    <row r="78" spans="5:5">
      <c r="E78" s="232"/>
    </row>
    <row r="79" spans="5:5">
      <c r="E79" s="232"/>
    </row>
    <row r="80" spans="5:5">
      <c r="E80" s="232"/>
    </row>
    <row r="81" spans="1:7">
      <c r="E81" s="232"/>
    </row>
    <row r="82" spans="1:7">
      <c r="E82" s="232"/>
    </row>
    <row r="83" spans="1:7">
      <c r="E83" s="232"/>
    </row>
    <row r="84" spans="1:7">
      <c r="E84" s="232"/>
    </row>
    <row r="85" spans="1:7">
      <c r="E85" s="232"/>
    </row>
    <row r="86" spans="1:7">
      <c r="E86" s="232"/>
    </row>
    <row r="87" spans="1:7">
      <c r="E87" s="232"/>
    </row>
    <row r="88" spans="1:7">
      <c r="A88" s="277"/>
      <c r="B88" s="277"/>
      <c r="C88" s="277"/>
      <c r="D88" s="277"/>
      <c r="E88" s="277"/>
      <c r="F88" s="277"/>
      <c r="G88" s="277"/>
    </row>
    <row r="89" spans="1:7">
      <c r="A89" s="277"/>
      <c r="B89" s="277"/>
      <c r="C89" s="277"/>
      <c r="D89" s="277"/>
      <c r="E89" s="277"/>
      <c r="F89" s="277"/>
      <c r="G89" s="277"/>
    </row>
    <row r="90" spans="1:7">
      <c r="A90" s="277"/>
      <c r="B90" s="277"/>
      <c r="C90" s="277"/>
      <c r="D90" s="277"/>
      <c r="E90" s="277"/>
      <c r="F90" s="277"/>
      <c r="G90" s="277"/>
    </row>
    <row r="91" spans="1:7">
      <c r="A91" s="277"/>
      <c r="B91" s="277"/>
      <c r="C91" s="277"/>
      <c r="D91" s="277"/>
      <c r="E91" s="277"/>
      <c r="F91" s="277"/>
      <c r="G91" s="277"/>
    </row>
    <row r="92" spans="1:7">
      <c r="E92" s="232"/>
    </row>
    <row r="93" spans="1:7">
      <c r="E93" s="232"/>
    </row>
    <row r="94" spans="1:7">
      <c r="E94" s="232"/>
    </row>
    <row r="95" spans="1:7">
      <c r="E95" s="232"/>
    </row>
    <row r="96" spans="1:7">
      <c r="E96" s="232"/>
    </row>
    <row r="97" spans="5:5">
      <c r="E97" s="232"/>
    </row>
    <row r="98" spans="5:5">
      <c r="E98" s="232"/>
    </row>
    <row r="99" spans="5:5">
      <c r="E99" s="232"/>
    </row>
    <row r="100" spans="5:5">
      <c r="E100" s="232"/>
    </row>
    <row r="101" spans="5:5">
      <c r="E101" s="232"/>
    </row>
    <row r="102" spans="5:5">
      <c r="E102" s="232"/>
    </row>
    <row r="103" spans="5:5">
      <c r="E103" s="232"/>
    </row>
    <row r="104" spans="5:5">
      <c r="E104" s="232"/>
    </row>
    <row r="105" spans="5:5">
      <c r="E105" s="232"/>
    </row>
    <row r="106" spans="5:5">
      <c r="E106" s="232"/>
    </row>
    <row r="107" spans="5:5">
      <c r="E107" s="232"/>
    </row>
    <row r="108" spans="5:5">
      <c r="E108" s="232"/>
    </row>
    <row r="109" spans="5:5">
      <c r="E109" s="232"/>
    </row>
    <row r="110" spans="5:5">
      <c r="E110" s="232"/>
    </row>
    <row r="111" spans="5:5">
      <c r="E111" s="232"/>
    </row>
    <row r="112" spans="5:5">
      <c r="E112" s="232"/>
    </row>
    <row r="113" spans="1:7">
      <c r="E113" s="232"/>
    </row>
    <row r="114" spans="1:7">
      <c r="E114" s="232"/>
    </row>
    <row r="115" spans="1:7">
      <c r="E115" s="232"/>
    </row>
    <row r="116" spans="1:7">
      <c r="E116" s="232"/>
    </row>
    <row r="117" spans="1:7">
      <c r="E117" s="232"/>
    </row>
    <row r="118" spans="1:7">
      <c r="E118" s="232"/>
    </row>
    <row r="119" spans="1:7">
      <c r="E119" s="232"/>
    </row>
    <row r="120" spans="1:7">
      <c r="E120" s="232"/>
    </row>
    <row r="121" spans="1:7">
      <c r="E121" s="232"/>
    </row>
    <row r="122" spans="1:7">
      <c r="E122" s="232"/>
    </row>
    <row r="123" spans="1:7">
      <c r="A123" s="288"/>
      <c r="B123" s="288"/>
    </row>
    <row r="124" spans="1:7">
      <c r="A124" s="277"/>
      <c r="B124" s="277"/>
      <c r="C124" s="289"/>
      <c r="D124" s="289"/>
      <c r="E124" s="290"/>
      <c r="F124" s="289"/>
      <c r="G124" s="291"/>
    </row>
    <row r="125" spans="1:7">
      <c r="A125" s="292"/>
      <c r="B125" s="292"/>
      <c r="C125" s="277"/>
      <c r="D125" s="277"/>
      <c r="E125" s="293"/>
      <c r="F125" s="277"/>
      <c r="G125" s="277"/>
    </row>
    <row r="126" spans="1:7">
      <c r="A126" s="277"/>
      <c r="B126" s="277"/>
      <c r="C126" s="277"/>
      <c r="D126" s="277"/>
      <c r="E126" s="293"/>
      <c r="F126" s="277"/>
      <c r="G126" s="277"/>
    </row>
    <row r="127" spans="1:7">
      <c r="A127" s="277"/>
      <c r="B127" s="277"/>
      <c r="C127" s="277"/>
      <c r="D127" s="277"/>
      <c r="E127" s="293"/>
      <c r="F127" s="277"/>
      <c r="G127" s="277"/>
    </row>
    <row r="128" spans="1:7">
      <c r="A128" s="277"/>
      <c r="B128" s="277"/>
      <c r="C128" s="277"/>
      <c r="D128" s="277"/>
      <c r="E128" s="293"/>
      <c r="F128" s="277"/>
      <c r="G128" s="277"/>
    </row>
    <row r="129" spans="1:7">
      <c r="A129" s="277"/>
      <c r="B129" s="277"/>
      <c r="C129" s="277"/>
      <c r="D129" s="277"/>
      <c r="E129" s="293"/>
      <c r="F129" s="277"/>
      <c r="G129" s="277"/>
    </row>
    <row r="130" spans="1:7">
      <c r="A130" s="277"/>
      <c r="B130" s="277"/>
      <c r="C130" s="277"/>
      <c r="D130" s="277"/>
      <c r="E130" s="293"/>
      <c r="F130" s="277"/>
      <c r="G130" s="277"/>
    </row>
    <row r="131" spans="1:7">
      <c r="A131" s="277"/>
      <c r="B131" s="277"/>
      <c r="C131" s="277"/>
      <c r="D131" s="277"/>
      <c r="E131" s="293"/>
      <c r="F131" s="277"/>
      <c r="G131" s="277"/>
    </row>
    <row r="132" spans="1:7">
      <c r="A132" s="277"/>
      <c r="B132" s="277"/>
      <c r="C132" s="277"/>
      <c r="D132" s="277"/>
      <c r="E132" s="293"/>
      <c r="F132" s="277"/>
      <c r="G132" s="277"/>
    </row>
    <row r="133" spans="1:7">
      <c r="A133" s="277"/>
      <c r="B133" s="277"/>
      <c r="C133" s="277"/>
      <c r="D133" s="277"/>
      <c r="E133" s="293"/>
      <c r="F133" s="277"/>
      <c r="G133" s="277"/>
    </row>
    <row r="134" spans="1:7">
      <c r="A134" s="277"/>
      <c r="B134" s="277"/>
      <c r="C134" s="277"/>
      <c r="D134" s="277"/>
      <c r="E134" s="293"/>
      <c r="F134" s="277"/>
      <c r="G134" s="277"/>
    </row>
    <row r="135" spans="1:7">
      <c r="A135" s="277"/>
      <c r="B135" s="277"/>
      <c r="C135" s="277"/>
      <c r="D135" s="277"/>
      <c r="E135" s="293"/>
      <c r="F135" s="277"/>
      <c r="G135" s="277"/>
    </row>
    <row r="136" spans="1:7">
      <c r="A136" s="277"/>
      <c r="B136" s="277"/>
      <c r="C136" s="277"/>
      <c r="D136" s="277"/>
      <c r="E136" s="293"/>
      <c r="F136" s="277"/>
      <c r="G136" s="277"/>
    </row>
    <row r="137" spans="1:7">
      <c r="A137" s="277"/>
      <c r="B137" s="277"/>
      <c r="C137" s="277"/>
      <c r="D137" s="277"/>
      <c r="E137" s="293"/>
      <c r="F137" s="277"/>
      <c r="G137" s="277"/>
    </row>
  </sheetData>
  <mergeCells count="24">
    <mergeCell ref="C35:D35"/>
    <mergeCell ref="A1:G1"/>
    <mergeCell ref="A3:B3"/>
    <mergeCell ref="A4:B4"/>
    <mergeCell ref="E4:G4"/>
    <mergeCell ref="C9:D9"/>
    <mergeCell ref="C11:D11"/>
    <mergeCell ref="C13:D13"/>
    <mergeCell ref="C15:D15"/>
    <mergeCell ref="C17:D17"/>
    <mergeCell ref="C19:G19"/>
    <mergeCell ref="C21:D21"/>
    <mergeCell ref="C24:D24"/>
    <mergeCell ref="C26:G26"/>
    <mergeCell ref="C59:D59"/>
    <mergeCell ref="C61:D61"/>
    <mergeCell ref="C39:G39"/>
    <mergeCell ref="C40:D40"/>
    <mergeCell ref="C44:G44"/>
    <mergeCell ref="C45:D45"/>
    <mergeCell ref="C47:D47"/>
    <mergeCell ref="C48:D48"/>
    <mergeCell ref="C50:G50"/>
    <mergeCell ref="C51:D51"/>
  </mergeCells>
  <printOptions horizontalCentered="1" gridLinesSet="0"/>
  <pageMargins left="0.59055118110236227" right="0.39370078740157483" top="0.59055118110236227" bottom="0.98425196850393704" header="0.19685039370078741" footer="0.51181102362204722"/>
  <pageSetup paperSize="9" orientation="landscape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8"/>
  <dimension ref="A1:BE51"/>
  <sheetViews>
    <sheetView topLeftCell="A34" zoomScaleNormal="100" workbookViewId="0"/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57" ht="12.75" customHeight="1">
      <c r="A2" s="95" t="s">
        <v>32</v>
      </c>
      <c r="B2" s="96"/>
      <c r="C2" s="97" t="s">
        <v>109</v>
      </c>
      <c r="D2" s="97" t="s">
        <v>110</v>
      </c>
      <c r="E2" s="98"/>
      <c r="F2" s="99" t="s">
        <v>33</v>
      </c>
      <c r="G2" s="100"/>
    </row>
    <row r="3" spans="1:57" ht="3" hidden="1" customHeight="1">
      <c r="A3" s="101"/>
      <c r="B3" s="102"/>
      <c r="C3" s="103"/>
      <c r="D3" s="103"/>
      <c r="E3" s="104"/>
      <c r="F3" s="105"/>
      <c r="G3" s="106"/>
    </row>
    <row r="4" spans="1:5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57" ht="12.95" customHeight="1">
      <c r="A5" s="109" t="s">
        <v>770</v>
      </c>
      <c r="B5" s="110"/>
      <c r="C5" s="111" t="s">
        <v>771</v>
      </c>
      <c r="D5" s="112"/>
      <c r="E5" s="110"/>
      <c r="F5" s="105" t="s">
        <v>36</v>
      </c>
      <c r="G5" s="106"/>
    </row>
    <row r="6" spans="1:57" ht="12.9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57" ht="12.95" customHeight="1">
      <c r="A7" s="116" t="s">
        <v>103</v>
      </c>
      <c r="B7" s="117"/>
      <c r="C7" s="118" t="s">
        <v>104</v>
      </c>
      <c r="D7" s="119"/>
      <c r="E7" s="119"/>
      <c r="F7" s="120" t="s">
        <v>39</v>
      </c>
      <c r="G7" s="114">
        <f>IF(G6=0,,ROUND((F30+F32)/G6,1))</f>
        <v>0</v>
      </c>
    </row>
    <row r="8" spans="1:57">
      <c r="A8" s="121" t="s">
        <v>40</v>
      </c>
      <c r="B8" s="105"/>
      <c r="C8" s="313"/>
      <c r="D8" s="313"/>
      <c r="E8" s="314"/>
      <c r="F8" s="122" t="s">
        <v>41</v>
      </c>
      <c r="G8" s="123"/>
      <c r="H8" s="124"/>
      <c r="I8" s="125"/>
    </row>
    <row r="9" spans="1:57">
      <c r="A9" s="121" t="s">
        <v>42</v>
      </c>
      <c r="B9" s="105"/>
      <c r="C9" s="313"/>
      <c r="D9" s="313"/>
      <c r="E9" s="314"/>
      <c r="F9" s="105"/>
      <c r="G9" s="126"/>
      <c r="H9" s="127"/>
    </row>
    <row r="10" spans="1:57">
      <c r="A10" s="121" t="s">
        <v>43</v>
      </c>
      <c r="B10" s="105"/>
      <c r="C10" s="313"/>
      <c r="D10" s="313"/>
      <c r="E10" s="313"/>
      <c r="F10" s="128"/>
      <c r="G10" s="129"/>
      <c r="H10" s="130"/>
    </row>
    <row r="11" spans="1:57" ht="13.5" customHeight="1">
      <c r="A11" s="121" t="s">
        <v>44</v>
      </c>
      <c r="B11" s="105"/>
      <c r="C11" s="313"/>
      <c r="D11" s="313"/>
      <c r="E11" s="313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57" ht="12.75" customHeight="1">
      <c r="A12" s="134" t="s">
        <v>46</v>
      </c>
      <c r="B12" s="102"/>
      <c r="C12" s="315"/>
      <c r="D12" s="315"/>
      <c r="E12" s="315"/>
      <c r="F12" s="135" t="s">
        <v>47</v>
      </c>
      <c r="G12" s="136"/>
      <c r="H12" s="127"/>
    </row>
    <row r="13" spans="1:57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5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57" ht="15.95" customHeight="1">
      <c r="A15" s="146"/>
      <c r="B15" s="147" t="s">
        <v>51</v>
      </c>
      <c r="C15" s="148">
        <f>'SO 07 001 Rek'!E10</f>
        <v>0</v>
      </c>
      <c r="D15" s="149" t="str">
        <f>'SO 07 001 Rek'!A15</f>
        <v>Ztížené výrobní podmínky</v>
      </c>
      <c r="E15" s="150"/>
      <c r="F15" s="151"/>
      <c r="G15" s="148">
        <f>'SO 07 001 Rek'!I15</f>
        <v>0</v>
      </c>
    </row>
    <row r="16" spans="1:57" ht="15.95" customHeight="1">
      <c r="A16" s="146" t="s">
        <v>52</v>
      </c>
      <c r="B16" s="147" t="s">
        <v>53</v>
      </c>
      <c r="C16" s="148">
        <f>'SO 07 001 Rek'!F10</f>
        <v>0</v>
      </c>
      <c r="D16" s="101" t="str">
        <f>'SO 07 001 Rek'!A16</f>
        <v>Oborová přirážka</v>
      </c>
      <c r="E16" s="152"/>
      <c r="F16" s="153"/>
      <c r="G16" s="148">
        <f>'SO 07 001 Rek'!I16</f>
        <v>0</v>
      </c>
    </row>
    <row r="17" spans="1:7" ht="15.95" customHeight="1">
      <c r="A17" s="146" t="s">
        <v>54</v>
      </c>
      <c r="B17" s="147" t="s">
        <v>55</v>
      </c>
      <c r="C17" s="148">
        <f>'SO 07 001 Rek'!H10</f>
        <v>0</v>
      </c>
      <c r="D17" s="101" t="str">
        <f>'SO 07 001 Rek'!A17</f>
        <v>Přesun stavebních kapacit</v>
      </c>
      <c r="E17" s="152"/>
      <c r="F17" s="153"/>
      <c r="G17" s="148">
        <f>'SO 07 001 Rek'!I17</f>
        <v>0</v>
      </c>
    </row>
    <row r="18" spans="1:7" ht="15.95" customHeight="1">
      <c r="A18" s="154" t="s">
        <v>56</v>
      </c>
      <c r="B18" s="155" t="s">
        <v>57</v>
      </c>
      <c r="C18" s="148">
        <f>'SO 07 001 Rek'!G10</f>
        <v>0</v>
      </c>
      <c r="D18" s="101" t="str">
        <f>'SO 07 001 Rek'!A18</f>
        <v>Mimostaveništní doprava</v>
      </c>
      <c r="E18" s="152"/>
      <c r="F18" s="153"/>
      <c r="G18" s="148">
        <f>'SO 07 001 Rek'!I18</f>
        <v>0</v>
      </c>
    </row>
    <row r="19" spans="1:7" ht="15.95" customHeight="1">
      <c r="A19" s="156" t="s">
        <v>58</v>
      </c>
      <c r="B19" s="147"/>
      <c r="C19" s="148">
        <f>SUM(C15:C18)</f>
        <v>0</v>
      </c>
      <c r="D19" s="101" t="str">
        <f>'SO 07 001 Rek'!A19</f>
        <v>Zařízení staveniště</v>
      </c>
      <c r="E19" s="152"/>
      <c r="F19" s="153"/>
      <c r="G19" s="148">
        <f>'SO 07 001 Rek'!I19</f>
        <v>0</v>
      </c>
    </row>
    <row r="20" spans="1:7" ht="15.95" customHeight="1">
      <c r="A20" s="156"/>
      <c r="B20" s="147"/>
      <c r="C20" s="148"/>
      <c r="D20" s="101" t="str">
        <f>'SO 07 001 Rek'!A20</f>
        <v>Provoz investora</v>
      </c>
      <c r="E20" s="152"/>
      <c r="F20" s="153"/>
      <c r="G20" s="148">
        <f>'SO 07 001 Rek'!I20</f>
        <v>0</v>
      </c>
    </row>
    <row r="21" spans="1:7" ht="15.95" customHeight="1">
      <c r="A21" s="156" t="s">
        <v>29</v>
      </c>
      <c r="B21" s="147"/>
      <c r="C21" s="148">
        <f>'SO 07 001 Rek'!I10</f>
        <v>0</v>
      </c>
      <c r="D21" s="101" t="str">
        <f>'SO 07 001 Rek'!A21</f>
        <v>Kompletační činnost (IČD)</v>
      </c>
      <c r="E21" s="152"/>
      <c r="F21" s="153"/>
      <c r="G21" s="148">
        <f>'SO 07 001 Rek'!I21</f>
        <v>0</v>
      </c>
    </row>
    <row r="22" spans="1:7" ht="15.9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95" customHeight="1" thickBot="1">
      <c r="A23" s="316" t="s">
        <v>61</v>
      </c>
      <c r="B23" s="317"/>
      <c r="C23" s="158">
        <f>C22+G23</f>
        <v>0</v>
      </c>
      <c r="D23" s="159" t="s">
        <v>62</v>
      </c>
      <c r="E23" s="160"/>
      <c r="F23" s="161"/>
      <c r="G23" s="148">
        <f>'SO 07 001 Rek'!H23</f>
        <v>0</v>
      </c>
    </row>
    <row r="24" spans="1:7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>
      <c r="A27" s="157"/>
      <c r="B27" s="171"/>
      <c r="C27" s="167"/>
      <c r="D27" s="127"/>
      <c r="F27" s="168"/>
      <c r="G27" s="169"/>
    </row>
    <row r="28" spans="1:7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>
      <c r="A30" s="175" t="s">
        <v>11</v>
      </c>
      <c r="B30" s="176"/>
      <c r="C30" s="177">
        <v>21</v>
      </c>
      <c r="D30" s="176" t="s">
        <v>70</v>
      </c>
      <c r="E30" s="178"/>
      <c r="F30" s="308">
        <f>C23-F32</f>
        <v>0</v>
      </c>
      <c r="G30" s="309"/>
    </row>
    <row r="31" spans="1:7">
      <c r="A31" s="175" t="s">
        <v>71</v>
      </c>
      <c r="B31" s="176"/>
      <c r="C31" s="177">
        <f>C30</f>
        <v>21</v>
      </c>
      <c r="D31" s="176" t="s">
        <v>72</v>
      </c>
      <c r="E31" s="178"/>
      <c r="F31" s="308">
        <f>ROUND(PRODUCT(F30,C31/100),0)</f>
        <v>0</v>
      </c>
      <c r="G31" s="309"/>
    </row>
    <row r="32" spans="1:7">
      <c r="A32" s="175" t="s">
        <v>11</v>
      </c>
      <c r="B32" s="176"/>
      <c r="C32" s="177">
        <v>0</v>
      </c>
      <c r="D32" s="176" t="s">
        <v>72</v>
      </c>
      <c r="E32" s="178"/>
      <c r="F32" s="308">
        <v>0</v>
      </c>
      <c r="G32" s="309"/>
    </row>
    <row r="33" spans="1:8">
      <c r="A33" s="175" t="s">
        <v>71</v>
      </c>
      <c r="B33" s="179"/>
      <c r="C33" s="180">
        <f>C32</f>
        <v>0</v>
      </c>
      <c r="D33" s="176" t="s">
        <v>72</v>
      </c>
      <c r="E33" s="153"/>
      <c r="F33" s="308">
        <f>ROUND(PRODUCT(F32,C33/100),0)</f>
        <v>0</v>
      </c>
      <c r="G33" s="309"/>
    </row>
    <row r="34" spans="1:8" s="184" customFormat="1" ht="19.5" customHeight="1" thickBot="1">
      <c r="A34" s="181" t="s">
        <v>73</v>
      </c>
      <c r="B34" s="182"/>
      <c r="C34" s="182"/>
      <c r="D34" s="182"/>
      <c r="E34" s="183"/>
      <c r="F34" s="310">
        <f>ROUND(SUM(F30:F33),0)</f>
        <v>0</v>
      </c>
      <c r="G34" s="311"/>
    </row>
    <row r="36" spans="1:8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2"/>
      <c r="C37" s="312"/>
      <c r="D37" s="312"/>
      <c r="E37" s="312"/>
      <c r="F37" s="312"/>
      <c r="G37" s="312"/>
      <c r="H37" s="1" t="s">
        <v>1</v>
      </c>
    </row>
    <row r="38" spans="1:8" ht="12.75" customHeight="1">
      <c r="A38" s="185"/>
      <c r="B38" s="312"/>
      <c r="C38" s="312"/>
      <c r="D38" s="312"/>
      <c r="E38" s="312"/>
      <c r="F38" s="312"/>
      <c r="G38" s="312"/>
      <c r="H38" s="1" t="s">
        <v>1</v>
      </c>
    </row>
    <row r="39" spans="1:8">
      <c r="A39" s="185"/>
      <c r="B39" s="312"/>
      <c r="C39" s="312"/>
      <c r="D39" s="312"/>
      <c r="E39" s="312"/>
      <c r="F39" s="312"/>
      <c r="G39" s="312"/>
      <c r="H39" s="1" t="s">
        <v>1</v>
      </c>
    </row>
    <row r="40" spans="1:8">
      <c r="A40" s="185"/>
      <c r="B40" s="312"/>
      <c r="C40" s="312"/>
      <c r="D40" s="312"/>
      <c r="E40" s="312"/>
      <c r="F40" s="312"/>
      <c r="G40" s="312"/>
      <c r="H40" s="1" t="s">
        <v>1</v>
      </c>
    </row>
    <row r="41" spans="1:8">
      <c r="A41" s="185"/>
      <c r="B41" s="312"/>
      <c r="C41" s="312"/>
      <c r="D41" s="312"/>
      <c r="E41" s="312"/>
      <c r="F41" s="312"/>
      <c r="G41" s="312"/>
      <c r="H41" s="1" t="s">
        <v>1</v>
      </c>
    </row>
    <row r="42" spans="1:8">
      <c r="A42" s="185"/>
      <c r="B42" s="312"/>
      <c r="C42" s="312"/>
      <c r="D42" s="312"/>
      <c r="E42" s="312"/>
      <c r="F42" s="312"/>
      <c r="G42" s="312"/>
      <c r="H42" s="1" t="s">
        <v>1</v>
      </c>
    </row>
    <row r="43" spans="1:8">
      <c r="A43" s="185"/>
      <c r="B43" s="312"/>
      <c r="C43" s="312"/>
      <c r="D43" s="312"/>
      <c r="E43" s="312"/>
      <c r="F43" s="312"/>
      <c r="G43" s="312"/>
      <c r="H43" s="1" t="s">
        <v>1</v>
      </c>
    </row>
    <row r="44" spans="1:8" ht="12.75" customHeight="1">
      <c r="A44" s="185"/>
      <c r="B44" s="312"/>
      <c r="C44" s="312"/>
      <c r="D44" s="312"/>
      <c r="E44" s="312"/>
      <c r="F44" s="312"/>
      <c r="G44" s="312"/>
      <c r="H44" s="1" t="s">
        <v>1</v>
      </c>
    </row>
    <row r="45" spans="1:8" ht="12.75" customHeight="1">
      <c r="A45" s="185"/>
      <c r="B45" s="312"/>
      <c r="C45" s="312"/>
      <c r="D45" s="312"/>
      <c r="E45" s="312"/>
      <c r="F45" s="312"/>
      <c r="G45" s="312"/>
      <c r="H45" s="1" t="s">
        <v>1</v>
      </c>
    </row>
    <row r="46" spans="1:8">
      <c r="B46" s="307"/>
      <c r="C46" s="307"/>
      <c r="D46" s="307"/>
      <c r="E46" s="307"/>
      <c r="F46" s="307"/>
      <c r="G46" s="307"/>
    </row>
    <row r="47" spans="1:8">
      <c r="B47" s="307"/>
      <c r="C47" s="307"/>
      <c r="D47" s="307"/>
      <c r="E47" s="307"/>
      <c r="F47" s="307"/>
      <c r="G47" s="307"/>
    </row>
    <row r="48" spans="1:8">
      <c r="B48" s="307"/>
      <c r="C48" s="307"/>
      <c r="D48" s="307"/>
      <c r="E48" s="307"/>
      <c r="F48" s="307"/>
      <c r="G48" s="307"/>
    </row>
    <row r="49" spans="2:7">
      <c r="B49" s="307"/>
      <c r="C49" s="307"/>
      <c r="D49" s="307"/>
      <c r="E49" s="307"/>
      <c r="F49" s="307"/>
      <c r="G49" s="307"/>
    </row>
    <row r="50" spans="2:7">
      <c r="B50" s="307"/>
      <c r="C50" s="307"/>
      <c r="D50" s="307"/>
      <c r="E50" s="307"/>
      <c r="F50" s="307"/>
      <c r="G50" s="307"/>
    </row>
    <row r="51" spans="2:7">
      <c r="B51" s="307"/>
      <c r="C51" s="307"/>
      <c r="D51" s="307"/>
      <c r="E51" s="307"/>
      <c r="F51" s="307"/>
      <c r="G51" s="307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38"/>
  <dimension ref="A1:BE74"/>
  <sheetViews>
    <sheetView workbookViewId="0">
      <selection sqref="A1:B1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57" ht="13.5" thickTop="1">
      <c r="A1" s="318" t="s">
        <v>2</v>
      </c>
      <c r="B1" s="319"/>
      <c r="C1" s="186" t="s">
        <v>105</v>
      </c>
      <c r="D1" s="187"/>
      <c r="E1" s="188"/>
      <c r="F1" s="187"/>
      <c r="G1" s="189" t="s">
        <v>75</v>
      </c>
      <c r="H1" s="190" t="s">
        <v>109</v>
      </c>
      <c r="I1" s="191"/>
    </row>
    <row r="2" spans="1:57" ht="13.5" thickBot="1">
      <c r="A2" s="320" t="s">
        <v>76</v>
      </c>
      <c r="B2" s="321"/>
      <c r="C2" s="192" t="s">
        <v>772</v>
      </c>
      <c r="D2" s="193"/>
      <c r="E2" s="194"/>
      <c r="F2" s="193"/>
      <c r="G2" s="322" t="s">
        <v>110</v>
      </c>
      <c r="H2" s="323"/>
      <c r="I2" s="324"/>
    </row>
    <row r="3" spans="1:57" ht="13.5" thickTop="1">
      <c r="F3" s="127"/>
    </row>
    <row r="4" spans="1:57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spans="1:57" ht="13.5" thickBot="1"/>
    <row r="6" spans="1:57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57" s="127" customFormat="1">
      <c r="A7" s="294" t="str">
        <f>'SO 07 001 Pol'!B7</f>
        <v>1</v>
      </c>
      <c r="B7" s="62" t="str">
        <f>'SO 07 001 Pol'!C7</f>
        <v>Zemní práce</v>
      </c>
      <c r="D7" s="204"/>
      <c r="E7" s="295">
        <f>'SO 07 001 Pol'!BA37</f>
        <v>0</v>
      </c>
      <c r="F7" s="296">
        <f>'SO 07 001 Pol'!BB37</f>
        <v>0</v>
      </c>
      <c r="G7" s="296">
        <f>'SO 07 001 Pol'!BC37</f>
        <v>0</v>
      </c>
      <c r="H7" s="296">
        <f>'SO 07 001 Pol'!BD37</f>
        <v>0</v>
      </c>
      <c r="I7" s="297">
        <f>'SO 07 001 Pol'!BE37</f>
        <v>0</v>
      </c>
    </row>
    <row r="8" spans="1:57" s="127" customFormat="1">
      <c r="A8" s="294" t="str">
        <f>'SO 07 001 Pol'!B38</f>
        <v>5</v>
      </c>
      <c r="B8" s="62" t="str">
        <f>'SO 07 001 Pol'!C38</f>
        <v>Komunikace</v>
      </c>
      <c r="D8" s="204"/>
      <c r="E8" s="295">
        <f>'SO 07 001 Pol'!BA44</f>
        <v>0</v>
      </c>
      <c r="F8" s="296">
        <f>'SO 07 001 Pol'!BB44</f>
        <v>0</v>
      </c>
      <c r="G8" s="296">
        <f>'SO 07 001 Pol'!BC44</f>
        <v>0</v>
      </c>
      <c r="H8" s="296">
        <f>'SO 07 001 Pol'!BD44</f>
        <v>0</v>
      </c>
      <c r="I8" s="297">
        <f>'SO 07 001 Pol'!BE44</f>
        <v>0</v>
      </c>
    </row>
    <row r="9" spans="1:57" s="127" customFormat="1" ht="13.5" thickBot="1">
      <c r="A9" s="294" t="str">
        <f>'SO 07 001 Pol'!B45</f>
        <v>99</v>
      </c>
      <c r="B9" s="62" t="str">
        <f>'SO 07 001 Pol'!C45</f>
        <v>Staveništní přesun hmot</v>
      </c>
      <c r="D9" s="204"/>
      <c r="E9" s="295">
        <f>'SO 07 001 Pol'!BA47</f>
        <v>0</v>
      </c>
      <c r="F9" s="296">
        <f>'SO 07 001 Pol'!BB47</f>
        <v>0</v>
      </c>
      <c r="G9" s="296">
        <f>'SO 07 001 Pol'!BC47</f>
        <v>0</v>
      </c>
      <c r="H9" s="296">
        <f>'SO 07 001 Pol'!BD47</f>
        <v>0</v>
      </c>
      <c r="I9" s="297">
        <f>'SO 07 001 Pol'!BE47</f>
        <v>0</v>
      </c>
    </row>
    <row r="10" spans="1:57" s="14" customFormat="1" ht="13.5" thickBot="1">
      <c r="A10" s="205"/>
      <c r="B10" s="206" t="s">
        <v>79</v>
      </c>
      <c r="C10" s="206"/>
      <c r="D10" s="207"/>
      <c r="E10" s="208">
        <f>SUM(E7:E9)</f>
        <v>0</v>
      </c>
      <c r="F10" s="209">
        <f>SUM(F7:F9)</f>
        <v>0</v>
      </c>
      <c r="G10" s="209">
        <f>SUM(G7:G9)</f>
        <v>0</v>
      </c>
      <c r="H10" s="209">
        <f>SUM(H7:H9)</f>
        <v>0</v>
      </c>
      <c r="I10" s="210">
        <f>SUM(I7:I9)</f>
        <v>0</v>
      </c>
    </row>
    <row r="11" spans="1:57">
      <c r="A11" s="127"/>
      <c r="B11" s="127"/>
      <c r="C11" s="127"/>
      <c r="D11" s="127"/>
      <c r="E11" s="127"/>
      <c r="F11" s="127"/>
      <c r="G11" s="127"/>
      <c r="H11" s="127"/>
      <c r="I11" s="127"/>
    </row>
    <row r="12" spans="1:57" ht="19.5" customHeight="1">
      <c r="A12" s="196" t="s">
        <v>80</v>
      </c>
      <c r="B12" s="196"/>
      <c r="C12" s="196"/>
      <c r="D12" s="196"/>
      <c r="E12" s="196"/>
      <c r="F12" s="196"/>
      <c r="G12" s="211"/>
      <c r="H12" s="196"/>
      <c r="I12" s="196"/>
      <c r="BA12" s="133"/>
      <c r="BB12" s="133"/>
      <c r="BC12" s="133"/>
      <c r="BD12" s="133"/>
      <c r="BE12" s="133"/>
    </row>
    <row r="13" spans="1:57" ht="13.5" thickBot="1"/>
    <row r="14" spans="1:57">
      <c r="A14" s="162" t="s">
        <v>81</v>
      </c>
      <c r="B14" s="163"/>
      <c r="C14" s="163"/>
      <c r="D14" s="212"/>
      <c r="E14" s="213" t="s">
        <v>82</v>
      </c>
      <c r="F14" s="214" t="s">
        <v>12</v>
      </c>
      <c r="G14" s="215" t="s">
        <v>83</v>
      </c>
      <c r="H14" s="216"/>
      <c r="I14" s="217" t="s">
        <v>82</v>
      </c>
    </row>
    <row r="15" spans="1:57">
      <c r="A15" s="156" t="s">
        <v>242</v>
      </c>
      <c r="B15" s="147"/>
      <c r="C15" s="147"/>
      <c r="D15" s="218"/>
      <c r="E15" s="219"/>
      <c r="F15" s="220"/>
      <c r="G15" s="221">
        <v>0</v>
      </c>
      <c r="H15" s="222"/>
      <c r="I15" s="223">
        <f t="shared" ref="I15:I22" si="0">E15+F15*G15/100</f>
        <v>0</v>
      </c>
      <c r="BA15" s="1">
        <v>0</v>
      </c>
    </row>
    <row r="16" spans="1:57">
      <c r="A16" s="156" t="s">
        <v>243</v>
      </c>
      <c r="B16" s="147"/>
      <c r="C16" s="147"/>
      <c r="D16" s="218"/>
      <c r="E16" s="219"/>
      <c r="F16" s="220"/>
      <c r="G16" s="221">
        <v>0</v>
      </c>
      <c r="H16" s="222"/>
      <c r="I16" s="223">
        <f t="shared" si="0"/>
        <v>0</v>
      </c>
      <c r="BA16" s="1">
        <v>0</v>
      </c>
    </row>
    <row r="17" spans="1:53">
      <c r="A17" s="156" t="s">
        <v>244</v>
      </c>
      <c r="B17" s="147"/>
      <c r="C17" s="147"/>
      <c r="D17" s="218"/>
      <c r="E17" s="219"/>
      <c r="F17" s="220"/>
      <c r="G17" s="221">
        <v>0</v>
      </c>
      <c r="H17" s="222"/>
      <c r="I17" s="223">
        <f t="shared" si="0"/>
        <v>0</v>
      </c>
      <c r="BA17" s="1">
        <v>0</v>
      </c>
    </row>
    <row r="18" spans="1:53">
      <c r="A18" s="156" t="s">
        <v>245</v>
      </c>
      <c r="B18" s="147"/>
      <c r="C18" s="147"/>
      <c r="D18" s="218"/>
      <c r="E18" s="219"/>
      <c r="F18" s="220"/>
      <c r="G18" s="221">
        <v>0</v>
      </c>
      <c r="H18" s="222"/>
      <c r="I18" s="223">
        <f t="shared" si="0"/>
        <v>0</v>
      </c>
      <c r="BA18" s="1">
        <v>0</v>
      </c>
    </row>
    <row r="19" spans="1:53">
      <c r="A19" s="156" t="s">
        <v>246</v>
      </c>
      <c r="B19" s="147"/>
      <c r="C19" s="147"/>
      <c r="D19" s="218"/>
      <c r="E19" s="219"/>
      <c r="F19" s="220"/>
      <c r="G19" s="221">
        <v>0</v>
      </c>
      <c r="H19" s="222"/>
      <c r="I19" s="223">
        <f t="shared" si="0"/>
        <v>0</v>
      </c>
      <c r="BA19" s="1">
        <v>1</v>
      </c>
    </row>
    <row r="20" spans="1:53">
      <c r="A20" s="156" t="s">
        <v>247</v>
      </c>
      <c r="B20" s="147"/>
      <c r="C20" s="147"/>
      <c r="D20" s="218"/>
      <c r="E20" s="219"/>
      <c r="F20" s="220"/>
      <c r="G20" s="221">
        <v>0</v>
      </c>
      <c r="H20" s="222"/>
      <c r="I20" s="223">
        <f t="shared" si="0"/>
        <v>0</v>
      </c>
      <c r="BA20" s="1">
        <v>1</v>
      </c>
    </row>
    <row r="21" spans="1:53">
      <c r="A21" s="156" t="s">
        <v>248</v>
      </c>
      <c r="B21" s="147"/>
      <c r="C21" s="147"/>
      <c r="D21" s="218"/>
      <c r="E21" s="219"/>
      <c r="F21" s="220"/>
      <c r="G21" s="221">
        <v>0</v>
      </c>
      <c r="H21" s="222"/>
      <c r="I21" s="223">
        <f t="shared" si="0"/>
        <v>0</v>
      </c>
      <c r="BA21" s="1">
        <v>2</v>
      </c>
    </row>
    <row r="22" spans="1:53">
      <c r="A22" s="156" t="s">
        <v>249</v>
      </c>
      <c r="B22" s="147"/>
      <c r="C22" s="147"/>
      <c r="D22" s="218"/>
      <c r="E22" s="219"/>
      <c r="F22" s="220"/>
      <c r="G22" s="221">
        <v>0</v>
      </c>
      <c r="H22" s="222"/>
      <c r="I22" s="223">
        <f t="shared" si="0"/>
        <v>0</v>
      </c>
      <c r="BA22" s="1">
        <v>2</v>
      </c>
    </row>
    <row r="23" spans="1:53" ht="13.5" thickBot="1">
      <c r="A23" s="224"/>
      <c r="B23" s="225" t="s">
        <v>84</v>
      </c>
      <c r="C23" s="226"/>
      <c r="D23" s="227"/>
      <c r="E23" s="228"/>
      <c r="F23" s="229"/>
      <c r="G23" s="229"/>
      <c r="H23" s="325">
        <f>SUM(I15:I22)</f>
        <v>0</v>
      </c>
      <c r="I23" s="326"/>
    </row>
    <row r="25" spans="1:53">
      <c r="B25" s="14"/>
      <c r="F25" s="230"/>
      <c r="G25" s="231"/>
      <c r="H25" s="231"/>
      <c r="I25" s="46"/>
    </row>
    <row r="26" spans="1:53">
      <c r="F26" s="230"/>
      <c r="G26" s="231"/>
      <c r="H26" s="231"/>
      <c r="I26" s="46"/>
    </row>
    <row r="27" spans="1:53">
      <c r="F27" s="230"/>
      <c r="G27" s="231"/>
      <c r="H27" s="231"/>
      <c r="I27" s="46"/>
    </row>
    <row r="28" spans="1:53">
      <c r="F28" s="230"/>
      <c r="G28" s="231"/>
      <c r="H28" s="231"/>
      <c r="I28" s="46"/>
    </row>
    <row r="29" spans="1:53">
      <c r="F29" s="230"/>
      <c r="G29" s="231"/>
      <c r="H29" s="231"/>
      <c r="I29" s="46"/>
    </row>
    <row r="30" spans="1:53">
      <c r="F30" s="230"/>
      <c r="G30" s="231"/>
      <c r="H30" s="231"/>
      <c r="I30" s="46"/>
    </row>
    <row r="31" spans="1:53">
      <c r="F31" s="230"/>
      <c r="G31" s="231"/>
      <c r="H31" s="231"/>
      <c r="I31" s="46"/>
    </row>
    <row r="32" spans="1:53">
      <c r="F32" s="230"/>
      <c r="G32" s="231"/>
      <c r="H32" s="231"/>
      <c r="I32" s="46"/>
    </row>
    <row r="33" spans="6:9">
      <c r="F33" s="230"/>
      <c r="G33" s="231"/>
      <c r="H33" s="231"/>
      <c r="I33" s="46"/>
    </row>
    <row r="34" spans="6:9">
      <c r="F34" s="230"/>
      <c r="G34" s="231"/>
      <c r="H34" s="231"/>
      <c r="I34" s="46"/>
    </row>
    <row r="35" spans="6:9">
      <c r="F35" s="230"/>
      <c r="G35" s="231"/>
      <c r="H35" s="231"/>
      <c r="I35" s="46"/>
    </row>
    <row r="36" spans="6:9">
      <c r="F36" s="230"/>
      <c r="G36" s="231"/>
      <c r="H36" s="231"/>
      <c r="I36" s="46"/>
    </row>
    <row r="37" spans="6:9">
      <c r="F37" s="230"/>
      <c r="G37" s="231"/>
      <c r="H37" s="231"/>
      <c r="I37" s="46"/>
    </row>
    <row r="38" spans="6:9">
      <c r="F38" s="230"/>
      <c r="G38" s="231"/>
      <c r="H38" s="231"/>
      <c r="I38" s="46"/>
    </row>
    <row r="39" spans="6:9">
      <c r="F39" s="230"/>
      <c r="G39" s="231"/>
      <c r="H39" s="231"/>
      <c r="I39" s="46"/>
    </row>
    <row r="40" spans="6:9">
      <c r="F40" s="230"/>
      <c r="G40" s="231"/>
      <c r="H40" s="231"/>
      <c r="I40" s="46"/>
    </row>
    <row r="41" spans="6:9">
      <c r="F41" s="230"/>
      <c r="G41" s="231"/>
      <c r="H41" s="231"/>
      <c r="I41" s="46"/>
    </row>
    <row r="42" spans="6:9">
      <c r="F42" s="230"/>
      <c r="G42" s="231"/>
      <c r="H42" s="231"/>
      <c r="I42" s="46"/>
    </row>
    <row r="43" spans="6:9">
      <c r="F43" s="230"/>
      <c r="G43" s="231"/>
      <c r="H43" s="231"/>
      <c r="I43" s="46"/>
    </row>
    <row r="44" spans="6:9">
      <c r="F44" s="230"/>
      <c r="G44" s="231"/>
      <c r="H44" s="231"/>
      <c r="I44" s="46"/>
    </row>
    <row r="45" spans="6:9">
      <c r="F45" s="230"/>
      <c r="G45" s="231"/>
      <c r="H45" s="231"/>
      <c r="I45" s="46"/>
    </row>
    <row r="46" spans="6:9">
      <c r="F46" s="230"/>
      <c r="G46" s="231"/>
      <c r="H46" s="231"/>
      <c r="I46" s="46"/>
    </row>
    <row r="47" spans="6:9">
      <c r="F47" s="230"/>
      <c r="G47" s="231"/>
      <c r="H47" s="231"/>
      <c r="I47" s="46"/>
    </row>
    <row r="48" spans="6:9">
      <c r="F48" s="230"/>
      <c r="G48" s="231"/>
      <c r="H48" s="231"/>
      <c r="I48" s="46"/>
    </row>
    <row r="49" spans="6:9">
      <c r="F49" s="230"/>
      <c r="G49" s="231"/>
      <c r="H49" s="231"/>
      <c r="I49" s="46"/>
    </row>
    <row r="50" spans="6:9">
      <c r="F50" s="230"/>
      <c r="G50" s="231"/>
      <c r="H50" s="231"/>
      <c r="I50" s="46"/>
    </row>
    <row r="51" spans="6:9">
      <c r="F51" s="230"/>
      <c r="G51" s="231"/>
      <c r="H51" s="231"/>
      <c r="I51" s="46"/>
    </row>
    <row r="52" spans="6:9">
      <c r="F52" s="230"/>
      <c r="G52" s="231"/>
      <c r="H52" s="231"/>
      <c r="I52" s="46"/>
    </row>
    <row r="53" spans="6:9">
      <c r="F53" s="230"/>
      <c r="G53" s="231"/>
      <c r="H53" s="231"/>
      <c r="I53" s="46"/>
    </row>
    <row r="54" spans="6:9">
      <c r="F54" s="230"/>
      <c r="G54" s="231"/>
      <c r="H54" s="231"/>
      <c r="I54" s="46"/>
    </row>
    <row r="55" spans="6:9">
      <c r="F55" s="230"/>
      <c r="G55" s="231"/>
      <c r="H55" s="231"/>
      <c r="I55" s="46"/>
    </row>
    <row r="56" spans="6:9">
      <c r="F56" s="230"/>
      <c r="G56" s="231"/>
      <c r="H56" s="231"/>
      <c r="I56" s="46"/>
    </row>
    <row r="57" spans="6:9">
      <c r="F57" s="230"/>
      <c r="G57" s="231"/>
      <c r="H57" s="231"/>
      <c r="I57" s="46"/>
    </row>
    <row r="58" spans="6:9">
      <c r="F58" s="230"/>
      <c r="G58" s="231"/>
      <c r="H58" s="231"/>
      <c r="I58" s="46"/>
    </row>
    <row r="59" spans="6:9">
      <c r="F59" s="230"/>
      <c r="G59" s="231"/>
      <c r="H59" s="231"/>
      <c r="I59" s="46"/>
    </row>
    <row r="60" spans="6:9">
      <c r="F60" s="230"/>
      <c r="G60" s="231"/>
      <c r="H60" s="231"/>
      <c r="I60" s="46"/>
    </row>
    <row r="61" spans="6:9">
      <c r="F61" s="230"/>
      <c r="G61" s="231"/>
      <c r="H61" s="231"/>
      <c r="I61" s="46"/>
    </row>
    <row r="62" spans="6:9">
      <c r="F62" s="230"/>
      <c r="G62" s="231"/>
      <c r="H62" s="231"/>
      <c r="I62" s="46"/>
    </row>
    <row r="63" spans="6:9">
      <c r="F63" s="230"/>
      <c r="G63" s="231"/>
      <c r="H63" s="231"/>
      <c r="I63" s="46"/>
    </row>
    <row r="64" spans="6:9">
      <c r="F64" s="230"/>
      <c r="G64" s="231"/>
      <c r="H64" s="231"/>
      <c r="I64" s="46"/>
    </row>
    <row r="65" spans="6:9">
      <c r="F65" s="230"/>
      <c r="G65" s="231"/>
      <c r="H65" s="231"/>
      <c r="I65" s="46"/>
    </row>
    <row r="66" spans="6:9">
      <c r="F66" s="230"/>
      <c r="G66" s="231"/>
      <c r="H66" s="231"/>
      <c r="I66" s="46"/>
    </row>
    <row r="67" spans="6:9">
      <c r="F67" s="230"/>
      <c r="G67" s="231"/>
      <c r="H67" s="231"/>
      <c r="I67" s="46"/>
    </row>
    <row r="68" spans="6:9">
      <c r="F68" s="230"/>
      <c r="G68" s="231"/>
      <c r="H68" s="231"/>
      <c r="I68" s="46"/>
    </row>
    <row r="69" spans="6:9">
      <c r="F69" s="230"/>
      <c r="G69" s="231"/>
      <c r="H69" s="231"/>
      <c r="I69" s="46"/>
    </row>
    <row r="70" spans="6:9">
      <c r="F70" s="230"/>
      <c r="G70" s="231"/>
      <c r="H70" s="231"/>
      <c r="I70" s="46"/>
    </row>
    <row r="71" spans="6:9">
      <c r="F71" s="230"/>
      <c r="G71" s="231"/>
      <c r="H71" s="231"/>
      <c r="I71" s="46"/>
    </row>
    <row r="72" spans="6:9">
      <c r="F72" s="230"/>
      <c r="G72" s="231"/>
      <c r="H72" s="231"/>
      <c r="I72" s="46"/>
    </row>
    <row r="73" spans="6:9">
      <c r="F73" s="230"/>
      <c r="G73" s="231"/>
      <c r="H73" s="231"/>
      <c r="I73" s="46"/>
    </row>
    <row r="74" spans="6:9">
      <c r="F74" s="230"/>
      <c r="G74" s="231"/>
      <c r="H74" s="231"/>
      <c r="I74" s="46"/>
    </row>
  </sheetData>
  <mergeCells count="4">
    <mergeCell ref="A1:B1"/>
    <mergeCell ref="A2:B2"/>
    <mergeCell ref="G2:I2"/>
    <mergeCell ref="H23:I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9"/>
  <dimension ref="A1:CB120"/>
  <sheetViews>
    <sheetView showGridLines="0" showZeros="0" zoomScaleNormal="100" zoomScaleSheetLayoutView="100" workbookViewId="0">
      <selection sqref="A1:G1"/>
    </sheetView>
  </sheetViews>
  <sheetFormatPr defaultRowHeight="12.75"/>
  <cols>
    <col min="1" max="1" width="4.42578125" style="232" customWidth="1"/>
    <col min="2" max="2" width="11.5703125" style="232" customWidth="1"/>
    <col min="3" max="3" width="40.42578125" style="232" customWidth="1"/>
    <col min="4" max="4" width="5.5703125" style="232" customWidth="1"/>
    <col min="5" max="5" width="8.5703125" style="242" customWidth="1"/>
    <col min="6" max="6" width="9.85546875" style="232" customWidth="1"/>
    <col min="7" max="7" width="13.85546875" style="232" customWidth="1"/>
    <col min="8" max="8" width="11.7109375" style="232" customWidth="1"/>
    <col min="9" max="9" width="11.5703125" style="232" customWidth="1"/>
    <col min="10" max="10" width="11" style="232" customWidth="1"/>
    <col min="11" max="11" width="10.42578125" style="232" customWidth="1"/>
    <col min="12" max="12" width="75.42578125" style="232" customWidth="1"/>
    <col min="13" max="13" width="45.28515625" style="232" customWidth="1"/>
    <col min="14" max="16384" width="9.140625" style="232"/>
  </cols>
  <sheetData>
    <row r="1" spans="1:80" ht="15.75">
      <c r="A1" s="332" t="s">
        <v>102</v>
      </c>
      <c r="B1" s="332"/>
      <c r="C1" s="332"/>
      <c r="D1" s="332"/>
      <c r="E1" s="332"/>
      <c r="F1" s="332"/>
      <c r="G1" s="332"/>
    </row>
    <row r="2" spans="1:80" ht="14.25" customHeight="1" thickBot="1">
      <c r="B2" s="233"/>
      <c r="C2" s="234"/>
      <c r="D2" s="234"/>
      <c r="E2" s="235"/>
      <c r="F2" s="234"/>
      <c r="G2" s="234"/>
    </row>
    <row r="3" spans="1:80" ht="13.5" thickTop="1">
      <c r="A3" s="318" t="s">
        <v>2</v>
      </c>
      <c r="B3" s="319"/>
      <c r="C3" s="186" t="s">
        <v>105</v>
      </c>
      <c r="D3" s="236"/>
      <c r="E3" s="237" t="s">
        <v>85</v>
      </c>
      <c r="F3" s="238" t="str">
        <f>'SO 07 001 Rek'!H1</f>
        <v>001</v>
      </c>
      <c r="G3" s="239"/>
    </row>
    <row r="4" spans="1:80" ht="13.5" thickBot="1">
      <c r="A4" s="333" t="s">
        <v>76</v>
      </c>
      <c r="B4" s="321"/>
      <c r="C4" s="192" t="s">
        <v>772</v>
      </c>
      <c r="D4" s="240"/>
      <c r="E4" s="334" t="str">
        <f>'SO 07 001 Rek'!G2</f>
        <v>Stavební práce</v>
      </c>
      <c r="F4" s="335"/>
      <c r="G4" s="336"/>
    </row>
    <row r="5" spans="1:80" ht="13.5" thickTop="1">
      <c r="A5" s="241"/>
      <c r="G5" s="243"/>
    </row>
    <row r="6" spans="1:80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80">
      <c r="A7" s="249" t="s">
        <v>97</v>
      </c>
      <c r="B7" s="250" t="s">
        <v>98</v>
      </c>
      <c r="C7" s="251" t="s">
        <v>99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>
      <c r="A8" s="260">
        <v>1</v>
      </c>
      <c r="B8" s="261" t="s">
        <v>773</v>
      </c>
      <c r="C8" s="262" t="s">
        <v>774</v>
      </c>
      <c r="D8" s="263" t="s">
        <v>118</v>
      </c>
      <c r="E8" s="264">
        <v>832.2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>
        <v>0</v>
      </c>
      <c r="K8" s="267">
        <f>E8*J8</f>
        <v>0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80">
      <c r="A9" s="268"/>
      <c r="B9" s="272"/>
      <c r="C9" s="330" t="s">
        <v>775</v>
      </c>
      <c r="D9" s="331"/>
      <c r="E9" s="273">
        <v>832.2</v>
      </c>
      <c r="F9" s="274"/>
      <c r="G9" s="275"/>
      <c r="H9" s="276"/>
      <c r="I9" s="270"/>
      <c r="J9" s="277"/>
      <c r="K9" s="270"/>
      <c r="M9" s="271" t="s">
        <v>775</v>
      </c>
      <c r="O9" s="259"/>
    </row>
    <row r="10" spans="1:80">
      <c r="A10" s="260">
        <v>2</v>
      </c>
      <c r="B10" s="261" t="s">
        <v>134</v>
      </c>
      <c r="C10" s="262" t="s">
        <v>135</v>
      </c>
      <c r="D10" s="263" t="s">
        <v>118</v>
      </c>
      <c r="E10" s="264">
        <v>1912.3</v>
      </c>
      <c r="F10" s="264">
        <v>0</v>
      </c>
      <c r="G10" s="265">
        <f>E10*F10</f>
        <v>0</v>
      </c>
      <c r="H10" s="266">
        <v>0</v>
      </c>
      <c r="I10" s="267">
        <f>E10*H10</f>
        <v>0</v>
      </c>
      <c r="J10" s="266">
        <v>0</v>
      </c>
      <c r="K10" s="267">
        <f>E10*J10</f>
        <v>0</v>
      </c>
      <c r="O10" s="259">
        <v>2</v>
      </c>
      <c r="AA10" s="232">
        <v>1</v>
      </c>
      <c r="AB10" s="232">
        <v>1</v>
      </c>
      <c r="AC10" s="232">
        <v>1</v>
      </c>
      <c r="AZ10" s="232">
        <v>1</v>
      </c>
      <c r="BA10" s="232">
        <f>IF(AZ10=1,G10,0)</f>
        <v>0</v>
      </c>
      <c r="BB10" s="232">
        <f>IF(AZ10=2,G10,0)</f>
        <v>0</v>
      </c>
      <c r="BC10" s="232">
        <f>IF(AZ10=3,G10,0)</f>
        <v>0</v>
      </c>
      <c r="BD10" s="232">
        <f>IF(AZ10=4,G10,0)</f>
        <v>0</v>
      </c>
      <c r="BE10" s="232">
        <f>IF(AZ10=5,G10,0)</f>
        <v>0</v>
      </c>
      <c r="CA10" s="259">
        <v>1</v>
      </c>
      <c r="CB10" s="259">
        <v>1</v>
      </c>
    </row>
    <row r="11" spans="1:80">
      <c r="A11" s="268"/>
      <c r="B11" s="272"/>
      <c r="C11" s="330" t="s">
        <v>776</v>
      </c>
      <c r="D11" s="331"/>
      <c r="E11" s="273">
        <v>732</v>
      </c>
      <c r="F11" s="274"/>
      <c r="G11" s="275"/>
      <c r="H11" s="276"/>
      <c r="I11" s="270"/>
      <c r="J11" s="277"/>
      <c r="K11" s="270"/>
      <c r="M11" s="271">
        <v>732</v>
      </c>
      <c r="O11" s="259"/>
    </row>
    <row r="12" spans="1:80">
      <c r="A12" s="268"/>
      <c r="B12" s="272"/>
      <c r="C12" s="330" t="s">
        <v>777</v>
      </c>
      <c r="D12" s="331"/>
      <c r="E12" s="273">
        <v>832.2</v>
      </c>
      <c r="F12" s="274"/>
      <c r="G12" s="275"/>
      <c r="H12" s="276"/>
      <c r="I12" s="270"/>
      <c r="J12" s="277"/>
      <c r="K12" s="270"/>
      <c r="M12" s="271" t="s">
        <v>777</v>
      </c>
      <c r="O12" s="259"/>
    </row>
    <row r="13" spans="1:80">
      <c r="A13" s="268"/>
      <c r="B13" s="272"/>
      <c r="C13" s="330" t="s">
        <v>778</v>
      </c>
      <c r="D13" s="331"/>
      <c r="E13" s="273">
        <v>348.1</v>
      </c>
      <c r="F13" s="274"/>
      <c r="G13" s="275"/>
      <c r="H13" s="276"/>
      <c r="I13" s="270"/>
      <c r="J13" s="277"/>
      <c r="K13" s="270"/>
      <c r="M13" s="271" t="s">
        <v>778</v>
      </c>
      <c r="O13" s="259"/>
    </row>
    <row r="14" spans="1:80">
      <c r="A14" s="260">
        <v>3</v>
      </c>
      <c r="B14" s="261" t="s">
        <v>138</v>
      </c>
      <c r="C14" s="262" t="s">
        <v>139</v>
      </c>
      <c r="D14" s="263" t="s">
        <v>118</v>
      </c>
      <c r="E14" s="264">
        <v>1912.3</v>
      </c>
      <c r="F14" s="264">
        <v>0</v>
      </c>
      <c r="G14" s="265">
        <f>E14*F14</f>
        <v>0</v>
      </c>
      <c r="H14" s="266">
        <v>0</v>
      </c>
      <c r="I14" s="267">
        <f>E14*H14</f>
        <v>0</v>
      </c>
      <c r="J14" s="266">
        <v>0</v>
      </c>
      <c r="K14" s="267">
        <f>E14*J14</f>
        <v>0</v>
      </c>
      <c r="O14" s="259">
        <v>2</v>
      </c>
      <c r="AA14" s="232">
        <v>1</v>
      </c>
      <c r="AB14" s="232">
        <v>1</v>
      </c>
      <c r="AC14" s="232">
        <v>1</v>
      </c>
      <c r="AZ14" s="232">
        <v>1</v>
      </c>
      <c r="BA14" s="232">
        <f>IF(AZ14=1,G14,0)</f>
        <v>0</v>
      </c>
      <c r="BB14" s="232">
        <f>IF(AZ14=2,G14,0)</f>
        <v>0</v>
      </c>
      <c r="BC14" s="232">
        <f>IF(AZ14=3,G14,0)</f>
        <v>0</v>
      </c>
      <c r="BD14" s="232">
        <f>IF(AZ14=4,G14,0)</f>
        <v>0</v>
      </c>
      <c r="BE14" s="232">
        <f>IF(AZ14=5,G14,0)</f>
        <v>0</v>
      </c>
      <c r="CA14" s="259">
        <v>1</v>
      </c>
      <c r="CB14" s="259">
        <v>1</v>
      </c>
    </row>
    <row r="15" spans="1:80">
      <c r="A15" s="268"/>
      <c r="B15" s="272"/>
      <c r="C15" s="330" t="s">
        <v>776</v>
      </c>
      <c r="D15" s="331"/>
      <c r="E15" s="273">
        <v>732</v>
      </c>
      <c r="F15" s="274"/>
      <c r="G15" s="275"/>
      <c r="H15" s="276"/>
      <c r="I15" s="270"/>
      <c r="J15" s="277"/>
      <c r="K15" s="270"/>
      <c r="M15" s="271">
        <v>732</v>
      </c>
      <c r="O15" s="259"/>
    </row>
    <row r="16" spans="1:80">
      <c r="A16" s="268"/>
      <c r="B16" s="272"/>
      <c r="C16" s="330" t="s">
        <v>777</v>
      </c>
      <c r="D16" s="331"/>
      <c r="E16" s="273">
        <v>832.2</v>
      </c>
      <c r="F16" s="274"/>
      <c r="G16" s="275"/>
      <c r="H16" s="276"/>
      <c r="I16" s="270"/>
      <c r="J16" s="277"/>
      <c r="K16" s="270"/>
      <c r="M16" s="271" t="s">
        <v>777</v>
      </c>
      <c r="O16" s="259"/>
    </row>
    <row r="17" spans="1:80">
      <c r="A17" s="268"/>
      <c r="B17" s="272"/>
      <c r="C17" s="330" t="s">
        <v>778</v>
      </c>
      <c r="D17" s="331"/>
      <c r="E17" s="273">
        <v>348.1</v>
      </c>
      <c r="F17" s="274"/>
      <c r="G17" s="275"/>
      <c r="H17" s="276"/>
      <c r="I17" s="270"/>
      <c r="J17" s="277"/>
      <c r="K17" s="270"/>
      <c r="M17" s="271" t="s">
        <v>778</v>
      </c>
      <c r="O17" s="259"/>
    </row>
    <row r="18" spans="1:80">
      <c r="A18" s="260">
        <v>4</v>
      </c>
      <c r="B18" s="261" t="s">
        <v>779</v>
      </c>
      <c r="C18" s="262" t="s">
        <v>780</v>
      </c>
      <c r="D18" s="263" t="s">
        <v>118</v>
      </c>
      <c r="E18" s="264">
        <v>732</v>
      </c>
      <c r="F18" s="264">
        <v>0</v>
      </c>
      <c r="G18" s="265">
        <f>E18*F18</f>
        <v>0</v>
      </c>
      <c r="H18" s="266">
        <v>0</v>
      </c>
      <c r="I18" s="267">
        <f>E18*H18</f>
        <v>0</v>
      </c>
      <c r="J18" s="266">
        <v>0</v>
      </c>
      <c r="K18" s="267">
        <f>E18*J18</f>
        <v>0</v>
      </c>
      <c r="O18" s="259">
        <v>2</v>
      </c>
      <c r="AA18" s="232">
        <v>1</v>
      </c>
      <c r="AB18" s="232">
        <v>1</v>
      </c>
      <c r="AC18" s="232">
        <v>1</v>
      </c>
      <c r="AZ18" s="232">
        <v>1</v>
      </c>
      <c r="BA18" s="232">
        <f>IF(AZ18=1,G18,0)</f>
        <v>0</v>
      </c>
      <c r="BB18" s="232">
        <f>IF(AZ18=2,G18,0)</f>
        <v>0</v>
      </c>
      <c r="BC18" s="232">
        <f>IF(AZ18=3,G18,0)</f>
        <v>0</v>
      </c>
      <c r="BD18" s="232">
        <f>IF(AZ18=4,G18,0)</f>
        <v>0</v>
      </c>
      <c r="BE18" s="232">
        <f>IF(AZ18=5,G18,0)</f>
        <v>0</v>
      </c>
      <c r="CA18" s="259">
        <v>1</v>
      </c>
      <c r="CB18" s="259">
        <v>1</v>
      </c>
    </row>
    <row r="19" spans="1:80">
      <c r="A19" s="268"/>
      <c r="B19" s="272"/>
      <c r="C19" s="330" t="s">
        <v>776</v>
      </c>
      <c r="D19" s="331"/>
      <c r="E19" s="273">
        <v>732</v>
      </c>
      <c r="F19" s="274"/>
      <c r="G19" s="275"/>
      <c r="H19" s="276"/>
      <c r="I19" s="270"/>
      <c r="J19" s="277"/>
      <c r="K19" s="270"/>
      <c r="M19" s="271">
        <v>732</v>
      </c>
      <c r="O19" s="259"/>
    </row>
    <row r="20" spans="1:80">
      <c r="A20" s="260">
        <v>5</v>
      </c>
      <c r="B20" s="261" t="s">
        <v>147</v>
      </c>
      <c r="C20" s="262" t="s">
        <v>148</v>
      </c>
      <c r="D20" s="263" t="s">
        <v>114</v>
      </c>
      <c r="E20" s="264">
        <v>25727</v>
      </c>
      <c r="F20" s="264">
        <v>0</v>
      </c>
      <c r="G20" s="265">
        <f>E20*F20</f>
        <v>0</v>
      </c>
      <c r="H20" s="266">
        <v>0</v>
      </c>
      <c r="I20" s="267">
        <f>E20*H20</f>
        <v>0</v>
      </c>
      <c r="J20" s="266">
        <v>0</v>
      </c>
      <c r="K20" s="267">
        <f>E20*J20</f>
        <v>0</v>
      </c>
      <c r="O20" s="259">
        <v>2</v>
      </c>
      <c r="AA20" s="232">
        <v>1</v>
      </c>
      <c r="AB20" s="232">
        <v>1</v>
      </c>
      <c r="AC20" s="232">
        <v>1</v>
      </c>
      <c r="AZ20" s="232">
        <v>1</v>
      </c>
      <c r="BA20" s="232">
        <f>IF(AZ20=1,G20,0)</f>
        <v>0</v>
      </c>
      <c r="BB20" s="232">
        <f>IF(AZ20=2,G20,0)</f>
        <v>0</v>
      </c>
      <c r="BC20" s="232">
        <f>IF(AZ20=3,G20,0)</f>
        <v>0</v>
      </c>
      <c r="BD20" s="232">
        <f>IF(AZ20=4,G20,0)</f>
        <v>0</v>
      </c>
      <c r="BE20" s="232">
        <f>IF(AZ20=5,G20,0)</f>
        <v>0</v>
      </c>
      <c r="CA20" s="259">
        <v>1</v>
      </c>
      <c r="CB20" s="259">
        <v>1</v>
      </c>
    </row>
    <row r="21" spans="1:80">
      <c r="A21" s="268"/>
      <c r="B21" s="272"/>
      <c r="C21" s="330" t="s">
        <v>781</v>
      </c>
      <c r="D21" s="331"/>
      <c r="E21" s="273">
        <v>8322</v>
      </c>
      <c r="F21" s="274"/>
      <c r="G21" s="275"/>
      <c r="H21" s="276"/>
      <c r="I21" s="270"/>
      <c r="J21" s="277"/>
      <c r="K21" s="270"/>
      <c r="M21" s="271">
        <v>8322</v>
      </c>
      <c r="O21" s="259"/>
    </row>
    <row r="22" spans="1:80">
      <c r="A22" s="268"/>
      <c r="B22" s="272"/>
      <c r="C22" s="330" t="s">
        <v>782</v>
      </c>
      <c r="D22" s="331"/>
      <c r="E22" s="273">
        <v>17405</v>
      </c>
      <c r="F22" s="274"/>
      <c r="G22" s="275"/>
      <c r="H22" s="276"/>
      <c r="I22" s="270"/>
      <c r="J22" s="277"/>
      <c r="K22" s="270"/>
      <c r="M22" s="271" t="s">
        <v>782</v>
      </c>
      <c r="O22" s="259"/>
    </row>
    <row r="23" spans="1:80">
      <c r="A23" s="260">
        <v>6</v>
      </c>
      <c r="B23" s="261" t="s">
        <v>445</v>
      </c>
      <c r="C23" s="262" t="s">
        <v>446</v>
      </c>
      <c r="D23" s="263" t="s">
        <v>114</v>
      </c>
      <c r="E23" s="264">
        <v>4500</v>
      </c>
      <c r="F23" s="264">
        <v>0</v>
      </c>
      <c r="G23" s="265">
        <f>E23*F23</f>
        <v>0</v>
      </c>
      <c r="H23" s="266">
        <v>0</v>
      </c>
      <c r="I23" s="267">
        <f>E23*H23</f>
        <v>0</v>
      </c>
      <c r="J23" s="266">
        <v>0</v>
      </c>
      <c r="K23" s="267">
        <f>E23*J23</f>
        <v>0</v>
      </c>
      <c r="O23" s="259">
        <v>2</v>
      </c>
      <c r="AA23" s="232">
        <v>1</v>
      </c>
      <c r="AB23" s="232">
        <v>1</v>
      </c>
      <c r="AC23" s="232">
        <v>1</v>
      </c>
      <c r="AZ23" s="232">
        <v>1</v>
      </c>
      <c r="BA23" s="232">
        <f>IF(AZ23=1,G23,0)</f>
        <v>0</v>
      </c>
      <c r="BB23" s="232">
        <f>IF(AZ23=2,G23,0)</f>
        <v>0</v>
      </c>
      <c r="BC23" s="232">
        <f>IF(AZ23=3,G23,0)</f>
        <v>0</v>
      </c>
      <c r="BD23" s="232">
        <f>IF(AZ23=4,G23,0)</f>
        <v>0</v>
      </c>
      <c r="BE23" s="232">
        <f>IF(AZ23=5,G23,0)</f>
        <v>0</v>
      </c>
      <c r="CA23" s="259">
        <v>1</v>
      </c>
      <c r="CB23" s="259">
        <v>1</v>
      </c>
    </row>
    <row r="24" spans="1:80">
      <c r="A24" s="260">
        <v>7</v>
      </c>
      <c r="B24" s="261" t="s">
        <v>320</v>
      </c>
      <c r="C24" s="262" t="s">
        <v>321</v>
      </c>
      <c r="D24" s="263" t="s">
        <v>114</v>
      </c>
      <c r="E24" s="264">
        <v>25727</v>
      </c>
      <c r="F24" s="264">
        <v>0</v>
      </c>
      <c r="G24" s="265">
        <f>E24*F24</f>
        <v>0</v>
      </c>
      <c r="H24" s="266">
        <v>0</v>
      </c>
      <c r="I24" s="267">
        <f>E24*H24</f>
        <v>0</v>
      </c>
      <c r="J24" s="266">
        <v>0</v>
      </c>
      <c r="K24" s="267">
        <f>E24*J24</f>
        <v>0</v>
      </c>
      <c r="O24" s="259">
        <v>2</v>
      </c>
      <c r="AA24" s="232">
        <v>1</v>
      </c>
      <c r="AB24" s="232">
        <v>1</v>
      </c>
      <c r="AC24" s="232">
        <v>1</v>
      </c>
      <c r="AZ24" s="232">
        <v>1</v>
      </c>
      <c r="BA24" s="232">
        <f>IF(AZ24=1,G24,0)</f>
        <v>0</v>
      </c>
      <c r="BB24" s="232">
        <f>IF(AZ24=2,G24,0)</f>
        <v>0</v>
      </c>
      <c r="BC24" s="232">
        <f>IF(AZ24=3,G24,0)</f>
        <v>0</v>
      </c>
      <c r="BD24" s="232">
        <f>IF(AZ24=4,G24,0)</f>
        <v>0</v>
      </c>
      <c r="BE24" s="232">
        <f>IF(AZ24=5,G24,0)</f>
        <v>0</v>
      </c>
      <c r="CA24" s="259">
        <v>1</v>
      </c>
      <c r="CB24" s="259">
        <v>1</v>
      </c>
    </row>
    <row r="25" spans="1:80">
      <c r="A25" s="268"/>
      <c r="B25" s="269"/>
      <c r="C25" s="327" t="s">
        <v>783</v>
      </c>
      <c r="D25" s="328"/>
      <c r="E25" s="328"/>
      <c r="F25" s="328"/>
      <c r="G25" s="329"/>
      <c r="I25" s="270"/>
      <c r="K25" s="270"/>
      <c r="L25" s="271" t="s">
        <v>783</v>
      </c>
      <c r="O25" s="259">
        <v>3</v>
      </c>
    </row>
    <row r="26" spans="1:80">
      <c r="A26" s="268"/>
      <c r="B26" s="272"/>
      <c r="C26" s="330" t="s">
        <v>781</v>
      </c>
      <c r="D26" s="331"/>
      <c r="E26" s="273">
        <v>8322</v>
      </c>
      <c r="F26" s="274"/>
      <c r="G26" s="275"/>
      <c r="H26" s="276"/>
      <c r="I26" s="270"/>
      <c r="J26" s="277"/>
      <c r="K26" s="270"/>
      <c r="M26" s="271">
        <v>8322</v>
      </c>
      <c r="O26" s="259"/>
    </row>
    <row r="27" spans="1:80">
      <c r="A27" s="268"/>
      <c r="B27" s="272"/>
      <c r="C27" s="330" t="s">
        <v>782</v>
      </c>
      <c r="D27" s="331"/>
      <c r="E27" s="273">
        <v>17405</v>
      </c>
      <c r="F27" s="274"/>
      <c r="G27" s="275"/>
      <c r="H27" s="276"/>
      <c r="I27" s="270"/>
      <c r="J27" s="277"/>
      <c r="K27" s="270"/>
      <c r="M27" s="271" t="s">
        <v>782</v>
      </c>
      <c r="O27" s="259"/>
    </row>
    <row r="28" spans="1:80">
      <c r="A28" s="260">
        <v>8</v>
      </c>
      <c r="B28" s="261" t="s">
        <v>784</v>
      </c>
      <c r="C28" s="262" t="s">
        <v>785</v>
      </c>
      <c r="D28" s="263" t="s">
        <v>114</v>
      </c>
      <c r="E28" s="264">
        <v>11803</v>
      </c>
      <c r="F28" s="264">
        <v>0</v>
      </c>
      <c r="G28" s="265">
        <f>E28*F28</f>
        <v>0</v>
      </c>
      <c r="H28" s="266">
        <v>0</v>
      </c>
      <c r="I28" s="267">
        <f>E28*H28</f>
        <v>0</v>
      </c>
      <c r="J28" s="266">
        <v>0</v>
      </c>
      <c r="K28" s="267">
        <f>E28*J28</f>
        <v>0</v>
      </c>
      <c r="O28" s="259">
        <v>2</v>
      </c>
      <c r="AA28" s="232">
        <v>1</v>
      </c>
      <c r="AB28" s="232">
        <v>1</v>
      </c>
      <c r="AC28" s="232">
        <v>1</v>
      </c>
      <c r="AZ28" s="232">
        <v>1</v>
      </c>
      <c r="BA28" s="232">
        <f>IF(AZ28=1,G28,0)</f>
        <v>0</v>
      </c>
      <c r="BB28" s="232">
        <f>IF(AZ28=2,G28,0)</f>
        <v>0</v>
      </c>
      <c r="BC28" s="232">
        <f>IF(AZ28=3,G28,0)</f>
        <v>0</v>
      </c>
      <c r="BD28" s="232">
        <f>IF(AZ28=4,G28,0)</f>
        <v>0</v>
      </c>
      <c r="BE28" s="232">
        <f>IF(AZ28=5,G28,0)</f>
        <v>0</v>
      </c>
      <c r="CA28" s="259">
        <v>1</v>
      </c>
      <c r="CB28" s="259">
        <v>1</v>
      </c>
    </row>
    <row r="29" spans="1:80">
      <c r="A29" s="268"/>
      <c r="B29" s="269"/>
      <c r="C29" s="327" t="s">
        <v>786</v>
      </c>
      <c r="D29" s="328"/>
      <c r="E29" s="328"/>
      <c r="F29" s="328"/>
      <c r="G29" s="329"/>
      <c r="I29" s="270"/>
      <c r="K29" s="270"/>
      <c r="L29" s="271" t="s">
        <v>786</v>
      </c>
      <c r="O29" s="259">
        <v>3</v>
      </c>
    </row>
    <row r="30" spans="1:80">
      <c r="A30" s="268"/>
      <c r="B30" s="272"/>
      <c r="C30" s="330" t="s">
        <v>781</v>
      </c>
      <c r="D30" s="331"/>
      <c r="E30" s="273">
        <v>8322</v>
      </c>
      <c r="F30" s="274"/>
      <c r="G30" s="275"/>
      <c r="H30" s="276"/>
      <c r="I30" s="270"/>
      <c r="J30" s="277"/>
      <c r="K30" s="270"/>
      <c r="M30" s="271">
        <v>8322</v>
      </c>
      <c r="O30" s="259"/>
    </row>
    <row r="31" spans="1:80">
      <c r="A31" s="268"/>
      <c r="B31" s="272"/>
      <c r="C31" s="330" t="s">
        <v>787</v>
      </c>
      <c r="D31" s="331"/>
      <c r="E31" s="273">
        <v>3481</v>
      </c>
      <c r="F31" s="274"/>
      <c r="G31" s="275"/>
      <c r="H31" s="276"/>
      <c r="I31" s="270"/>
      <c r="J31" s="277"/>
      <c r="K31" s="270"/>
      <c r="M31" s="271" t="s">
        <v>787</v>
      </c>
      <c r="O31" s="259"/>
    </row>
    <row r="32" spans="1:80">
      <c r="A32" s="260">
        <v>9</v>
      </c>
      <c r="B32" s="261" t="s">
        <v>328</v>
      </c>
      <c r="C32" s="262" t="s">
        <v>788</v>
      </c>
      <c r="D32" s="263" t="s">
        <v>451</v>
      </c>
      <c r="E32" s="264">
        <v>3</v>
      </c>
      <c r="F32" s="264">
        <v>0</v>
      </c>
      <c r="G32" s="265">
        <f>E32*F32</f>
        <v>0</v>
      </c>
      <c r="H32" s="266">
        <v>1E-4</v>
      </c>
      <c r="I32" s="267">
        <f>E32*H32</f>
        <v>3.0000000000000003E-4</v>
      </c>
      <c r="J32" s="266"/>
      <c r="K32" s="267">
        <f>E32*J32</f>
        <v>0</v>
      </c>
      <c r="O32" s="259">
        <v>2</v>
      </c>
      <c r="AA32" s="232">
        <v>12</v>
      </c>
      <c r="AB32" s="232">
        <v>0</v>
      </c>
      <c r="AC32" s="232">
        <v>1</v>
      </c>
      <c r="AZ32" s="232">
        <v>1</v>
      </c>
      <c r="BA32" s="232">
        <f>IF(AZ32=1,G32,0)</f>
        <v>0</v>
      </c>
      <c r="BB32" s="232">
        <f>IF(AZ32=2,G32,0)</f>
        <v>0</v>
      </c>
      <c r="BC32" s="232">
        <f>IF(AZ32=3,G32,0)</f>
        <v>0</v>
      </c>
      <c r="BD32" s="232">
        <f>IF(AZ32=4,G32,0)</f>
        <v>0</v>
      </c>
      <c r="BE32" s="232">
        <f>IF(AZ32=5,G32,0)</f>
        <v>0</v>
      </c>
      <c r="CA32" s="259">
        <v>12</v>
      </c>
      <c r="CB32" s="259">
        <v>0</v>
      </c>
    </row>
    <row r="33" spans="1:80" ht="22.5">
      <c r="A33" s="268"/>
      <c r="B33" s="269"/>
      <c r="C33" s="327" t="s">
        <v>789</v>
      </c>
      <c r="D33" s="328"/>
      <c r="E33" s="328"/>
      <c r="F33" s="328"/>
      <c r="G33" s="329"/>
      <c r="I33" s="270"/>
      <c r="K33" s="270"/>
      <c r="L33" s="271" t="s">
        <v>789</v>
      </c>
      <c r="O33" s="259">
        <v>3</v>
      </c>
    </row>
    <row r="34" spans="1:80">
      <c r="A34" s="260">
        <v>10</v>
      </c>
      <c r="B34" s="261" t="s">
        <v>176</v>
      </c>
      <c r="C34" s="262" t="s">
        <v>177</v>
      </c>
      <c r="D34" s="263" t="s">
        <v>178</v>
      </c>
      <c r="E34" s="264">
        <v>128.63499999999999</v>
      </c>
      <c r="F34" s="264">
        <v>0</v>
      </c>
      <c r="G34" s="265">
        <f>E34*F34</f>
        <v>0</v>
      </c>
      <c r="H34" s="266">
        <v>1E-3</v>
      </c>
      <c r="I34" s="267">
        <f>E34*H34</f>
        <v>0.128635</v>
      </c>
      <c r="J34" s="266"/>
      <c r="K34" s="267">
        <f>E34*J34</f>
        <v>0</v>
      </c>
      <c r="O34" s="259">
        <v>2</v>
      </c>
      <c r="AA34" s="232">
        <v>3</v>
      </c>
      <c r="AB34" s="232">
        <v>1</v>
      </c>
      <c r="AC34" s="232">
        <v>572460</v>
      </c>
      <c r="AZ34" s="232">
        <v>1</v>
      </c>
      <c r="BA34" s="232">
        <f>IF(AZ34=1,G34,0)</f>
        <v>0</v>
      </c>
      <c r="BB34" s="232">
        <f>IF(AZ34=2,G34,0)</f>
        <v>0</v>
      </c>
      <c r="BC34" s="232">
        <f>IF(AZ34=3,G34,0)</f>
        <v>0</v>
      </c>
      <c r="BD34" s="232">
        <f>IF(AZ34=4,G34,0)</f>
        <v>0</v>
      </c>
      <c r="BE34" s="232">
        <f>IF(AZ34=5,G34,0)</f>
        <v>0</v>
      </c>
      <c r="CA34" s="259">
        <v>3</v>
      </c>
      <c r="CB34" s="259">
        <v>1</v>
      </c>
    </row>
    <row r="35" spans="1:80">
      <c r="A35" s="268"/>
      <c r="B35" s="272"/>
      <c r="C35" s="330" t="s">
        <v>790</v>
      </c>
      <c r="D35" s="331"/>
      <c r="E35" s="273">
        <v>41.61</v>
      </c>
      <c r="F35" s="274"/>
      <c r="G35" s="275"/>
      <c r="H35" s="276"/>
      <c r="I35" s="270"/>
      <c r="J35" s="277"/>
      <c r="K35" s="270"/>
      <c r="M35" s="271" t="s">
        <v>790</v>
      </c>
      <c r="O35" s="259"/>
    </row>
    <row r="36" spans="1:80">
      <c r="A36" s="268"/>
      <c r="B36" s="272"/>
      <c r="C36" s="330" t="s">
        <v>791</v>
      </c>
      <c r="D36" s="331"/>
      <c r="E36" s="273">
        <v>87.025000000000006</v>
      </c>
      <c r="F36" s="274"/>
      <c r="G36" s="275"/>
      <c r="H36" s="276"/>
      <c r="I36" s="270"/>
      <c r="J36" s="277"/>
      <c r="K36" s="270"/>
      <c r="M36" s="271" t="s">
        <v>791</v>
      </c>
      <c r="O36" s="259"/>
    </row>
    <row r="37" spans="1:80">
      <c r="A37" s="278"/>
      <c r="B37" s="279" t="s">
        <v>100</v>
      </c>
      <c r="C37" s="280" t="s">
        <v>111</v>
      </c>
      <c r="D37" s="281"/>
      <c r="E37" s="282"/>
      <c r="F37" s="283"/>
      <c r="G37" s="284">
        <f>SUM(G7:G36)</f>
        <v>0</v>
      </c>
      <c r="H37" s="285"/>
      <c r="I37" s="286">
        <f>SUM(I7:I36)</f>
        <v>0.12893499999999999</v>
      </c>
      <c r="J37" s="285"/>
      <c r="K37" s="286">
        <f>SUM(K7:K36)</f>
        <v>0</v>
      </c>
      <c r="O37" s="259">
        <v>4</v>
      </c>
      <c r="BA37" s="287">
        <f>SUM(BA7:BA36)</f>
        <v>0</v>
      </c>
      <c r="BB37" s="287">
        <f>SUM(BB7:BB36)</f>
        <v>0</v>
      </c>
      <c r="BC37" s="287">
        <f>SUM(BC7:BC36)</f>
        <v>0</v>
      </c>
      <c r="BD37" s="287">
        <f>SUM(BD7:BD36)</f>
        <v>0</v>
      </c>
      <c r="BE37" s="287">
        <f>SUM(BE7:BE36)</f>
        <v>0</v>
      </c>
    </row>
    <row r="38" spans="1:80">
      <c r="A38" s="249" t="s">
        <v>97</v>
      </c>
      <c r="B38" s="250" t="s">
        <v>203</v>
      </c>
      <c r="C38" s="251" t="s">
        <v>204</v>
      </c>
      <c r="D38" s="252"/>
      <c r="E38" s="253"/>
      <c r="F38" s="253"/>
      <c r="G38" s="254"/>
      <c r="H38" s="255"/>
      <c r="I38" s="256"/>
      <c r="J38" s="257"/>
      <c r="K38" s="258"/>
      <c r="O38" s="259">
        <v>1</v>
      </c>
    </row>
    <row r="39" spans="1:80">
      <c r="A39" s="260">
        <v>11</v>
      </c>
      <c r="B39" s="261" t="s">
        <v>792</v>
      </c>
      <c r="C39" s="262" t="s">
        <v>793</v>
      </c>
      <c r="D39" s="263" t="s">
        <v>114</v>
      </c>
      <c r="E39" s="264">
        <v>9000</v>
      </c>
      <c r="F39" s="264">
        <v>0</v>
      </c>
      <c r="G39" s="265">
        <f>E39*F39</f>
        <v>0</v>
      </c>
      <c r="H39" s="266">
        <v>0.18906999999999999</v>
      </c>
      <c r="I39" s="267">
        <f>E39*H39</f>
        <v>1701.6299999999999</v>
      </c>
      <c r="J39" s="266">
        <v>0</v>
      </c>
      <c r="K39" s="267">
        <f>E39*J39</f>
        <v>0</v>
      </c>
      <c r="O39" s="259">
        <v>2</v>
      </c>
      <c r="AA39" s="232">
        <v>1</v>
      </c>
      <c r="AB39" s="232">
        <v>1</v>
      </c>
      <c r="AC39" s="232">
        <v>1</v>
      </c>
      <c r="AZ39" s="232">
        <v>1</v>
      </c>
      <c r="BA39" s="232">
        <f>IF(AZ39=1,G39,0)</f>
        <v>0</v>
      </c>
      <c r="BB39" s="232">
        <f>IF(AZ39=2,G39,0)</f>
        <v>0</v>
      </c>
      <c r="BC39" s="232">
        <f>IF(AZ39=3,G39,0)</f>
        <v>0</v>
      </c>
      <c r="BD39" s="232">
        <f>IF(AZ39=4,G39,0)</f>
        <v>0</v>
      </c>
      <c r="BE39" s="232">
        <f>IF(AZ39=5,G39,0)</f>
        <v>0</v>
      </c>
      <c r="CA39" s="259">
        <v>1</v>
      </c>
      <c r="CB39" s="259">
        <v>1</v>
      </c>
    </row>
    <row r="40" spans="1:80">
      <c r="A40" s="268"/>
      <c r="B40" s="272"/>
      <c r="C40" s="330" t="s">
        <v>794</v>
      </c>
      <c r="D40" s="331"/>
      <c r="E40" s="273">
        <v>9000</v>
      </c>
      <c r="F40" s="274"/>
      <c r="G40" s="275"/>
      <c r="H40" s="276"/>
      <c r="I40" s="270"/>
      <c r="J40" s="277"/>
      <c r="K40" s="270"/>
      <c r="M40" s="271" t="s">
        <v>794</v>
      </c>
      <c r="O40" s="259"/>
    </row>
    <row r="41" spans="1:80">
      <c r="A41" s="260">
        <v>12</v>
      </c>
      <c r="B41" s="261" t="s">
        <v>699</v>
      </c>
      <c r="C41" s="262" t="s">
        <v>795</v>
      </c>
      <c r="D41" s="263" t="s">
        <v>451</v>
      </c>
      <c r="E41" s="264">
        <v>1</v>
      </c>
      <c r="F41" s="264">
        <v>0</v>
      </c>
      <c r="G41" s="265">
        <f>E41*F41</f>
        <v>0</v>
      </c>
      <c r="H41" s="266">
        <v>0.23300000000000001</v>
      </c>
      <c r="I41" s="267">
        <f>E41*H41</f>
        <v>0.23300000000000001</v>
      </c>
      <c r="J41" s="266"/>
      <c r="K41" s="267">
        <f>E41*J41</f>
        <v>0</v>
      </c>
      <c r="O41" s="259">
        <v>2</v>
      </c>
      <c r="AA41" s="232">
        <v>12</v>
      </c>
      <c r="AB41" s="232">
        <v>0</v>
      </c>
      <c r="AC41" s="232">
        <v>2</v>
      </c>
      <c r="AZ41" s="232">
        <v>1</v>
      </c>
      <c r="BA41" s="232">
        <f>IF(AZ41=1,G41,0)</f>
        <v>0</v>
      </c>
      <c r="BB41" s="232">
        <f>IF(AZ41=2,G41,0)</f>
        <v>0</v>
      </c>
      <c r="BC41" s="232">
        <f>IF(AZ41=3,G41,0)</f>
        <v>0</v>
      </c>
      <c r="BD41" s="232">
        <f>IF(AZ41=4,G41,0)</f>
        <v>0</v>
      </c>
      <c r="BE41" s="232">
        <f>IF(AZ41=5,G41,0)</f>
        <v>0</v>
      </c>
      <c r="CA41" s="259">
        <v>12</v>
      </c>
      <c r="CB41" s="259">
        <v>0</v>
      </c>
    </row>
    <row r="42" spans="1:80">
      <c r="A42" s="268"/>
      <c r="B42" s="269"/>
      <c r="C42" s="327" t="s">
        <v>796</v>
      </c>
      <c r="D42" s="328"/>
      <c r="E42" s="328"/>
      <c r="F42" s="328"/>
      <c r="G42" s="329"/>
      <c r="I42" s="270"/>
      <c r="K42" s="270"/>
      <c r="L42" s="271" t="s">
        <v>796</v>
      </c>
      <c r="O42" s="259">
        <v>3</v>
      </c>
    </row>
    <row r="43" spans="1:80">
      <c r="A43" s="260">
        <v>13</v>
      </c>
      <c r="B43" s="261" t="s">
        <v>702</v>
      </c>
      <c r="C43" s="262" t="s">
        <v>797</v>
      </c>
      <c r="D43" s="263" t="s">
        <v>451</v>
      </c>
      <c r="E43" s="264">
        <v>1</v>
      </c>
      <c r="F43" s="264">
        <v>0</v>
      </c>
      <c r="G43" s="265">
        <f>E43*F43</f>
        <v>0</v>
      </c>
      <c r="H43" s="266">
        <v>0</v>
      </c>
      <c r="I43" s="267">
        <f>E43*H43</f>
        <v>0</v>
      </c>
      <c r="J43" s="266"/>
      <c r="K43" s="267">
        <f>E43*J43</f>
        <v>0</v>
      </c>
      <c r="O43" s="259">
        <v>2</v>
      </c>
      <c r="AA43" s="232">
        <v>12</v>
      </c>
      <c r="AB43" s="232">
        <v>0</v>
      </c>
      <c r="AC43" s="232">
        <v>3</v>
      </c>
      <c r="AZ43" s="232">
        <v>1</v>
      </c>
      <c r="BA43" s="232">
        <f>IF(AZ43=1,G43,0)</f>
        <v>0</v>
      </c>
      <c r="BB43" s="232">
        <f>IF(AZ43=2,G43,0)</f>
        <v>0</v>
      </c>
      <c r="BC43" s="232">
        <f>IF(AZ43=3,G43,0)</f>
        <v>0</v>
      </c>
      <c r="BD43" s="232">
        <f>IF(AZ43=4,G43,0)</f>
        <v>0</v>
      </c>
      <c r="BE43" s="232">
        <f>IF(AZ43=5,G43,0)</f>
        <v>0</v>
      </c>
      <c r="CA43" s="259">
        <v>12</v>
      </c>
      <c r="CB43" s="259">
        <v>0</v>
      </c>
    </row>
    <row r="44" spans="1:80">
      <c r="A44" s="278"/>
      <c r="B44" s="279" t="s">
        <v>100</v>
      </c>
      <c r="C44" s="280" t="s">
        <v>205</v>
      </c>
      <c r="D44" s="281"/>
      <c r="E44" s="282"/>
      <c r="F44" s="283"/>
      <c r="G44" s="284">
        <f>SUM(G38:G43)</f>
        <v>0</v>
      </c>
      <c r="H44" s="285"/>
      <c r="I44" s="286">
        <f>SUM(I38:I43)</f>
        <v>1701.8629999999998</v>
      </c>
      <c r="J44" s="285"/>
      <c r="K44" s="286">
        <f>SUM(K38:K43)</f>
        <v>0</v>
      </c>
      <c r="O44" s="259">
        <v>4</v>
      </c>
      <c r="BA44" s="287">
        <f>SUM(BA38:BA43)</f>
        <v>0</v>
      </c>
      <c r="BB44" s="287">
        <f>SUM(BB38:BB43)</f>
        <v>0</v>
      </c>
      <c r="BC44" s="287">
        <f>SUM(BC38:BC43)</f>
        <v>0</v>
      </c>
      <c r="BD44" s="287">
        <f>SUM(BD38:BD43)</f>
        <v>0</v>
      </c>
      <c r="BE44" s="287">
        <f>SUM(BE38:BE43)</f>
        <v>0</v>
      </c>
    </row>
    <row r="45" spans="1:80">
      <c r="A45" s="249" t="s">
        <v>97</v>
      </c>
      <c r="B45" s="250" t="s">
        <v>227</v>
      </c>
      <c r="C45" s="251" t="s">
        <v>228</v>
      </c>
      <c r="D45" s="252"/>
      <c r="E45" s="253"/>
      <c r="F45" s="253"/>
      <c r="G45" s="254"/>
      <c r="H45" s="255"/>
      <c r="I45" s="256"/>
      <c r="J45" s="257"/>
      <c r="K45" s="258"/>
      <c r="O45" s="259">
        <v>1</v>
      </c>
    </row>
    <row r="46" spans="1:80">
      <c r="A46" s="260">
        <v>14</v>
      </c>
      <c r="B46" s="261" t="s">
        <v>343</v>
      </c>
      <c r="C46" s="262" t="s">
        <v>344</v>
      </c>
      <c r="D46" s="263" t="s">
        <v>232</v>
      </c>
      <c r="E46" s="264">
        <v>1701.991935</v>
      </c>
      <c r="F46" s="264">
        <v>0</v>
      </c>
      <c r="G46" s="265">
        <f>E46*F46</f>
        <v>0</v>
      </c>
      <c r="H46" s="266">
        <v>0</v>
      </c>
      <c r="I46" s="267">
        <f>E46*H46</f>
        <v>0</v>
      </c>
      <c r="J46" s="266"/>
      <c r="K46" s="267">
        <f>E46*J46</f>
        <v>0</v>
      </c>
      <c r="O46" s="259">
        <v>2</v>
      </c>
      <c r="AA46" s="232">
        <v>7</v>
      </c>
      <c r="AB46" s="232">
        <v>1</v>
      </c>
      <c r="AC46" s="232">
        <v>2</v>
      </c>
      <c r="AZ46" s="232">
        <v>1</v>
      </c>
      <c r="BA46" s="232">
        <f>IF(AZ46=1,G46,0)</f>
        <v>0</v>
      </c>
      <c r="BB46" s="232">
        <f>IF(AZ46=2,G46,0)</f>
        <v>0</v>
      </c>
      <c r="BC46" s="232">
        <f>IF(AZ46=3,G46,0)</f>
        <v>0</v>
      </c>
      <c r="BD46" s="232">
        <f>IF(AZ46=4,G46,0)</f>
        <v>0</v>
      </c>
      <c r="BE46" s="232">
        <f>IF(AZ46=5,G46,0)</f>
        <v>0</v>
      </c>
      <c r="CA46" s="259">
        <v>7</v>
      </c>
      <c r="CB46" s="259">
        <v>1</v>
      </c>
    </row>
    <row r="47" spans="1:80">
      <c r="A47" s="278"/>
      <c r="B47" s="279" t="s">
        <v>100</v>
      </c>
      <c r="C47" s="280" t="s">
        <v>229</v>
      </c>
      <c r="D47" s="281"/>
      <c r="E47" s="282"/>
      <c r="F47" s="283"/>
      <c r="G47" s="284">
        <f>SUM(G45:G46)</f>
        <v>0</v>
      </c>
      <c r="H47" s="285"/>
      <c r="I47" s="286">
        <f>SUM(I45:I46)</f>
        <v>0</v>
      </c>
      <c r="J47" s="285"/>
      <c r="K47" s="286">
        <f>SUM(K45:K46)</f>
        <v>0</v>
      </c>
      <c r="O47" s="259">
        <v>4</v>
      </c>
      <c r="BA47" s="287">
        <f>SUM(BA45:BA46)</f>
        <v>0</v>
      </c>
      <c r="BB47" s="287">
        <f>SUM(BB45:BB46)</f>
        <v>0</v>
      </c>
      <c r="BC47" s="287">
        <f>SUM(BC45:BC46)</f>
        <v>0</v>
      </c>
      <c r="BD47" s="287">
        <f>SUM(BD45:BD46)</f>
        <v>0</v>
      </c>
      <c r="BE47" s="287">
        <f>SUM(BE45:BE46)</f>
        <v>0</v>
      </c>
    </row>
    <row r="48" spans="1:80">
      <c r="E48" s="232"/>
    </row>
    <row r="49" spans="5:5">
      <c r="E49" s="232"/>
    </row>
    <row r="50" spans="5:5">
      <c r="E50" s="232"/>
    </row>
    <row r="51" spans="5:5">
      <c r="E51" s="232"/>
    </row>
    <row r="52" spans="5:5">
      <c r="E52" s="232"/>
    </row>
    <row r="53" spans="5:5">
      <c r="E53" s="232"/>
    </row>
    <row r="54" spans="5:5">
      <c r="E54" s="232"/>
    </row>
    <row r="55" spans="5:5">
      <c r="E55" s="232"/>
    </row>
    <row r="56" spans="5:5">
      <c r="E56" s="232"/>
    </row>
    <row r="57" spans="5:5">
      <c r="E57" s="232"/>
    </row>
    <row r="58" spans="5:5">
      <c r="E58" s="232"/>
    </row>
    <row r="59" spans="5:5">
      <c r="E59" s="232"/>
    </row>
    <row r="60" spans="5:5">
      <c r="E60" s="232"/>
    </row>
    <row r="61" spans="5:5">
      <c r="E61" s="232"/>
    </row>
    <row r="62" spans="5:5">
      <c r="E62" s="232"/>
    </row>
    <row r="63" spans="5:5">
      <c r="E63" s="232"/>
    </row>
    <row r="64" spans="5:5">
      <c r="E64" s="232"/>
    </row>
    <row r="65" spans="1:7">
      <c r="E65" s="232"/>
    </row>
    <row r="66" spans="1:7">
      <c r="E66" s="232"/>
    </row>
    <row r="67" spans="1:7">
      <c r="E67" s="232"/>
    </row>
    <row r="68" spans="1:7">
      <c r="E68" s="232"/>
    </row>
    <row r="69" spans="1:7">
      <c r="E69" s="232"/>
    </row>
    <row r="70" spans="1:7">
      <c r="E70" s="232"/>
    </row>
    <row r="71" spans="1:7">
      <c r="A71" s="277"/>
      <c r="B71" s="277"/>
      <c r="C71" s="277"/>
      <c r="D71" s="277"/>
      <c r="E71" s="277"/>
      <c r="F71" s="277"/>
      <c r="G71" s="277"/>
    </row>
    <row r="72" spans="1:7">
      <c r="A72" s="277"/>
      <c r="B72" s="277"/>
      <c r="C72" s="277"/>
      <c r="D72" s="277"/>
      <c r="E72" s="277"/>
      <c r="F72" s="277"/>
      <c r="G72" s="277"/>
    </row>
    <row r="73" spans="1:7">
      <c r="A73" s="277"/>
      <c r="B73" s="277"/>
      <c r="C73" s="277"/>
      <c r="D73" s="277"/>
      <c r="E73" s="277"/>
      <c r="F73" s="277"/>
      <c r="G73" s="277"/>
    </row>
    <row r="74" spans="1:7">
      <c r="A74" s="277"/>
      <c r="B74" s="277"/>
      <c r="C74" s="277"/>
      <c r="D74" s="277"/>
      <c r="E74" s="277"/>
      <c r="F74" s="277"/>
      <c r="G74" s="277"/>
    </row>
    <row r="75" spans="1:7">
      <c r="E75" s="232"/>
    </row>
    <row r="76" spans="1:7">
      <c r="E76" s="232"/>
    </row>
    <row r="77" spans="1:7">
      <c r="E77" s="232"/>
    </row>
    <row r="78" spans="1:7">
      <c r="E78" s="232"/>
    </row>
    <row r="79" spans="1:7">
      <c r="E79" s="232"/>
    </row>
    <row r="80" spans="1:7">
      <c r="E80" s="232"/>
    </row>
    <row r="81" spans="5:5">
      <c r="E81" s="232"/>
    </row>
    <row r="82" spans="5:5">
      <c r="E82" s="232"/>
    </row>
    <row r="83" spans="5:5">
      <c r="E83" s="232"/>
    </row>
    <row r="84" spans="5:5">
      <c r="E84" s="232"/>
    </row>
    <row r="85" spans="5:5">
      <c r="E85" s="232"/>
    </row>
    <row r="86" spans="5:5">
      <c r="E86" s="232"/>
    </row>
    <row r="87" spans="5:5">
      <c r="E87" s="232"/>
    </row>
    <row r="88" spans="5:5">
      <c r="E88" s="232"/>
    </row>
    <row r="89" spans="5:5">
      <c r="E89" s="232"/>
    </row>
    <row r="90" spans="5:5">
      <c r="E90" s="232"/>
    </row>
    <row r="91" spans="5:5">
      <c r="E91" s="232"/>
    </row>
    <row r="92" spans="5:5">
      <c r="E92" s="232"/>
    </row>
    <row r="93" spans="5:5">
      <c r="E93" s="232"/>
    </row>
    <row r="94" spans="5:5">
      <c r="E94" s="232"/>
    </row>
    <row r="95" spans="5:5">
      <c r="E95" s="232"/>
    </row>
    <row r="96" spans="5:5">
      <c r="E96" s="232"/>
    </row>
    <row r="97" spans="1:7">
      <c r="E97" s="232"/>
    </row>
    <row r="98" spans="1:7">
      <c r="E98" s="232"/>
    </row>
    <row r="99" spans="1:7">
      <c r="E99" s="232"/>
    </row>
    <row r="100" spans="1:7">
      <c r="E100" s="232"/>
    </row>
    <row r="101" spans="1:7">
      <c r="E101" s="232"/>
    </row>
    <row r="102" spans="1:7">
      <c r="E102" s="232"/>
    </row>
    <row r="103" spans="1:7">
      <c r="E103" s="232"/>
    </row>
    <row r="104" spans="1:7">
      <c r="E104" s="232"/>
    </row>
    <row r="105" spans="1:7">
      <c r="E105" s="232"/>
    </row>
    <row r="106" spans="1:7">
      <c r="A106" s="288"/>
      <c r="B106" s="288"/>
    </row>
    <row r="107" spans="1:7">
      <c r="A107" s="277"/>
      <c r="B107" s="277"/>
      <c r="C107" s="289"/>
      <c r="D107" s="289"/>
      <c r="E107" s="290"/>
      <c r="F107" s="289"/>
      <c r="G107" s="291"/>
    </row>
    <row r="108" spans="1:7">
      <c r="A108" s="292"/>
      <c r="B108" s="292"/>
      <c r="C108" s="277"/>
      <c r="D108" s="277"/>
      <c r="E108" s="293"/>
      <c r="F108" s="277"/>
      <c r="G108" s="277"/>
    </row>
    <row r="109" spans="1:7">
      <c r="A109" s="277"/>
      <c r="B109" s="277"/>
      <c r="C109" s="277"/>
      <c r="D109" s="277"/>
      <c r="E109" s="293"/>
      <c r="F109" s="277"/>
      <c r="G109" s="277"/>
    </row>
    <row r="110" spans="1:7">
      <c r="A110" s="277"/>
      <c r="B110" s="277"/>
      <c r="C110" s="277"/>
      <c r="D110" s="277"/>
      <c r="E110" s="293"/>
      <c r="F110" s="277"/>
      <c r="G110" s="277"/>
    </row>
    <row r="111" spans="1:7">
      <c r="A111" s="277"/>
      <c r="B111" s="277"/>
      <c r="C111" s="277"/>
      <c r="D111" s="277"/>
      <c r="E111" s="293"/>
      <c r="F111" s="277"/>
      <c r="G111" s="277"/>
    </row>
    <row r="112" spans="1:7">
      <c r="A112" s="277"/>
      <c r="B112" s="277"/>
      <c r="C112" s="277"/>
      <c r="D112" s="277"/>
      <c r="E112" s="293"/>
      <c r="F112" s="277"/>
      <c r="G112" s="277"/>
    </row>
    <row r="113" spans="1:7">
      <c r="A113" s="277"/>
      <c r="B113" s="277"/>
      <c r="C113" s="277"/>
      <c r="D113" s="277"/>
      <c r="E113" s="293"/>
      <c r="F113" s="277"/>
      <c r="G113" s="277"/>
    </row>
    <row r="114" spans="1:7">
      <c r="A114" s="277"/>
      <c r="B114" s="277"/>
      <c r="C114" s="277"/>
      <c r="D114" s="277"/>
      <c r="E114" s="293"/>
      <c r="F114" s="277"/>
      <c r="G114" s="277"/>
    </row>
    <row r="115" spans="1:7">
      <c r="A115" s="277"/>
      <c r="B115" s="277"/>
      <c r="C115" s="277"/>
      <c r="D115" s="277"/>
      <c r="E115" s="293"/>
      <c r="F115" s="277"/>
      <c r="G115" s="277"/>
    </row>
    <row r="116" spans="1:7">
      <c r="A116" s="277"/>
      <c r="B116" s="277"/>
      <c r="C116" s="277"/>
      <c r="D116" s="277"/>
      <c r="E116" s="293"/>
      <c r="F116" s="277"/>
      <c r="G116" s="277"/>
    </row>
    <row r="117" spans="1:7">
      <c r="A117" s="277"/>
      <c r="B117" s="277"/>
      <c r="C117" s="277"/>
      <c r="D117" s="277"/>
      <c r="E117" s="293"/>
      <c r="F117" s="277"/>
      <c r="G117" s="277"/>
    </row>
    <row r="118" spans="1:7">
      <c r="A118" s="277"/>
      <c r="B118" s="277"/>
      <c r="C118" s="277"/>
      <c r="D118" s="277"/>
      <c r="E118" s="293"/>
      <c r="F118" s="277"/>
      <c r="G118" s="277"/>
    </row>
    <row r="119" spans="1:7">
      <c r="A119" s="277"/>
      <c r="B119" s="277"/>
      <c r="C119" s="277"/>
      <c r="D119" s="277"/>
      <c r="E119" s="293"/>
      <c r="F119" s="277"/>
      <c r="G119" s="277"/>
    </row>
    <row r="120" spans="1:7">
      <c r="A120" s="277"/>
      <c r="B120" s="277"/>
      <c r="C120" s="277"/>
      <c r="D120" s="277"/>
      <c r="E120" s="293"/>
      <c r="F120" s="277"/>
      <c r="G120" s="277"/>
    </row>
  </sheetData>
  <mergeCells count="25">
    <mergeCell ref="C11:D11"/>
    <mergeCell ref="C12:D12"/>
    <mergeCell ref="C13:D13"/>
    <mergeCell ref="A1:G1"/>
    <mergeCell ref="A3:B3"/>
    <mergeCell ref="A4:B4"/>
    <mergeCell ref="E4:G4"/>
    <mergeCell ref="C9:D9"/>
    <mergeCell ref="C31:D31"/>
    <mergeCell ref="C15:D15"/>
    <mergeCell ref="C16:D16"/>
    <mergeCell ref="C17:D17"/>
    <mergeCell ref="C19:D19"/>
    <mergeCell ref="C21:D21"/>
    <mergeCell ref="C22:D22"/>
    <mergeCell ref="C25:G25"/>
    <mergeCell ref="C26:D26"/>
    <mergeCell ref="C27:D27"/>
    <mergeCell ref="C29:G29"/>
    <mergeCell ref="C30:D30"/>
    <mergeCell ref="C33:G33"/>
    <mergeCell ref="C35:D35"/>
    <mergeCell ref="C36:D36"/>
    <mergeCell ref="C40:D40"/>
    <mergeCell ref="C42:G42"/>
  </mergeCells>
  <printOptions horizontalCentered="1" gridLinesSet="0"/>
  <pageMargins left="0.59055118110236227" right="0.39370078740157483" top="0.59055118110236227" bottom="0.98425196850393704" header="0.19685039370078741" footer="0.51181102362204722"/>
  <pageSetup paperSize="9" orientation="landscape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9"/>
  <dimension ref="A1:BE51"/>
  <sheetViews>
    <sheetView topLeftCell="A34" zoomScaleNormal="100" workbookViewId="0"/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57" ht="12.75" customHeight="1">
      <c r="A2" s="95" t="s">
        <v>32</v>
      </c>
      <c r="B2" s="96"/>
      <c r="C2" s="97" t="s">
        <v>109</v>
      </c>
      <c r="D2" s="97" t="s">
        <v>799</v>
      </c>
      <c r="E2" s="98"/>
      <c r="F2" s="99" t="s">
        <v>33</v>
      </c>
      <c r="G2" s="100"/>
    </row>
    <row r="3" spans="1:57" ht="3" hidden="1" customHeight="1">
      <c r="A3" s="101"/>
      <c r="B3" s="102"/>
      <c r="C3" s="103"/>
      <c r="D3" s="103"/>
      <c r="E3" s="104"/>
      <c r="F3" s="105"/>
      <c r="G3" s="106"/>
    </row>
    <row r="4" spans="1:5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57" ht="12.95" customHeight="1">
      <c r="A5" s="109" t="s">
        <v>798</v>
      </c>
      <c r="B5" s="110"/>
      <c r="C5" s="111" t="s">
        <v>799</v>
      </c>
      <c r="D5" s="112"/>
      <c r="E5" s="110"/>
      <c r="F5" s="105" t="s">
        <v>36</v>
      </c>
      <c r="G5" s="106"/>
    </row>
    <row r="6" spans="1:57" ht="12.9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57" ht="12.95" customHeight="1">
      <c r="A7" s="116" t="s">
        <v>103</v>
      </c>
      <c r="B7" s="117"/>
      <c r="C7" s="118" t="s">
        <v>104</v>
      </c>
      <c r="D7" s="119"/>
      <c r="E7" s="119"/>
      <c r="F7" s="120" t="s">
        <v>39</v>
      </c>
      <c r="G7" s="114">
        <f>IF(G6=0,,ROUND((F30+F32)/G6,1))</f>
        <v>0</v>
      </c>
    </row>
    <row r="8" spans="1:57">
      <c r="A8" s="121" t="s">
        <v>40</v>
      </c>
      <c r="B8" s="105"/>
      <c r="C8" s="313"/>
      <c r="D8" s="313"/>
      <c r="E8" s="314"/>
      <c r="F8" s="122" t="s">
        <v>41</v>
      </c>
      <c r="G8" s="123"/>
      <c r="H8" s="124"/>
      <c r="I8" s="125"/>
    </row>
    <row r="9" spans="1:57">
      <c r="A9" s="121" t="s">
        <v>42</v>
      </c>
      <c r="B9" s="105"/>
      <c r="C9" s="313"/>
      <c r="D9" s="313"/>
      <c r="E9" s="314"/>
      <c r="F9" s="105"/>
      <c r="G9" s="126"/>
      <c r="H9" s="127"/>
    </row>
    <row r="10" spans="1:57">
      <c r="A10" s="121" t="s">
        <v>43</v>
      </c>
      <c r="B10" s="105"/>
      <c r="C10" s="313"/>
      <c r="D10" s="313"/>
      <c r="E10" s="313"/>
      <c r="F10" s="128"/>
      <c r="G10" s="129"/>
      <c r="H10" s="130"/>
    </row>
    <row r="11" spans="1:57" ht="13.5" customHeight="1">
      <c r="A11" s="121" t="s">
        <v>44</v>
      </c>
      <c r="B11" s="105"/>
      <c r="C11" s="313"/>
      <c r="D11" s="313"/>
      <c r="E11" s="313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57" ht="12.75" customHeight="1">
      <c r="A12" s="134" t="s">
        <v>46</v>
      </c>
      <c r="B12" s="102"/>
      <c r="C12" s="315"/>
      <c r="D12" s="315"/>
      <c r="E12" s="315"/>
      <c r="F12" s="135" t="s">
        <v>47</v>
      </c>
      <c r="G12" s="136"/>
      <c r="H12" s="127"/>
    </row>
    <row r="13" spans="1:57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5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57" ht="15.95" customHeight="1">
      <c r="A15" s="146"/>
      <c r="B15" s="147" t="s">
        <v>51</v>
      </c>
      <c r="C15" s="148">
        <f>'SO 08 001 Rek'!E8</f>
        <v>0</v>
      </c>
      <c r="D15" s="149" t="str">
        <f>'SO 08 001 Rek'!A13</f>
        <v>Ztížené výrobní podmínky</v>
      </c>
      <c r="E15" s="150"/>
      <c r="F15" s="151"/>
      <c r="G15" s="148">
        <f>'SO 08 001 Rek'!I13</f>
        <v>0</v>
      </c>
    </row>
    <row r="16" spans="1:57" ht="15.95" customHeight="1">
      <c r="A16" s="146" t="s">
        <v>52</v>
      </c>
      <c r="B16" s="147" t="s">
        <v>53</v>
      </c>
      <c r="C16" s="148">
        <f>'SO 08 001 Rek'!F8</f>
        <v>0</v>
      </c>
      <c r="D16" s="101" t="str">
        <f>'SO 08 001 Rek'!A14</f>
        <v>Oborová přirážka</v>
      </c>
      <c r="E16" s="152"/>
      <c r="F16" s="153"/>
      <c r="G16" s="148">
        <f>'SO 08 001 Rek'!I14</f>
        <v>0</v>
      </c>
    </row>
    <row r="17" spans="1:7" ht="15.95" customHeight="1">
      <c r="A17" s="146" t="s">
        <v>54</v>
      </c>
      <c r="B17" s="147" t="s">
        <v>55</v>
      </c>
      <c r="C17" s="148">
        <f>'SO 08 001 Rek'!H8</f>
        <v>0</v>
      </c>
      <c r="D17" s="101" t="str">
        <f>'SO 08 001 Rek'!A15</f>
        <v>Přesun stavebních kapacit</v>
      </c>
      <c r="E17" s="152"/>
      <c r="F17" s="153"/>
      <c r="G17" s="148">
        <f>'SO 08 001 Rek'!I15</f>
        <v>0</v>
      </c>
    </row>
    <row r="18" spans="1:7" ht="15.95" customHeight="1">
      <c r="A18" s="154" t="s">
        <v>56</v>
      </c>
      <c r="B18" s="155" t="s">
        <v>57</v>
      </c>
      <c r="C18" s="148">
        <f>'SO 08 001 Rek'!G8</f>
        <v>0</v>
      </c>
      <c r="D18" s="101" t="str">
        <f>'SO 08 001 Rek'!A16</f>
        <v>Mimostaveništní doprava</v>
      </c>
      <c r="E18" s="152"/>
      <c r="F18" s="153"/>
      <c r="G18" s="148">
        <f>'SO 08 001 Rek'!I16</f>
        <v>0</v>
      </c>
    </row>
    <row r="19" spans="1:7" ht="15.95" customHeight="1">
      <c r="A19" s="156" t="s">
        <v>58</v>
      </c>
      <c r="B19" s="147"/>
      <c r="C19" s="148">
        <f>SUM(C15:C18)</f>
        <v>0</v>
      </c>
      <c r="D19" s="101" t="str">
        <f>'SO 08 001 Rek'!A17</f>
        <v>Zařízení staveniště</v>
      </c>
      <c r="E19" s="152"/>
      <c r="F19" s="153"/>
      <c r="G19" s="148">
        <f>'SO 08 001 Rek'!I17</f>
        <v>0</v>
      </c>
    </row>
    <row r="20" spans="1:7" ht="15.95" customHeight="1">
      <c r="A20" s="156"/>
      <c r="B20" s="147"/>
      <c r="C20" s="148"/>
      <c r="D20" s="101" t="str">
        <f>'SO 08 001 Rek'!A18</f>
        <v>Provoz investora</v>
      </c>
      <c r="E20" s="152"/>
      <c r="F20" s="153"/>
      <c r="G20" s="148">
        <f>'SO 08 001 Rek'!I18</f>
        <v>0</v>
      </c>
    </row>
    <row r="21" spans="1:7" ht="15.95" customHeight="1">
      <c r="A21" s="156" t="s">
        <v>29</v>
      </c>
      <c r="B21" s="147"/>
      <c r="C21" s="148">
        <f>'SO 08 001 Rek'!I8</f>
        <v>0</v>
      </c>
      <c r="D21" s="101" t="str">
        <f>'SO 08 001 Rek'!A19</f>
        <v>Kompletační činnost (IČD)</v>
      </c>
      <c r="E21" s="152"/>
      <c r="F21" s="153"/>
      <c r="G21" s="148">
        <f>'SO 08 001 Rek'!I19</f>
        <v>0</v>
      </c>
    </row>
    <row r="22" spans="1:7" ht="15.9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95" customHeight="1" thickBot="1">
      <c r="A23" s="316" t="s">
        <v>61</v>
      </c>
      <c r="B23" s="317"/>
      <c r="C23" s="158">
        <f>C22+G23</f>
        <v>0</v>
      </c>
      <c r="D23" s="159" t="s">
        <v>62</v>
      </c>
      <c r="E23" s="160"/>
      <c r="F23" s="161"/>
      <c r="G23" s="148">
        <f>'SO 08 001 Rek'!H21</f>
        <v>0</v>
      </c>
    </row>
    <row r="24" spans="1:7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>
      <c r="A27" s="157"/>
      <c r="B27" s="171"/>
      <c r="C27" s="167"/>
      <c r="D27" s="127"/>
      <c r="F27" s="168"/>
      <c r="G27" s="169"/>
    </row>
    <row r="28" spans="1:7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>
      <c r="A30" s="175" t="s">
        <v>11</v>
      </c>
      <c r="B30" s="176"/>
      <c r="C30" s="177">
        <v>21</v>
      </c>
      <c r="D30" s="176" t="s">
        <v>70</v>
      </c>
      <c r="E30" s="178"/>
      <c r="F30" s="308">
        <f>C23-F32</f>
        <v>0</v>
      </c>
      <c r="G30" s="309"/>
    </row>
    <row r="31" spans="1:7">
      <c r="A31" s="175" t="s">
        <v>71</v>
      </c>
      <c r="B31" s="176"/>
      <c r="C31" s="177">
        <f>C30</f>
        <v>21</v>
      </c>
      <c r="D31" s="176" t="s">
        <v>72</v>
      </c>
      <c r="E31" s="178"/>
      <c r="F31" s="308">
        <f>ROUND(PRODUCT(F30,C31/100),0)</f>
        <v>0</v>
      </c>
      <c r="G31" s="309"/>
    </row>
    <row r="32" spans="1:7">
      <c r="A32" s="175" t="s">
        <v>11</v>
      </c>
      <c r="B32" s="176"/>
      <c r="C32" s="177">
        <v>0</v>
      </c>
      <c r="D32" s="176" t="s">
        <v>72</v>
      </c>
      <c r="E32" s="178"/>
      <c r="F32" s="308">
        <v>0</v>
      </c>
      <c r="G32" s="309"/>
    </row>
    <row r="33" spans="1:8">
      <c r="A33" s="175" t="s">
        <v>71</v>
      </c>
      <c r="B33" s="179"/>
      <c r="C33" s="180">
        <f>C32</f>
        <v>0</v>
      </c>
      <c r="D33" s="176" t="s">
        <v>72</v>
      </c>
      <c r="E33" s="153"/>
      <c r="F33" s="308">
        <f>ROUND(PRODUCT(F32,C33/100),0)</f>
        <v>0</v>
      </c>
      <c r="G33" s="309"/>
    </row>
    <row r="34" spans="1:8" s="184" customFormat="1" ht="19.5" customHeight="1" thickBot="1">
      <c r="A34" s="181" t="s">
        <v>73</v>
      </c>
      <c r="B34" s="182"/>
      <c r="C34" s="182"/>
      <c r="D34" s="182"/>
      <c r="E34" s="183"/>
      <c r="F34" s="310">
        <f>ROUND(SUM(F30:F33),0)</f>
        <v>0</v>
      </c>
      <c r="G34" s="311"/>
    </row>
    <row r="36" spans="1:8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2"/>
      <c r="C37" s="312"/>
      <c r="D37" s="312"/>
      <c r="E37" s="312"/>
      <c r="F37" s="312"/>
      <c r="G37" s="312"/>
      <c r="H37" s="1" t="s">
        <v>1</v>
      </c>
    </row>
    <row r="38" spans="1:8" ht="12.75" customHeight="1">
      <c r="A38" s="185"/>
      <c r="B38" s="312"/>
      <c r="C38" s="312"/>
      <c r="D38" s="312"/>
      <c r="E38" s="312"/>
      <c r="F38" s="312"/>
      <c r="G38" s="312"/>
      <c r="H38" s="1" t="s">
        <v>1</v>
      </c>
    </row>
    <row r="39" spans="1:8">
      <c r="A39" s="185"/>
      <c r="B39" s="312"/>
      <c r="C39" s="312"/>
      <c r="D39" s="312"/>
      <c r="E39" s="312"/>
      <c r="F39" s="312"/>
      <c r="G39" s="312"/>
      <c r="H39" s="1" t="s">
        <v>1</v>
      </c>
    </row>
    <row r="40" spans="1:8">
      <c r="A40" s="185"/>
      <c r="B40" s="312"/>
      <c r="C40" s="312"/>
      <c r="D40" s="312"/>
      <c r="E40" s="312"/>
      <c r="F40" s="312"/>
      <c r="G40" s="312"/>
      <c r="H40" s="1" t="s">
        <v>1</v>
      </c>
    </row>
    <row r="41" spans="1:8">
      <c r="A41" s="185"/>
      <c r="B41" s="312"/>
      <c r="C41" s="312"/>
      <c r="D41" s="312"/>
      <c r="E41" s="312"/>
      <c r="F41" s="312"/>
      <c r="G41" s="312"/>
      <c r="H41" s="1" t="s">
        <v>1</v>
      </c>
    </row>
    <row r="42" spans="1:8">
      <c r="A42" s="185"/>
      <c r="B42" s="312"/>
      <c r="C42" s="312"/>
      <c r="D42" s="312"/>
      <c r="E42" s="312"/>
      <c r="F42" s="312"/>
      <c r="G42" s="312"/>
      <c r="H42" s="1" t="s">
        <v>1</v>
      </c>
    </row>
    <row r="43" spans="1:8">
      <c r="A43" s="185"/>
      <c r="B43" s="312"/>
      <c r="C43" s="312"/>
      <c r="D43" s="312"/>
      <c r="E43" s="312"/>
      <c r="F43" s="312"/>
      <c r="G43" s="312"/>
      <c r="H43" s="1" t="s">
        <v>1</v>
      </c>
    </row>
    <row r="44" spans="1:8" ht="12.75" customHeight="1">
      <c r="A44" s="185"/>
      <c r="B44" s="312"/>
      <c r="C44" s="312"/>
      <c r="D44" s="312"/>
      <c r="E44" s="312"/>
      <c r="F44" s="312"/>
      <c r="G44" s="312"/>
      <c r="H44" s="1" t="s">
        <v>1</v>
      </c>
    </row>
    <row r="45" spans="1:8" ht="12.75" customHeight="1">
      <c r="A45" s="185"/>
      <c r="B45" s="312"/>
      <c r="C45" s="312"/>
      <c r="D45" s="312"/>
      <c r="E45" s="312"/>
      <c r="F45" s="312"/>
      <c r="G45" s="312"/>
      <c r="H45" s="1" t="s">
        <v>1</v>
      </c>
    </row>
    <row r="46" spans="1:8">
      <c r="B46" s="307"/>
      <c r="C46" s="307"/>
      <c r="D46" s="307"/>
      <c r="E46" s="307"/>
      <c r="F46" s="307"/>
      <c r="G46" s="307"/>
    </row>
    <row r="47" spans="1:8">
      <c r="B47" s="307"/>
      <c r="C47" s="307"/>
      <c r="D47" s="307"/>
      <c r="E47" s="307"/>
      <c r="F47" s="307"/>
      <c r="G47" s="307"/>
    </row>
    <row r="48" spans="1:8">
      <c r="B48" s="307"/>
      <c r="C48" s="307"/>
      <c r="D48" s="307"/>
      <c r="E48" s="307"/>
      <c r="F48" s="307"/>
      <c r="G48" s="307"/>
    </row>
    <row r="49" spans="2:7">
      <c r="B49" s="307"/>
      <c r="C49" s="307"/>
      <c r="D49" s="307"/>
      <c r="E49" s="307"/>
      <c r="F49" s="307"/>
      <c r="G49" s="307"/>
    </row>
    <row r="50" spans="2:7">
      <c r="B50" s="307"/>
      <c r="C50" s="307"/>
      <c r="D50" s="307"/>
      <c r="E50" s="307"/>
      <c r="F50" s="307"/>
      <c r="G50" s="307"/>
    </row>
    <row r="51" spans="2:7">
      <c r="B51" s="307"/>
      <c r="C51" s="307"/>
      <c r="D51" s="307"/>
      <c r="E51" s="307"/>
      <c r="F51" s="307"/>
      <c r="G51" s="307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39"/>
  <dimension ref="A1:BE72"/>
  <sheetViews>
    <sheetView workbookViewId="0">
      <selection sqref="A1:B1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57" ht="13.5" thickTop="1">
      <c r="A1" s="318" t="s">
        <v>2</v>
      </c>
      <c r="B1" s="319"/>
      <c r="C1" s="186" t="s">
        <v>105</v>
      </c>
      <c r="D1" s="187"/>
      <c r="E1" s="188"/>
      <c r="F1" s="187"/>
      <c r="G1" s="189" t="s">
        <v>75</v>
      </c>
      <c r="H1" s="190" t="s">
        <v>109</v>
      </c>
      <c r="I1" s="191"/>
    </row>
    <row r="2" spans="1:57" ht="13.5" thickBot="1">
      <c r="A2" s="320" t="s">
        <v>76</v>
      </c>
      <c r="B2" s="321"/>
      <c r="C2" s="192" t="s">
        <v>800</v>
      </c>
      <c r="D2" s="193"/>
      <c r="E2" s="194"/>
      <c r="F2" s="193"/>
      <c r="G2" s="322" t="s">
        <v>799</v>
      </c>
      <c r="H2" s="323"/>
      <c r="I2" s="324"/>
    </row>
    <row r="3" spans="1:57" ht="13.5" thickTop="1">
      <c r="F3" s="127"/>
    </row>
    <row r="4" spans="1:57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spans="1:57" ht="13.5" thickBot="1"/>
    <row r="6" spans="1:57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57" s="127" customFormat="1" ht="13.5" thickBot="1">
      <c r="A7" s="294" t="str">
        <f>'SO 08 001 Pol'!B7</f>
        <v>0</v>
      </c>
      <c r="B7" s="62" t="str">
        <f>'SO 08 001 Pol'!C7</f>
        <v>Přípravné a pomocné práce</v>
      </c>
      <c r="D7" s="204"/>
      <c r="E7" s="295">
        <f>'SO 08 001 Pol'!BA27</f>
        <v>0</v>
      </c>
      <c r="F7" s="296">
        <f>'SO 08 001 Pol'!BB27</f>
        <v>0</v>
      </c>
      <c r="G7" s="296">
        <f>'SO 08 001 Pol'!BC27</f>
        <v>0</v>
      </c>
      <c r="H7" s="296">
        <f>'SO 08 001 Pol'!BD27</f>
        <v>0</v>
      </c>
      <c r="I7" s="297">
        <f>'SO 08 001 Pol'!BE27</f>
        <v>0</v>
      </c>
    </row>
    <row r="8" spans="1:57" s="14" customFormat="1" ht="13.5" thickBot="1">
      <c r="A8" s="205"/>
      <c r="B8" s="206" t="s">
        <v>79</v>
      </c>
      <c r="C8" s="206"/>
      <c r="D8" s="207"/>
      <c r="E8" s="208">
        <f>SUM(E7:E7)</f>
        <v>0</v>
      </c>
      <c r="F8" s="209">
        <f>SUM(F7:F7)</f>
        <v>0</v>
      </c>
      <c r="G8" s="209">
        <f>SUM(G7:G7)</f>
        <v>0</v>
      </c>
      <c r="H8" s="209">
        <f>SUM(H7:H7)</f>
        <v>0</v>
      </c>
      <c r="I8" s="210">
        <f>SUM(I7:I7)</f>
        <v>0</v>
      </c>
    </row>
    <row r="9" spans="1:57">
      <c r="A9" s="127"/>
      <c r="B9" s="127"/>
      <c r="C9" s="127"/>
      <c r="D9" s="127"/>
      <c r="E9" s="127"/>
      <c r="F9" s="127"/>
      <c r="G9" s="127"/>
      <c r="H9" s="127"/>
      <c r="I9" s="127"/>
    </row>
    <row r="10" spans="1:57" ht="19.5" customHeight="1">
      <c r="A10" s="196" t="s">
        <v>80</v>
      </c>
      <c r="B10" s="196"/>
      <c r="C10" s="196"/>
      <c r="D10" s="196"/>
      <c r="E10" s="196"/>
      <c r="F10" s="196"/>
      <c r="G10" s="211"/>
      <c r="H10" s="196"/>
      <c r="I10" s="196"/>
      <c r="BA10" s="133"/>
      <c r="BB10" s="133"/>
      <c r="BC10" s="133"/>
      <c r="BD10" s="133"/>
      <c r="BE10" s="133"/>
    </row>
    <row r="11" spans="1:57" ht="13.5" thickBot="1"/>
    <row r="12" spans="1:57">
      <c r="A12" s="162" t="s">
        <v>81</v>
      </c>
      <c r="B12" s="163"/>
      <c r="C12" s="163"/>
      <c r="D12" s="212"/>
      <c r="E12" s="213" t="s">
        <v>82</v>
      </c>
      <c r="F12" s="214" t="s">
        <v>12</v>
      </c>
      <c r="G12" s="215" t="s">
        <v>83</v>
      </c>
      <c r="H12" s="216"/>
      <c r="I12" s="217" t="s">
        <v>82</v>
      </c>
    </row>
    <row r="13" spans="1:57">
      <c r="A13" s="156" t="s">
        <v>242</v>
      </c>
      <c r="B13" s="147"/>
      <c r="C13" s="147"/>
      <c r="D13" s="218"/>
      <c r="E13" s="219"/>
      <c r="F13" s="220"/>
      <c r="G13" s="221">
        <v>0</v>
      </c>
      <c r="H13" s="222"/>
      <c r="I13" s="223">
        <f t="shared" ref="I13:I20" si="0">E13+F13*G13/100</f>
        <v>0</v>
      </c>
      <c r="BA13" s="1">
        <v>0</v>
      </c>
    </row>
    <row r="14" spans="1:57">
      <c r="A14" s="156" t="s">
        <v>243</v>
      </c>
      <c r="B14" s="147"/>
      <c r="C14" s="147"/>
      <c r="D14" s="218"/>
      <c r="E14" s="219"/>
      <c r="F14" s="220"/>
      <c r="G14" s="221">
        <v>0</v>
      </c>
      <c r="H14" s="222"/>
      <c r="I14" s="223">
        <f t="shared" si="0"/>
        <v>0</v>
      </c>
      <c r="BA14" s="1">
        <v>0</v>
      </c>
    </row>
    <row r="15" spans="1:57">
      <c r="A15" s="156" t="s">
        <v>244</v>
      </c>
      <c r="B15" s="147"/>
      <c r="C15" s="147"/>
      <c r="D15" s="218"/>
      <c r="E15" s="219"/>
      <c r="F15" s="220"/>
      <c r="G15" s="221">
        <v>0</v>
      </c>
      <c r="H15" s="222"/>
      <c r="I15" s="223">
        <f t="shared" si="0"/>
        <v>0</v>
      </c>
      <c r="BA15" s="1">
        <v>0</v>
      </c>
    </row>
    <row r="16" spans="1:57">
      <c r="A16" s="156" t="s">
        <v>245</v>
      </c>
      <c r="B16" s="147"/>
      <c r="C16" s="147"/>
      <c r="D16" s="218"/>
      <c r="E16" s="219"/>
      <c r="F16" s="220"/>
      <c r="G16" s="221">
        <v>0</v>
      </c>
      <c r="H16" s="222"/>
      <c r="I16" s="223">
        <f t="shared" si="0"/>
        <v>0</v>
      </c>
      <c r="BA16" s="1">
        <v>0</v>
      </c>
    </row>
    <row r="17" spans="1:53">
      <c r="A17" s="156" t="s">
        <v>246</v>
      </c>
      <c r="B17" s="147"/>
      <c r="C17" s="147"/>
      <c r="D17" s="218"/>
      <c r="E17" s="219"/>
      <c r="F17" s="220"/>
      <c r="G17" s="221">
        <v>0</v>
      </c>
      <c r="H17" s="222"/>
      <c r="I17" s="223">
        <f t="shared" si="0"/>
        <v>0</v>
      </c>
      <c r="BA17" s="1">
        <v>1</v>
      </c>
    </row>
    <row r="18" spans="1:53">
      <c r="A18" s="156" t="s">
        <v>247</v>
      </c>
      <c r="B18" s="147"/>
      <c r="C18" s="147"/>
      <c r="D18" s="218"/>
      <c r="E18" s="219"/>
      <c r="F18" s="220"/>
      <c r="G18" s="221">
        <v>0</v>
      </c>
      <c r="H18" s="222"/>
      <c r="I18" s="223">
        <f t="shared" si="0"/>
        <v>0</v>
      </c>
      <c r="BA18" s="1">
        <v>1</v>
      </c>
    </row>
    <row r="19" spans="1:53">
      <c r="A19" s="156" t="s">
        <v>248</v>
      </c>
      <c r="B19" s="147"/>
      <c r="C19" s="147"/>
      <c r="D19" s="218"/>
      <c r="E19" s="219"/>
      <c r="F19" s="220"/>
      <c r="G19" s="221">
        <v>0</v>
      </c>
      <c r="H19" s="222"/>
      <c r="I19" s="223">
        <f t="shared" si="0"/>
        <v>0</v>
      </c>
      <c r="BA19" s="1">
        <v>2</v>
      </c>
    </row>
    <row r="20" spans="1:53">
      <c r="A20" s="156" t="s">
        <v>249</v>
      </c>
      <c r="B20" s="147"/>
      <c r="C20" s="147"/>
      <c r="D20" s="218"/>
      <c r="E20" s="219"/>
      <c r="F20" s="220"/>
      <c r="G20" s="221">
        <v>0</v>
      </c>
      <c r="H20" s="222"/>
      <c r="I20" s="223">
        <f t="shared" si="0"/>
        <v>0</v>
      </c>
      <c r="BA20" s="1">
        <v>2</v>
      </c>
    </row>
    <row r="21" spans="1:53" ht="13.5" thickBot="1">
      <c r="A21" s="224"/>
      <c r="B21" s="225" t="s">
        <v>84</v>
      </c>
      <c r="C21" s="226"/>
      <c r="D21" s="227"/>
      <c r="E21" s="228"/>
      <c r="F21" s="229"/>
      <c r="G21" s="229"/>
      <c r="H21" s="325">
        <f>SUM(I13:I20)</f>
        <v>0</v>
      </c>
      <c r="I21" s="326"/>
    </row>
    <row r="23" spans="1:53">
      <c r="B23" s="14"/>
      <c r="F23" s="230"/>
      <c r="G23" s="231"/>
      <c r="H23" s="231"/>
      <c r="I23" s="46"/>
    </row>
    <row r="24" spans="1:53">
      <c r="F24" s="230"/>
      <c r="G24" s="231"/>
      <c r="H24" s="231"/>
      <c r="I24" s="46"/>
    </row>
    <row r="25" spans="1:53">
      <c r="F25" s="230"/>
      <c r="G25" s="231"/>
      <c r="H25" s="231"/>
      <c r="I25" s="46"/>
    </row>
    <row r="26" spans="1:53">
      <c r="F26" s="230"/>
      <c r="G26" s="231"/>
      <c r="H26" s="231"/>
      <c r="I26" s="46"/>
    </row>
    <row r="27" spans="1:53">
      <c r="F27" s="230"/>
      <c r="G27" s="231"/>
      <c r="H27" s="231"/>
      <c r="I27" s="46"/>
    </row>
    <row r="28" spans="1:53">
      <c r="F28" s="230"/>
      <c r="G28" s="231"/>
      <c r="H28" s="231"/>
      <c r="I28" s="46"/>
    </row>
    <row r="29" spans="1:53">
      <c r="F29" s="230"/>
      <c r="G29" s="231"/>
      <c r="H29" s="231"/>
      <c r="I29" s="46"/>
    </row>
    <row r="30" spans="1:53">
      <c r="F30" s="230"/>
      <c r="G30" s="231"/>
      <c r="H30" s="231"/>
      <c r="I30" s="46"/>
    </row>
    <row r="31" spans="1:53">
      <c r="F31" s="230"/>
      <c r="G31" s="231"/>
      <c r="H31" s="231"/>
      <c r="I31" s="46"/>
    </row>
    <row r="32" spans="1:53">
      <c r="F32" s="230"/>
      <c r="G32" s="231"/>
      <c r="H32" s="231"/>
      <c r="I32" s="46"/>
    </row>
    <row r="33" spans="6:9">
      <c r="F33" s="230"/>
      <c r="G33" s="231"/>
      <c r="H33" s="231"/>
      <c r="I33" s="46"/>
    </row>
    <row r="34" spans="6:9">
      <c r="F34" s="230"/>
      <c r="G34" s="231"/>
      <c r="H34" s="231"/>
      <c r="I34" s="46"/>
    </row>
    <row r="35" spans="6:9">
      <c r="F35" s="230"/>
      <c r="G35" s="231"/>
      <c r="H35" s="231"/>
      <c r="I35" s="46"/>
    </row>
    <row r="36" spans="6:9">
      <c r="F36" s="230"/>
      <c r="G36" s="231"/>
      <c r="H36" s="231"/>
      <c r="I36" s="46"/>
    </row>
    <row r="37" spans="6:9">
      <c r="F37" s="230"/>
      <c r="G37" s="231"/>
      <c r="H37" s="231"/>
      <c r="I37" s="46"/>
    </row>
    <row r="38" spans="6:9">
      <c r="F38" s="230"/>
      <c r="G38" s="231"/>
      <c r="H38" s="231"/>
      <c r="I38" s="46"/>
    </row>
    <row r="39" spans="6:9">
      <c r="F39" s="230"/>
      <c r="G39" s="231"/>
      <c r="H39" s="231"/>
      <c r="I39" s="46"/>
    </row>
    <row r="40" spans="6:9">
      <c r="F40" s="230"/>
      <c r="G40" s="231"/>
      <c r="H40" s="231"/>
      <c r="I40" s="46"/>
    </row>
    <row r="41" spans="6:9">
      <c r="F41" s="230"/>
      <c r="G41" s="231"/>
      <c r="H41" s="231"/>
      <c r="I41" s="46"/>
    </row>
    <row r="42" spans="6:9">
      <c r="F42" s="230"/>
      <c r="G42" s="231"/>
      <c r="H42" s="231"/>
      <c r="I42" s="46"/>
    </row>
    <row r="43" spans="6:9">
      <c r="F43" s="230"/>
      <c r="G43" s="231"/>
      <c r="H43" s="231"/>
      <c r="I43" s="46"/>
    </row>
    <row r="44" spans="6:9">
      <c r="F44" s="230"/>
      <c r="G44" s="231"/>
      <c r="H44" s="231"/>
      <c r="I44" s="46"/>
    </row>
    <row r="45" spans="6:9">
      <c r="F45" s="230"/>
      <c r="G45" s="231"/>
      <c r="H45" s="231"/>
      <c r="I45" s="46"/>
    </row>
    <row r="46" spans="6:9">
      <c r="F46" s="230"/>
      <c r="G46" s="231"/>
      <c r="H46" s="231"/>
      <c r="I46" s="46"/>
    </row>
    <row r="47" spans="6:9">
      <c r="F47" s="230"/>
      <c r="G47" s="231"/>
      <c r="H47" s="231"/>
      <c r="I47" s="46"/>
    </row>
    <row r="48" spans="6:9">
      <c r="F48" s="230"/>
      <c r="G48" s="231"/>
      <c r="H48" s="231"/>
      <c r="I48" s="46"/>
    </row>
    <row r="49" spans="6:9">
      <c r="F49" s="230"/>
      <c r="G49" s="231"/>
      <c r="H49" s="231"/>
      <c r="I49" s="46"/>
    </row>
    <row r="50" spans="6:9">
      <c r="F50" s="230"/>
      <c r="G50" s="231"/>
      <c r="H50" s="231"/>
      <c r="I50" s="46"/>
    </row>
    <row r="51" spans="6:9">
      <c r="F51" s="230"/>
      <c r="G51" s="231"/>
      <c r="H51" s="231"/>
      <c r="I51" s="46"/>
    </row>
    <row r="52" spans="6:9">
      <c r="F52" s="230"/>
      <c r="G52" s="231"/>
      <c r="H52" s="231"/>
      <c r="I52" s="46"/>
    </row>
    <row r="53" spans="6:9">
      <c r="F53" s="230"/>
      <c r="G53" s="231"/>
      <c r="H53" s="231"/>
      <c r="I53" s="46"/>
    </row>
    <row r="54" spans="6:9">
      <c r="F54" s="230"/>
      <c r="G54" s="231"/>
      <c r="H54" s="231"/>
      <c r="I54" s="46"/>
    </row>
    <row r="55" spans="6:9">
      <c r="F55" s="230"/>
      <c r="G55" s="231"/>
      <c r="H55" s="231"/>
      <c r="I55" s="46"/>
    </row>
    <row r="56" spans="6:9">
      <c r="F56" s="230"/>
      <c r="G56" s="231"/>
      <c r="H56" s="231"/>
      <c r="I56" s="46"/>
    </row>
    <row r="57" spans="6:9">
      <c r="F57" s="230"/>
      <c r="G57" s="231"/>
      <c r="H57" s="231"/>
      <c r="I57" s="46"/>
    </row>
    <row r="58" spans="6:9">
      <c r="F58" s="230"/>
      <c r="G58" s="231"/>
      <c r="H58" s="231"/>
      <c r="I58" s="46"/>
    </row>
    <row r="59" spans="6:9">
      <c r="F59" s="230"/>
      <c r="G59" s="231"/>
      <c r="H59" s="231"/>
      <c r="I59" s="46"/>
    </row>
    <row r="60" spans="6:9">
      <c r="F60" s="230"/>
      <c r="G60" s="231"/>
      <c r="H60" s="231"/>
      <c r="I60" s="46"/>
    </row>
    <row r="61" spans="6:9">
      <c r="F61" s="230"/>
      <c r="G61" s="231"/>
      <c r="H61" s="231"/>
      <c r="I61" s="46"/>
    </row>
    <row r="62" spans="6:9">
      <c r="F62" s="230"/>
      <c r="G62" s="231"/>
      <c r="H62" s="231"/>
      <c r="I62" s="46"/>
    </row>
    <row r="63" spans="6:9">
      <c r="F63" s="230"/>
      <c r="G63" s="231"/>
      <c r="H63" s="231"/>
      <c r="I63" s="46"/>
    </row>
    <row r="64" spans="6:9">
      <c r="F64" s="230"/>
      <c r="G64" s="231"/>
      <c r="H64" s="231"/>
      <c r="I64" s="46"/>
    </row>
    <row r="65" spans="6:9">
      <c r="F65" s="230"/>
      <c r="G65" s="231"/>
      <c r="H65" s="231"/>
      <c r="I65" s="46"/>
    </row>
    <row r="66" spans="6:9">
      <c r="F66" s="230"/>
      <c r="G66" s="231"/>
      <c r="H66" s="231"/>
      <c r="I66" s="46"/>
    </row>
    <row r="67" spans="6:9">
      <c r="F67" s="230"/>
      <c r="G67" s="231"/>
      <c r="H67" s="231"/>
      <c r="I67" s="46"/>
    </row>
    <row r="68" spans="6:9">
      <c r="F68" s="230"/>
      <c r="G68" s="231"/>
      <c r="H68" s="231"/>
      <c r="I68" s="46"/>
    </row>
    <row r="69" spans="6:9">
      <c r="F69" s="230"/>
      <c r="G69" s="231"/>
      <c r="H69" s="231"/>
      <c r="I69" s="46"/>
    </row>
    <row r="70" spans="6:9">
      <c r="F70" s="230"/>
      <c r="G70" s="231"/>
      <c r="H70" s="231"/>
      <c r="I70" s="46"/>
    </row>
    <row r="71" spans="6:9">
      <c r="F71" s="230"/>
      <c r="G71" s="231"/>
      <c r="H71" s="231"/>
      <c r="I71" s="46"/>
    </row>
    <row r="72" spans="6:9">
      <c r="F72" s="230"/>
      <c r="G72" s="231"/>
      <c r="H72" s="231"/>
      <c r="I72" s="46"/>
    </row>
  </sheetData>
  <mergeCells count="4">
    <mergeCell ref="A1:B1"/>
    <mergeCell ref="A2:B2"/>
    <mergeCell ref="G2:I2"/>
    <mergeCell ref="H21:I2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10"/>
  <dimension ref="A1:CB100"/>
  <sheetViews>
    <sheetView showGridLines="0" showZeros="0" zoomScaleNormal="100" zoomScaleSheetLayoutView="100" workbookViewId="0">
      <selection sqref="A1:G1"/>
    </sheetView>
  </sheetViews>
  <sheetFormatPr defaultRowHeight="12.75"/>
  <cols>
    <col min="1" max="1" width="4.42578125" style="232" customWidth="1"/>
    <col min="2" max="2" width="11.5703125" style="232" customWidth="1"/>
    <col min="3" max="3" width="40.42578125" style="232" customWidth="1"/>
    <col min="4" max="4" width="5.5703125" style="232" customWidth="1"/>
    <col min="5" max="5" width="8.5703125" style="242" customWidth="1"/>
    <col min="6" max="6" width="9.85546875" style="232" customWidth="1"/>
    <col min="7" max="7" width="13.85546875" style="232" customWidth="1"/>
    <col min="8" max="8" width="11.7109375" style="232" customWidth="1"/>
    <col min="9" max="9" width="11.5703125" style="232" customWidth="1"/>
    <col min="10" max="10" width="11" style="232" customWidth="1"/>
    <col min="11" max="11" width="10.42578125" style="232" customWidth="1"/>
    <col min="12" max="12" width="75.42578125" style="232" customWidth="1"/>
    <col min="13" max="13" width="45.28515625" style="232" customWidth="1"/>
    <col min="14" max="16384" width="9.140625" style="232"/>
  </cols>
  <sheetData>
    <row r="1" spans="1:80" ht="15.75">
      <c r="A1" s="332" t="s">
        <v>102</v>
      </c>
      <c r="B1" s="332"/>
      <c r="C1" s="332"/>
      <c r="D1" s="332"/>
      <c r="E1" s="332"/>
      <c r="F1" s="332"/>
      <c r="G1" s="332"/>
    </row>
    <row r="2" spans="1:80" ht="14.25" customHeight="1" thickBot="1">
      <c r="B2" s="233"/>
      <c r="C2" s="234"/>
      <c r="D2" s="234"/>
      <c r="E2" s="235"/>
      <c r="F2" s="234"/>
      <c r="G2" s="234"/>
    </row>
    <row r="3" spans="1:80" ht="13.5" thickTop="1">
      <c r="A3" s="318" t="s">
        <v>2</v>
      </c>
      <c r="B3" s="319"/>
      <c r="C3" s="186" t="s">
        <v>105</v>
      </c>
      <c r="D3" s="236"/>
      <c r="E3" s="237" t="s">
        <v>85</v>
      </c>
      <c r="F3" s="238" t="str">
        <f>'SO 08 001 Rek'!H1</f>
        <v>001</v>
      </c>
      <c r="G3" s="239"/>
    </row>
    <row r="4" spans="1:80" ht="13.5" thickBot="1">
      <c r="A4" s="333" t="s">
        <v>76</v>
      </c>
      <c r="B4" s="321"/>
      <c r="C4" s="192" t="s">
        <v>800</v>
      </c>
      <c r="D4" s="240"/>
      <c r="E4" s="334" t="str">
        <f>'SO 08 001 Rek'!G2</f>
        <v>Náklady nutné k realizaci stavby</v>
      </c>
      <c r="F4" s="335"/>
      <c r="G4" s="336"/>
    </row>
    <row r="5" spans="1:80" ht="13.5" thickTop="1">
      <c r="A5" s="241"/>
      <c r="G5" s="243"/>
    </row>
    <row r="6" spans="1:80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80">
      <c r="A7" s="249" t="s">
        <v>97</v>
      </c>
      <c r="B7" s="250" t="s">
        <v>801</v>
      </c>
      <c r="C7" s="251" t="s">
        <v>802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>
      <c r="A8" s="260">
        <v>1</v>
      </c>
      <c r="B8" s="261" t="s">
        <v>804</v>
      </c>
      <c r="C8" s="262" t="s">
        <v>805</v>
      </c>
      <c r="D8" s="263" t="s">
        <v>451</v>
      </c>
      <c r="E8" s="264">
        <v>1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/>
      <c r="K8" s="267">
        <f>E8*J8</f>
        <v>0</v>
      </c>
      <c r="O8" s="259">
        <v>2</v>
      </c>
      <c r="AA8" s="232">
        <v>12</v>
      </c>
      <c r="AB8" s="232">
        <v>0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12</v>
      </c>
      <c r="CB8" s="259">
        <v>0</v>
      </c>
    </row>
    <row r="9" spans="1:80">
      <c r="A9" s="268"/>
      <c r="B9" s="269"/>
      <c r="C9" s="327" t="s">
        <v>806</v>
      </c>
      <c r="D9" s="328"/>
      <c r="E9" s="328"/>
      <c r="F9" s="328"/>
      <c r="G9" s="329"/>
      <c r="I9" s="270"/>
      <c r="K9" s="270"/>
      <c r="L9" s="271" t="s">
        <v>806</v>
      </c>
      <c r="O9" s="259">
        <v>3</v>
      </c>
    </row>
    <row r="10" spans="1:80">
      <c r="A10" s="268"/>
      <c r="B10" s="269"/>
      <c r="C10" s="327" t="s">
        <v>807</v>
      </c>
      <c r="D10" s="328"/>
      <c r="E10" s="328"/>
      <c r="F10" s="328"/>
      <c r="G10" s="329"/>
      <c r="I10" s="270"/>
      <c r="K10" s="270"/>
      <c r="L10" s="271" t="s">
        <v>807</v>
      </c>
      <c r="O10" s="259">
        <v>3</v>
      </c>
    </row>
    <row r="11" spans="1:80">
      <c r="A11" s="268"/>
      <c r="B11" s="269"/>
      <c r="C11" s="327" t="s">
        <v>808</v>
      </c>
      <c r="D11" s="328"/>
      <c r="E11" s="328"/>
      <c r="F11" s="328"/>
      <c r="G11" s="329"/>
      <c r="I11" s="270"/>
      <c r="K11" s="270"/>
      <c r="L11" s="271" t="s">
        <v>808</v>
      </c>
      <c r="O11" s="259">
        <v>3</v>
      </c>
    </row>
    <row r="12" spans="1:80">
      <c r="A12" s="268"/>
      <c r="B12" s="269"/>
      <c r="C12" s="327" t="s">
        <v>809</v>
      </c>
      <c r="D12" s="328"/>
      <c r="E12" s="328"/>
      <c r="F12" s="328"/>
      <c r="G12" s="329"/>
      <c r="I12" s="270"/>
      <c r="K12" s="270"/>
      <c r="L12" s="271" t="s">
        <v>809</v>
      </c>
      <c r="O12" s="259">
        <v>3</v>
      </c>
    </row>
    <row r="13" spans="1:80">
      <c r="A13" s="268"/>
      <c r="B13" s="269"/>
      <c r="C13" s="327" t="s">
        <v>810</v>
      </c>
      <c r="D13" s="328"/>
      <c r="E13" s="328"/>
      <c r="F13" s="328"/>
      <c r="G13" s="329"/>
      <c r="I13" s="270"/>
      <c r="K13" s="270"/>
      <c r="L13" s="271" t="s">
        <v>810</v>
      </c>
      <c r="O13" s="259">
        <v>3</v>
      </c>
    </row>
    <row r="14" spans="1:80">
      <c r="A14" s="260">
        <v>2</v>
      </c>
      <c r="B14" s="261" t="s">
        <v>811</v>
      </c>
      <c r="C14" s="262" t="s">
        <v>812</v>
      </c>
      <c r="D14" s="263" t="s">
        <v>451</v>
      </c>
      <c r="E14" s="264">
        <v>1</v>
      </c>
      <c r="F14" s="264">
        <v>0</v>
      </c>
      <c r="G14" s="265">
        <f>E14*F14</f>
        <v>0</v>
      </c>
      <c r="H14" s="266">
        <v>0</v>
      </c>
      <c r="I14" s="267">
        <f>E14*H14</f>
        <v>0</v>
      </c>
      <c r="J14" s="266"/>
      <c r="K14" s="267">
        <f>E14*J14</f>
        <v>0</v>
      </c>
      <c r="O14" s="259">
        <v>2</v>
      </c>
      <c r="AA14" s="232">
        <v>12</v>
      </c>
      <c r="AB14" s="232">
        <v>0</v>
      </c>
      <c r="AC14" s="232">
        <v>2</v>
      </c>
      <c r="AZ14" s="232">
        <v>1</v>
      </c>
      <c r="BA14" s="232">
        <f>IF(AZ14=1,G14,0)</f>
        <v>0</v>
      </c>
      <c r="BB14" s="232">
        <f>IF(AZ14=2,G14,0)</f>
        <v>0</v>
      </c>
      <c r="BC14" s="232">
        <f>IF(AZ14=3,G14,0)</f>
        <v>0</v>
      </c>
      <c r="BD14" s="232">
        <f>IF(AZ14=4,G14,0)</f>
        <v>0</v>
      </c>
      <c r="BE14" s="232">
        <f>IF(AZ14=5,G14,0)</f>
        <v>0</v>
      </c>
      <c r="CA14" s="259">
        <v>12</v>
      </c>
      <c r="CB14" s="259">
        <v>0</v>
      </c>
    </row>
    <row r="15" spans="1:80">
      <c r="A15" s="268"/>
      <c r="B15" s="269"/>
      <c r="C15" s="327" t="s">
        <v>813</v>
      </c>
      <c r="D15" s="328"/>
      <c r="E15" s="328"/>
      <c r="F15" s="328"/>
      <c r="G15" s="329"/>
      <c r="I15" s="270"/>
      <c r="K15" s="270"/>
      <c r="L15" s="271" t="s">
        <v>813</v>
      </c>
      <c r="O15" s="259">
        <v>3</v>
      </c>
    </row>
    <row r="16" spans="1:80" ht="22.5">
      <c r="A16" s="268"/>
      <c r="B16" s="269"/>
      <c r="C16" s="327" t="s">
        <v>814</v>
      </c>
      <c r="D16" s="328"/>
      <c r="E16" s="328"/>
      <c r="F16" s="328"/>
      <c r="G16" s="329"/>
      <c r="I16" s="270"/>
      <c r="K16" s="270"/>
      <c r="L16" s="271" t="s">
        <v>814</v>
      </c>
      <c r="O16" s="259">
        <v>3</v>
      </c>
    </row>
    <row r="17" spans="1:80">
      <c r="A17" s="260">
        <v>3</v>
      </c>
      <c r="B17" s="261" t="s">
        <v>815</v>
      </c>
      <c r="C17" s="262" t="s">
        <v>816</v>
      </c>
      <c r="D17" s="263" t="s">
        <v>451</v>
      </c>
      <c r="E17" s="264">
        <v>1</v>
      </c>
      <c r="F17" s="264">
        <v>0</v>
      </c>
      <c r="G17" s="265">
        <f>E17*F17</f>
        <v>0</v>
      </c>
      <c r="H17" s="266">
        <v>0</v>
      </c>
      <c r="I17" s="267">
        <f>E17*H17</f>
        <v>0</v>
      </c>
      <c r="J17" s="266"/>
      <c r="K17" s="267">
        <f>E17*J17</f>
        <v>0</v>
      </c>
      <c r="O17" s="259">
        <v>2</v>
      </c>
      <c r="AA17" s="232">
        <v>12</v>
      </c>
      <c r="AB17" s="232">
        <v>0</v>
      </c>
      <c r="AC17" s="232">
        <v>3</v>
      </c>
      <c r="AZ17" s="232">
        <v>1</v>
      </c>
      <c r="BA17" s="232">
        <f>IF(AZ17=1,G17,0)</f>
        <v>0</v>
      </c>
      <c r="BB17" s="232">
        <f>IF(AZ17=2,G17,0)</f>
        <v>0</v>
      </c>
      <c r="BC17" s="232">
        <f>IF(AZ17=3,G17,0)</f>
        <v>0</v>
      </c>
      <c r="BD17" s="232">
        <f>IF(AZ17=4,G17,0)</f>
        <v>0</v>
      </c>
      <c r="BE17" s="232">
        <f>IF(AZ17=5,G17,0)</f>
        <v>0</v>
      </c>
      <c r="CA17" s="259">
        <v>12</v>
      </c>
      <c r="CB17" s="259">
        <v>0</v>
      </c>
    </row>
    <row r="18" spans="1:80" ht="45">
      <c r="A18" s="268"/>
      <c r="B18" s="269"/>
      <c r="C18" s="327" t="s">
        <v>817</v>
      </c>
      <c r="D18" s="328"/>
      <c r="E18" s="328"/>
      <c r="F18" s="328"/>
      <c r="G18" s="329"/>
      <c r="I18" s="270"/>
      <c r="K18" s="270"/>
      <c r="L18" s="271" t="s">
        <v>817</v>
      </c>
      <c r="O18" s="259">
        <v>3</v>
      </c>
    </row>
    <row r="19" spans="1:80">
      <c r="A19" s="260">
        <v>4</v>
      </c>
      <c r="B19" s="261" t="s">
        <v>818</v>
      </c>
      <c r="C19" s="262" t="s">
        <v>819</v>
      </c>
      <c r="D19" s="263" t="s">
        <v>451</v>
      </c>
      <c r="E19" s="264">
        <v>1</v>
      </c>
      <c r="F19" s="264">
        <v>0</v>
      </c>
      <c r="G19" s="265">
        <f>E19*F19</f>
        <v>0</v>
      </c>
      <c r="H19" s="266">
        <v>0</v>
      </c>
      <c r="I19" s="267">
        <f>E19*H19</f>
        <v>0</v>
      </c>
      <c r="J19" s="266"/>
      <c r="K19" s="267">
        <f>E19*J19</f>
        <v>0</v>
      </c>
      <c r="O19" s="259">
        <v>2</v>
      </c>
      <c r="AA19" s="232">
        <v>12</v>
      </c>
      <c r="AB19" s="232">
        <v>0</v>
      </c>
      <c r="AC19" s="232">
        <v>4</v>
      </c>
      <c r="AZ19" s="232">
        <v>1</v>
      </c>
      <c r="BA19" s="232">
        <f>IF(AZ19=1,G19,0)</f>
        <v>0</v>
      </c>
      <c r="BB19" s="232">
        <f>IF(AZ19=2,G19,0)</f>
        <v>0</v>
      </c>
      <c r="BC19" s="232">
        <f>IF(AZ19=3,G19,0)</f>
        <v>0</v>
      </c>
      <c r="BD19" s="232">
        <f>IF(AZ19=4,G19,0)</f>
        <v>0</v>
      </c>
      <c r="BE19" s="232">
        <f>IF(AZ19=5,G19,0)</f>
        <v>0</v>
      </c>
      <c r="CA19" s="259">
        <v>12</v>
      </c>
      <c r="CB19" s="259">
        <v>0</v>
      </c>
    </row>
    <row r="20" spans="1:80">
      <c r="A20" s="260">
        <v>5</v>
      </c>
      <c r="B20" s="261" t="s">
        <v>820</v>
      </c>
      <c r="C20" s="262" t="s">
        <v>821</v>
      </c>
      <c r="D20" s="263" t="s">
        <v>451</v>
      </c>
      <c r="E20" s="264">
        <v>1</v>
      </c>
      <c r="F20" s="264">
        <v>0</v>
      </c>
      <c r="G20" s="265">
        <f>E20*F20</f>
        <v>0</v>
      </c>
      <c r="H20" s="266">
        <v>0</v>
      </c>
      <c r="I20" s="267">
        <f>E20*H20</f>
        <v>0</v>
      </c>
      <c r="J20" s="266"/>
      <c r="K20" s="267">
        <f>E20*J20</f>
        <v>0</v>
      </c>
      <c r="O20" s="259">
        <v>2</v>
      </c>
      <c r="AA20" s="232">
        <v>12</v>
      </c>
      <c r="AB20" s="232">
        <v>0</v>
      </c>
      <c r="AC20" s="232">
        <v>5</v>
      </c>
      <c r="AZ20" s="232">
        <v>1</v>
      </c>
      <c r="BA20" s="232">
        <f>IF(AZ20=1,G20,0)</f>
        <v>0</v>
      </c>
      <c r="BB20" s="232">
        <f>IF(AZ20=2,G20,0)</f>
        <v>0</v>
      </c>
      <c r="BC20" s="232">
        <f>IF(AZ20=3,G20,0)</f>
        <v>0</v>
      </c>
      <c r="BD20" s="232">
        <f>IF(AZ20=4,G20,0)</f>
        <v>0</v>
      </c>
      <c r="BE20" s="232">
        <f>IF(AZ20=5,G20,0)</f>
        <v>0</v>
      </c>
      <c r="CA20" s="259">
        <v>12</v>
      </c>
      <c r="CB20" s="259">
        <v>0</v>
      </c>
    </row>
    <row r="21" spans="1:80">
      <c r="A21" s="260">
        <v>6</v>
      </c>
      <c r="B21" s="261" t="s">
        <v>822</v>
      </c>
      <c r="C21" s="262" t="s">
        <v>823</v>
      </c>
      <c r="D21" s="263" t="s">
        <v>451</v>
      </c>
      <c r="E21" s="264">
        <v>1</v>
      </c>
      <c r="F21" s="264">
        <v>0</v>
      </c>
      <c r="G21" s="265">
        <f>E21*F21</f>
        <v>0</v>
      </c>
      <c r="H21" s="266">
        <v>0</v>
      </c>
      <c r="I21" s="267">
        <f>E21*H21</f>
        <v>0</v>
      </c>
      <c r="J21" s="266"/>
      <c r="K21" s="267">
        <f>E21*J21</f>
        <v>0</v>
      </c>
      <c r="O21" s="259">
        <v>2</v>
      </c>
      <c r="AA21" s="232">
        <v>12</v>
      </c>
      <c r="AB21" s="232">
        <v>0</v>
      </c>
      <c r="AC21" s="232">
        <v>6</v>
      </c>
      <c r="AZ21" s="232">
        <v>1</v>
      </c>
      <c r="BA21" s="232">
        <f>IF(AZ21=1,G21,0)</f>
        <v>0</v>
      </c>
      <c r="BB21" s="232">
        <f>IF(AZ21=2,G21,0)</f>
        <v>0</v>
      </c>
      <c r="BC21" s="232">
        <f>IF(AZ21=3,G21,0)</f>
        <v>0</v>
      </c>
      <c r="BD21" s="232">
        <f>IF(AZ21=4,G21,0)</f>
        <v>0</v>
      </c>
      <c r="BE21" s="232">
        <f>IF(AZ21=5,G21,0)</f>
        <v>0</v>
      </c>
      <c r="CA21" s="259">
        <v>12</v>
      </c>
      <c r="CB21" s="259">
        <v>0</v>
      </c>
    </row>
    <row r="22" spans="1:80" ht="22.5">
      <c r="A22" s="260">
        <v>7</v>
      </c>
      <c r="B22" s="261" t="s">
        <v>824</v>
      </c>
      <c r="C22" s="262" t="s">
        <v>825</v>
      </c>
      <c r="D22" s="263" t="s">
        <v>451</v>
      </c>
      <c r="E22" s="264">
        <v>1</v>
      </c>
      <c r="F22" s="264">
        <v>0</v>
      </c>
      <c r="G22" s="265">
        <f>E22*F22</f>
        <v>0</v>
      </c>
      <c r="H22" s="266">
        <v>0</v>
      </c>
      <c r="I22" s="267">
        <f>E22*H22</f>
        <v>0</v>
      </c>
      <c r="J22" s="266"/>
      <c r="K22" s="267">
        <f>E22*J22</f>
        <v>0</v>
      </c>
      <c r="O22" s="259">
        <v>2</v>
      </c>
      <c r="AA22" s="232">
        <v>12</v>
      </c>
      <c r="AB22" s="232">
        <v>0</v>
      </c>
      <c r="AC22" s="232">
        <v>7</v>
      </c>
      <c r="AZ22" s="232">
        <v>1</v>
      </c>
      <c r="BA22" s="232">
        <f>IF(AZ22=1,G22,0)</f>
        <v>0</v>
      </c>
      <c r="BB22" s="232">
        <f>IF(AZ22=2,G22,0)</f>
        <v>0</v>
      </c>
      <c r="BC22" s="232">
        <f>IF(AZ22=3,G22,0)</f>
        <v>0</v>
      </c>
      <c r="BD22" s="232">
        <f>IF(AZ22=4,G22,0)</f>
        <v>0</v>
      </c>
      <c r="BE22" s="232">
        <f>IF(AZ22=5,G22,0)</f>
        <v>0</v>
      </c>
      <c r="CA22" s="259">
        <v>12</v>
      </c>
      <c r="CB22" s="259">
        <v>0</v>
      </c>
    </row>
    <row r="23" spans="1:80" ht="22.5">
      <c r="A23" s="260">
        <v>8</v>
      </c>
      <c r="B23" s="261" t="s">
        <v>826</v>
      </c>
      <c r="C23" s="262" t="s">
        <v>827</v>
      </c>
      <c r="D23" s="263" t="s">
        <v>451</v>
      </c>
      <c r="E23" s="264">
        <v>1</v>
      </c>
      <c r="F23" s="264">
        <v>0</v>
      </c>
      <c r="G23" s="265">
        <f>E23*F23</f>
        <v>0</v>
      </c>
      <c r="H23" s="266">
        <v>0</v>
      </c>
      <c r="I23" s="267">
        <f>E23*H23</f>
        <v>0</v>
      </c>
      <c r="J23" s="266"/>
      <c r="K23" s="267">
        <f>E23*J23</f>
        <v>0</v>
      </c>
      <c r="O23" s="259">
        <v>2</v>
      </c>
      <c r="AA23" s="232">
        <v>12</v>
      </c>
      <c r="AB23" s="232">
        <v>0</v>
      </c>
      <c r="AC23" s="232">
        <v>8</v>
      </c>
      <c r="AZ23" s="232">
        <v>1</v>
      </c>
      <c r="BA23" s="232">
        <f>IF(AZ23=1,G23,0)</f>
        <v>0</v>
      </c>
      <c r="BB23" s="232">
        <f>IF(AZ23=2,G23,0)</f>
        <v>0</v>
      </c>
      <c r="BC23" s="232">
        <f>IF(AZ23=3,G23,0)</f>
        <v>0</v>
      </c>
      <c r="BD23" s="232">
        <f>IF(AZ23=4,G23,0)</f>
        <v>0</v>
      </c>
      <c r="BE23" s="232">
        <f>IF(AZ23=5,G23,0)</f>
        <v>0</v>
      </c>
      <c r="CA23" s="259">
        <v>12</v>
      </c>
      <c r="CB23" s="259">
        <v>0</v>
      </c>
    </row>
    <row r="24" spans="1:80" ht="33.75">
      <c r="A24" s="268"/>
      <c r="B24" s="269"/>
      <c r="C24" s="327" t="s">
        <v>828</v>
      </c>
      <c r="D24" s="328"/>
      <c r="E24" s="328"/>
      <c r="F24" s="328"/>
      <c r="G24" s="329"/>
      <c r="I24" s="270"/>
      <c r="K24" s="270"/>
      <c r="L24" s="271" t="s">
        <v>828</v>
      </c>
      <c r="O24" s="259">
        <v>3</v>
      </c>
    </row>
    <row r="25" spans="1:80">
      <c r="A25" s="260">
        <v>9</v>
      </c>
      <c r="B25" s="261" t="s">
        <v>829</v>
      </c>
      <c r="C25" s="262" t="s">
        <v>830</v>
      </c>
      <c r="D25" s="263" t="s">
        <v>451</v>
      </c>
      <c r="E25" s="264">
        <v>3</v>
      </c>
      <c r="F25" s="264">
        <v>0</v>
      </c>
      <c r="G25" s="265">
        <f>E25*F25</f>
        <v>0</v>
      </c>
      <c r="H25" s="266">
        <v>0</v>
      </c>
      <c r="I25" s="267">
        <f>E25*H25</f>
        <v>0</v>
      </c>
      <c r="J25" s="266"/>
      <c r="K25" s="267">
        <f>E25*J25</f>
        <v>0</v>
      </c>
      <c r="O25" s="259">
        <v>2</v>
      </c>
      <c r="AA25" s="232">
        <v>12</v>
      </c>
      <c r="AB25" s="232">
        <v>0</v>
      </c>
      <c r="AC25" s="232">
        <v>9</v>
      </c>
      <c r="AZ25" s="232">
        <v>1</v>
      </c>
      <c r="BA25" s="232">
        <f>IF(AZ25=1,G25,0)</f>
        <v>0</v>
      </c>
      <c r="BB25" s="232">
        <f>IF(AZ25=2,G25,0)</f>
        <v>0</v>
      </c>
      <c r="BC25" s="232">
        <f>IF(AZ25=3,G25,0)</f>
        <v>0</v>
      </c>
      <c r="BD25" s="232">
        <f>IF(AZ25=4,G25,0)</f>
        <v>0</v>
      </c>
      <c r="BE25" s="232">
        <f>IF(AZ25=5,G25,0)</f>
        <v>0</v>
      </c>
      <c r="CA25" s="259">
        <v>12</v>
      </c>
      <c r="CB25" s="259">
        <v>0</v>
      </c>
    </row>
    <row r="26" spans="1:80" ht="22.5">
      <c r="A26" s="268"/>
      <c r="B26" s="269"/>
      <c r="C26" s="327" t="s">
        <v>831</v>
      </c>
      <c r="D26" s="328"/>
      <c r="E26" s="328"/>
      <c r="F26" s="328"/>
      <c r="G26" s="329"/>
      <c r="I26" s="270"/>
      <c r="K26" s="270"/>
      <c r="L26" s="271" t="s">
        <v>831</v>
      </c>
      <c r="O26" s="259">
        <v>3</v>
      </c>
    </row>
    <row r="27" spans="1:80">
      <c r="A27" s="278"/>
      <c r="B27" s="279" t="s">
        <v>100</v>
      </c>
      <c r="C27" s="280" t="s">
        <v>803</v>
      </c>
      <c r="D27" s="281"/>
      <c r="E27" s="282"/>
      <c r="F27" s="283"/>
      <c r="G27" s="284">
        <f>SUM(G7:G26)</f>
        <v>0</v>
      </c>
      <c r="H27" s="285"/>
      <c r="I27" s="286">
        <f>SUM(I7:I26)</f>
        <v>0</v>
      </c>
      <c r="J27" s="285"/>
      <c r="K27" s="286">
        <f>SUM(K7:K26)</f>
        <v>0</v>
      </c>
      <c r="O27" s="259">
        <v>4</v>
      </c>
      <c r="BA27" s="287">
        <f>SUM(BA7:BA26)</f>
        <v>0</v>
      </c>
      <c r="BB27" s="287">
        <f>SUM(BB7:BB26)</f>
        <v>0</v>
      </c>
      <c r="BC27" s="287">
        <f>SUM(BC7:BC26)</f>
        <v>0</v>
      </c>
      <c r="BD27" s="287">
        <f>SUM(BD7:BD26)</f>
        <v>0</v>
      </c>
      <c r="BE27" s="287">
        <f>SUM(BE7:BE26)</f>
        <v>0</v>
      </c>
    </row>
    <row r="28" spans="1:80">
      <c r="E28" s="232"/>
    </row>
    <row r="29" spans="1:80">
      <c r="E29" s="232"/>
    </row>
    <row r="30" spans="1:80">
      <c r="E30" s="232"/>
    </row>
    <row r="31" spans="1:80">
      <c r="E31" s="232"/>
    </row>
    <row r="32" spans="1:80">
      <c r="E32" s="232"/>
    </row>
    <row r="33" spans="5:5">
      <c r="E33" s="232"/>
    </row>
    <row r="34" spans="5:5">
      <c r="E34" s="232"/>
    </row>
    <row r="35" spans="5:5">
      <c r="E35" s="232"/>
    </row>
    <row r="36" spans="5:5">
      <c r="E36" s="232"/>
    </row>
    <row r="37" spans="5:5">
      <c r="E37" s="232"/>
    </row>
    <row r="38" spans="5:5">
      <c r="E38" s="232"/>
    </row>
    <row r="39" spans="5:5">
      <c r="E39" s="232"/>
    </row>
    <row r="40" spans="5:5">
      <c r="E40" s="232"/>
    </row>
    <row r="41" spans="5:5">
      <c r="E41" s="232"/>
    </row>
    <row r="42" spans="5:5">
      <c r="E42" s="232"/>
    </row>
    <row r="43" spans="5:5">
      <c r="E43" s="232"/>
    </row>
    <row r="44" spans="5:5">
      <c r="E44" s="232"/>
    </row>
    <row r="45" spans="5:5">
      <c r="E45" s="232"/>
    </row>
    <row r="46" spans="5:5">
      <c r="E46" s="232"/>
    </row>
    <row r="47" spans="5:5">
      <c r="E47" s="232"/>
    </row>
    <row r="48" spans="5:5">
      <c r="E48" s="232"/>
    </row>
    <row r="49" spans="1:7">
      <c r="E49" s="232"/>
    </row>
    <row r="50" spans="1:7">
      <c r="E50" s="232"/>
    </row>
    <row r="51" spans="1:7">
      <c r="A51" s="277"/>
      <c r="B51" s="277"/>
      <c r="C51" s="277"/>
      <c r="D51" s="277"/>
      <c r="E51" s="277"/>
      <c r="F51" s="277"/>
      <c r="G51" s="277"/>
    </row>
    <row r="52" spans="1:7">
      <c r="A52" s="277"/>
      <c r="B52" s="277"/>
      <c r="C52" s="277"/>
      <c r="D52" s="277"/>
      <c r="E52" s="277"/>
      <c r="F52" s="277"/>
      <c r="G52" s="277"/>
    </row>
    <row r="53" spans="1:7">
      <c r="A53" s="277"/>
      <c r="B53" s="277"/>
      <c r="C53" s="277"/>
      <c r="D53" s="277"/>
      <c r="E53" s="277"/>
      <c r="F53" s="277"/>
      <c r="G53" s="277"/>
    </row>
    <row r="54" spans="1:7">
      <c r="A54" s="277"/>
      <c r="B54" s="277"/>
      <c r="C54" s="277"/>
      <c r="D54" s="277"/>
      <c r="E54" s="277"/>
      <c r="F54" s="277"/>
      <c r="G54" s="277"/>
    </row>
    <row r="55" spans="1:7">
      <c r="E55" s="232"/>
    </row>
    <row r="56" spans="1:7">
      <c r="E56" s="232"/>
    </row>
    <row r="57" spans="1:7">
      <c r="E57" s="232"/>
    </row>
    <row r="58" spans="1:7">
      <c r="E58" s="232"/>
    </row>
    <row r="59" spans="1:7">
      <c r="E59" s="232"/>
    </row>
    <row r="60" spans="1:7">
      <c r="E60" s="232"/>
    </row>
    <row r="61" spans="1:7">
      <c r="E61" s="232"/>
    </row>
    <row r="62" spans="1:7">
      <c r="E62" s="232"/>
    </row>
    <row r="63" spans="1:7">
      <c r="E63" s="232"/>
    </row>
    <row r="64" spans="1:7">
      <c r="E64" s="232"/>
    </row>
    <row r="65" spans="5:5">
      <c r="E65" s="232"/>
    </row>
    <row r="66" spans="5:5">
      <c r="E66" s="232"/>
    </row>
    <row r="67" spans="5:5">
      <c r="E67" s="232"/>
    </row>
    <row r="68" spans="5:5">
      <c r="E68" s="232"/>
    </row>
    <row r="69" spans="5:5">
      <c r="E69" s="232"/>
    </row>
    <row r="70" spans="5:5">
      <c r="E70" s="232"/>
    </row>
    <row r="71" spans="5:5">
      <c r="E71" s="232"/>
    </row>
    <row r="72" spans="5:5">
      <c r="E72" s="232"/>
    </row>
    <row r="73" spans="5:5">
      <c r="E73" s="232"/>
    </row>
    <row r="74" spans="5:5">
      <c r="E74" s="232"/>
    </row>
    <row r="75" spans="5:5">
      <c r="E75" s="232"/>
    </row>
    <row r="76" spans="5:5">
      <c r="E76" s="232"/>
    </row>
    <row r="77" spans="5:5">
      <c r="E77" s="232"/>
    </row>
    <row r="78" spans="5:5">
      <c r="E78" s="232"/>
    </row>
    <row r="79" spans="5:5">
      <c r="E79" s="232"/>
    </row>
    <row r="80" spans="5:5">
      <c r="E80" s="232"/>
    </row>
    <row r="81" spans="1:7">
      <c r="E81" s="232"/>
    </row>
    <row r="82" spans="1:7">
      <c r="E82" s="232"/>
    </row>
    <row r="83" spans="1:7">
      <c r="E83" s="232"/>
    </row>
    <row r="84" spans="1:7">
      <c r="E84" s="232"/>
    </row>
    <row r="85" spans="1:7">
      <c r="E85" s="232"/>
    </row>
    <row r="86" spans="1:7">
      <c r="A86" s="288"/>
      <c r="B86" s="288"/>
    </row>
    <row r="87" spans="1:7">
      <c r="A87" s="277"/>
      <c r="B87" s="277"/>
      <c r="C87" s="289"/>
      <c r="D87" s="289"/>
      <c r="E87" s="290"/>
      <c r="F87" s="289"/>
      <c r="G87" s="291"/>
    </row>
    <row r="88" spans="1:7">
      <c r="A88" s="292"/>
      <c r="B88" s="292"/>
      <c r="C88" s="277"/>
      <c r="D88" s="277"/>
      <c r="E88" s="293"/>
      <c r="F88" s="277"/>
      <c r="G88" s="277"/>
    </row>
    <row r="89" spans="1:7">
      <c r="A89" s="277"/>
      <c r="B89" s="277"/>
      <c r="C89" s="277"/>
      <c r="D89" s="277"/>
      <c r="E89" s="293"/>
      <c r="F89" s="277"/>
      <c r="G89" s="277"/>
    </row>
    <row r="90" spans="1:7">
      <c r="A90" s="277"/>
      <c r="B90" s="277"/>
      <c r="C90" s="277"/>
      <c r="D90" s="277"/>
      <c r="E90" s="293"/>
      <c r="F90" s="277"/>
      <c r="G90" s="277"/>
    </row>
    <row r="91" spans="1:7">
      <c r="A91" s="277"/>
      <c r="B91" s="277"/>
      <c r="C91" s="277"/>
      <c r="D91" s="277"/>
      <c r="E91" s="293"/>
      <c r="F91" s="277"/>
      <c r="G91" s="277"/>
    </row>
    <row r="92" spans="1:7">
      <c r="A92" s="277"/>
      <c r="B92" s="277"/>
      <c r="C92" s="277"/>
      <c r="D92" s="277"/>
      <c r="E92" s="293"/>
      <c r="F92" s="277"/>
      <c r="G92" s="277"/>
    </row>
    <row r="93" spans="1:7">
      <c r="A93" s="277"/>
      <c r="B93" s="277"/>
      <c r="C93" s="277"/>
      <c r="D93" s="277"/>
      <c r="E93" s="293"/>
      <c r="F93" s="277"/>
      <c r="G93" s="277"/>
    </row>
    <row r="94" spans="1:7">
      <c r="A94" s="277"/>
      <c r="B94" s="277"/>
      <c r="C94" s="277"/>
      <c r="D94" s="277"/>
      <c r="E94" s="293"/>
      <c r="F94" s="277"/>
      <c r="G94" s="277"/>
    </row>
    <row r="95" spans="1:7">
      <c r="A95" s="277"/>
      <c r="B95" s="277"/>
      <c r="C95" s="277"/>
      <c r="D95" s="277"/>
      <c r="E95" s="293"/>
      <c r="F95" s="277"/>
      <c r="G95" s="277"/>
    </row>
    <row r="96" spans="1:7">
      <c r="A96" s="277"/>
      <c r="B96" s="277"/>
      <c r="C96" s="277"/>
      <c r="D96" s="277"/>
      <c r="E96" s="293"/>
      <c r="F96" s="277"/>
      <c r="G96" s="277"/>
    </row>
    <row r="97" spans="1:7">
      <c r="A97" s="277"/>
      <c r="B97" s="277"/>
      <c r="C97" s="277"/>
      <c r="D97" s="277"/>
      <c r="E97" s="293"/>
      <c r="F97" s="277"/>
      <c r="G97" s="277"/>
    </row>
    <row r="98" spans="1:7">
      <c r="A98" s="277"/>
      <c r="B98" s="277"/>
      <c r="C98" s="277"/>
      <c r="D98" s="277"/>
      <c r="E98" s="293"/>
      <c r="F98" s="277"/>
      <c r="G98" s="277"/>
    </row>
    <row r="99" spans="1:7">
      <c r="A99" s="277"/>
      <c r="B99" s="277"/>
      <c r="C99" s="277"/>
      <c r="D99" s="277"/>
      <c r="E99" s="293"/>
      <c r="F99" s="277"/>
      <c r="G99" s="277"/>
    </row>
    <row r="100" spans="1:7">
      <c r="A100" s="277"/>
      <c r="B100" s="277"/>
      <c r="C100" s="277"/>
      <c r="D100" s="277"/>
      <c r="E100" s="293"/>
      <c r="F100" s="277"/>
      <c r="G100" s="277"/>
    </row>
  </sheetData>
  <mergeCells count="14">
    <mergeCell ref="C26:G26"/>
    <mergeCell ref="A1:G1"/>
    <mergeCell ref="A3:B3"/>
    <mergeCell ref="A4:B4"/>
    <mergeCell ref="E4:G4"/>
    <mergeCell ref="C9:G9"/>
    <mergeCell ref="C10:G10"/>
    <mergeCell ref="C11:G11"/>
    <mergeCell ref="C12:G12"/>
    <mergeCell ref="C13:G13"/>
    <mergeCell ref="C15:G15"/>
    <mergeCell ref="C16:G16"/>
    <mergeCell ref="C18:G18"/>
    <mergeCell ref="C24:G24"/>
  </mergeCells>
  <printOptions horizontalCentered="1" gridLinesSet="0"/>
  <pageMargins left="0.59055118110236227" right="0.39370078740157483" top="0.59055118110236227" bottom="0.98425196850393704" header="0.19685039370078741" footer="0.51181102362204722"/>
  <pageSetup paperSize="9" orientation="landscape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1"/>
  <dimension ref="A1:BE78"/>
  <sheetViews>
    <sheetView workbookViewId="0">
      <selection sqref="A1:B1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57" ht="13.5" thickTop="1">
      <c r="A1" s="318" t="s">
        <v>2</v>
      </c>
      <c r="B1" s="319"/>
      <c r="C1" s="186" t="s">
        <v>105</v>
      </c>
      <c r="D1" s="187"/>
      <c r="E1" s="188"/>
      <c r="F1" s="187"/>
      <c r="G1" s="189" t="s">
        <v>75</v>
      </c>
      <c r="H1" s="190" t="s">
        <v>109</v>
      </c>
      <c r="I1" s="191"/>
    </row>
    <row r="2" spans="1:57" ht="13.5" thickBot="1">
      <c r="A2" s="320" t="s">
        <v>76</v>
      </c>
      <c r="B2" s="321"/>
      <c r="C2" s="192" t="s">
        <v>108</v>
      </c>
      <c r="D2" s="193"/>
      <c r="E2" s="194"/>
      <c r="F2" s="193"/>
      <c r="G2" s="322" t="s">
        <v>110</v>
      </c>
      <c r="H2" s="323"/>
      <c r="I2" s="324"/>
    </row>
    <row r="3" spans="1:57" ht="13.5" thickTop="1">
      <c r="F3" s="127"/>
    </row>
    <row r="4" spans="1:57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spans="1:57" ht="13.5" thickBot="1"/>
    <row r="6" spans="1:57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57" s="127" customFormat="1">
      <c r="A7" s="294" t="str">
        <f>'SO 01 001 Pol'!B7</f>
        <v>1</v>
      </c>
      <c r="B7" s="62" t="str">
        <f>'SO 01 001 Pol'!C7</f>
        <v>Zemní práce</v>
      </c>
      <c r="D7" s="204"/>
      <c r="E7" s="295">
        <f>'SO 01 001 Pol'!BA56</f>
        <v>0</v>
      </c>
      <c r="F7" s="296">
        <f>'SO 01 001 Pol'!BB56</f>
        <v>0</v>
      </c>
      <c r="G7" s="296">
        <f>'SO 01 001 Pol'!BC56</f>
        <v>0</v>
      </c>
      <c r="H7" s="296">
        <f>'SO 01 001 Pol'!BD56</f>
        <v>0</v>
      </c>
      <c r="I7" s="297">
        <f>'SO 01 001 Pol'!BE56</f>
        <v>0</v>
      </c>
    </row>
    <row r="8" spans="1:57" s="127" customFormat="1">
      <c r="A8" s="294" t="str">
        <f>'SO 01 001 Pol'!B57</f>
        <v>2</v>
      </c>
      <c r="B8" s="62" t="str">
        <f>'SO 01 001 Pol'!C57</f>
        <v>Základy a zvláštní zakládání</v>
      </c>
      <c r="D8" s="204"/>
      <c r="E8" s="295">
        <f>'SO 01 001 Pol'!BA62</f>
        <v>0</v>
      </c>
      <c r="F8" s="296">
        <f>'SO 01 001 Pol'!BB62</f>
        <v>0</v>
      </c>
      <c r="G8" s="296">
        <f>'SO 01 001 Pol'!BC62</f>
        <v>0</v>
      </c>
      <c r="H8" s="296">
        <f>'SO 01 001 Pol'!BD62</f>
        <v>0</v>
      </c>
      <c r="I8" s="297">
        <f>'SO 01 001 Pol'!BE62</f>
        <v>0</v>
      </c>
    </row>
    <row r="9" spans="1:57" s="127" customFormat="1">
      <c r="A9" s="294" t="str">
        <f>'SO 01 001 Pol'!B63</f>
        <v>4</v>
      </c>
      <c r="B9" s="62" t="str">
        <f>'SO 01 001 Pol'!C63</f>
        <v>Vodorovné konstrukce</v>
      </c>
      <c r="D9" s="204"/>
      <c r="E9" s="295">
        <f>'SO 01 001 Pol'!BA72</f>
        <v>0</v>
      </c>
      <c r="F9" s="296">
        <f>'SO 01 001 Pol'!BB72</f>
        <v>0</v>
      </c>
      <c r="G9" s="296">
        <f>'SO 01 001 Pol'!BC72</f>
        <v>0</v>
      </c>
      <c r="H9" s="296">
        <f>'SO 01 001 Pol'!BD72</f>
        <v>0</v>
      </c>
      <c r="I9" s="297">
        <f>'SO 01 001 Pol'!BE72</f>
        <v>0</v>
      </c>
    </row>
    <row r="10" spans="1:57" s="127" customFormat="1">
      <c r="A10" s="294" t="str">
        <f>'SO 01 001 Pol'!B73</f>
        <v>5</v>
      </c>
      <c r="B10" s="62" t="str">
        <f>'SO 01 001 Pol'!C73</f>
        <v>Komunikace</v>
      </c>
      <c r="D10" s="204"/>
      <c r="E10" s="295">
        <f>'SO 01 001 Pol'!BA82</f>
        <v>0</v>
      </c>
      <c r="F10" s="296">
        <f>'SO 01 001 Pol'!BB82</f>
        <v>0</v>
      </c>
      <c r="G10" s="296">
        <f>'SO 01 001 Pol'!BC82</f>
        <v>0</v>
      </c>
      <c r="H10" s="296">
        <f>'SO 01 001 Pol'!BD82</f>
        <v>0</v>
      </c>
      <c r="I10" s="297">
        <f>'SO 01 001 Pol'!BE82</f>
        <v>0</v>
      </c>
    </row>
    <row r="11" spans="1:57" s="127" customFormat="1">
      <c r="A11" s="294" t="str">
        <f>'SO 01 001 Pol'!B83</f>
        <v>96</v>
      </c>
      <c r="B11" s="62" t="str">
        <f>'SO 01 001 Pol'!C83</f>
        <v>Bourání konstrukcí</v>
      </c>
      <c r="D11" s="204"/>
      <c r="E11" s="295">
        <f>'SO 01 001 Pol'!BA91</f>
        <v>0</v>
      </c>
      <c r="F11" s="296">
        <f>'SO 01 001 Pol'!BB91</f>
        <v>0</v>
      </c>
      <c r="G11" s="296">
        <f>'SO 01 001 Pol'!BC91</f>
        <v>0</v>
      </c>
      <c r="H11" s="296">
        <f>'SO 01 001 Pol'!BD91</f>
        <v>0</v>
      </c>
      <c r="I11" s="297">
        <f>'SO 01 001 Pol'!BE91</f>
        <v>0</v>
      </c>
    </row>
    <row r="12" spans="1:57" s="127" customFormat="1">
      <c r="A12" s="294" t="str">
        <f>'SO 01 001 Pol'!B92</f>
        <v>99</v>
      </c>
      <c r="B12" s="62" t="str">
        <f>'SO 01 001 Pol'!C92</f>
        <v>Staveništní přesun hmot</v>
      </c>
      <c r="D12" s="204"/>
      <c r="E12" s="295">
        <f>'SO 01 001 Pol'!BA94</f>
        <v>0</v>
      </c>
      <c r="F12" s="296">
        <f>'SO 01 001 Pol'!BB94</f>
        <v>0</v>
      </c>
      <c r="G12" s="296">
        <f>'SO 01 001 Pol'!BC94</f>
        <v>0</v>
      </c>
      <c r="H12" s="296">
        <f>'SO 01 001 Pol'!BD94</f>
        <v>0</v>
      </c>
      <c r="I12" s="297">
        <f>'SO 01 001 Pol'!BE94</f>
        <v>0</v>
      </c>
    </row>
    <row r="13" spans="1:57" s="127" customFormat="1" ht="13.5" thickBot="1">
      <c r="A13" s="294" t="str">
        <f>'SO 01 001 Pol'!B95</f>
        <v>D96</v>
      </c>
      <c r="B13" s="62" t="str">
        <f>'SO 01 001 Pol'!C95</f>
        <v>Přesuny suti a vybouraných hmot</v>
      </c>
      <c r="D13" s="204"/>
      <c r="E13" s="295">
        <f>'SO 01 001 Pol'!BA99</f>
        <v>0</v>
      </c>
      <c r="F13" s="296">
        <f>'SO 01 001 Pol'!BB99</f>
        <v>0</v>
      </c>
      <c r="G13" s="296">
        <f>'SO 01 001 Pol'!BC99</f>
        <v>0</v>
      </c>
      <c r="H13" s="296">
        <f>'SO 01 001 Pol'!BD99</f>
        <v>0</v>
      </c>
      <c r="I13" s="297">
        <f>'SO 01 001 Pol'!BE99</f>
        <v>0</v>
      </c>
    </row>
    <row r="14" spans="1:57" s="14" customFormat="1" ht="13.5" thickBot="1">
      <c r="A14" s="205"/>
      <c r="B14" s="206" t="s">
        <v>79</v>
      </c>
      <c r="C14" s="206"/>
      <c r="D14" s="207"/>
      <c r="E14" s="208">
        <f>SUM(E7:E13)</f>
        <v>0</v>
      </c>
      <c r="F14" s="209">
        <f>SUM(F7:F13)</f>
        <v>0</v>
      </c>
      <c r="G14" s="209">
        <f>SUM(G7:G13)</f>
        <v>0</v>
      </c>
      <c r="H14" s="209">
        <f>SUM(H7:H13)</f>
        <v>0</v>
      </c>
      <c r="I14" s="210">
        <f>SUM(I7:I13)</f>
        <v>0</v>
      </c>
    </row>
    <row r="15" spans="1:57">
      <c r="A15" s="127"/>
      <c r="B15" s="127"/>
      <c r="C15" s="127"/>
      <c r="D15" s="127"/>
      <c r="E15" s="127"/>
      <c r="F15" s="127"/>
      <c r="G15" s="127"/>
      <c r="H15" s="127"/>
      <c r="I15" s="127"/>
    </row>
    <row r="16" spans="1:57" ht="19.5" customHeight="1">
      <c r="A16" s="196" t="s">
        <v>80</v>
      </c>
      <c r="B16" s="196"/>
      <c r="C16" s="196"/>
      <c r="D16" s="196"/>
      <c r="E16" s="196"/>
      <c r="F16" s="196"/>
      <c r="G16" s="211"/>
      <c r="H16" s="196"/>
      <c r="I16" s="196"/>
      <c r="BA16" s="133"/>
      <c r="BB16" s="133"/>
      <c r="BC16" s="133"/>
      <c r="BD16" s="133"/>
      <c r="BE16" s="133"/>
    </row>
    <row r="17" spans="1:53" ht="13.5" thickBot="1"/>
    <row r="18" spans="1:53">
      <c r="A18" s="162" t="s">
        <v>81</v>
      </c>
      <c r="B18" s="163"/>
      <c r="C18" s="163"/>
      <c r="D18" s="212"/>
      <c r="E18" s="213" t="s">
        <v>82</v>
      </c>
      <c r="F18" s="214" t="s">
        <v>12</v>
      </c>
      <c r="G18" s="215" t="s">
        <v>83</v>
      </c>
      <c r="H18" s="216"/>
      <c r="I18" s="217" t="s">
        <v>82</v>
      </c>
    </row>
    <row r="19" spans="1:53">
      <c r="A19" s="156" t="s">
        <v>242</v>
      </c>
      <c r="B19" s="147"/>
      <c r="C19" s="147"/>
      <c r="D19" s="218"/>
      <c r="E19" s="219"/>
      <c r="F19" s="220"/>
      <c r="G19" s="221">
        <v>0</v>
      </c>
      <c r="H19" s="222"/>
      <c r="I19" s="223">
        <f t="shared" ref="I19:I26" si="0">E19+F19*G19/100</f>
        <v>0</v>
      </c>
      <c r="BA19" s="1">
        <v>0</v>
      </c>
    </row>
    <row r="20" spans="1:53">
      <c r="A20" s="156" t="s">
        <v>243</v>
      </c>
      <c r="B20" s="147"/>
      <c r="C20" s="147"/>
      <c r="D20" s="218"/>
      <c r="E20" s="219"/>
      <c r="F20" s="220"/>
      <c r="G20" s="221">
        <v>0</v>
      </c>
      <c r="H20" s="222"/>
      <c r="I20" s="223">
        <f t="shared" si="0"/>
        <v>0</v>
      </c>
      <c r="BA20" s="1">
        <v>0</v>
      </c>
    </row>
    <row r="21" spans="1:53">
      <c r="A21" s="156" t="s">
        <v>244</v>
      </c>
      <c r="B21" s="147"/>
      <c r="C21" s="147"/>
      <c r="D21" s="218"/>
      <c r="E21" s="219"/>
      <c r="F21" s="220"/>
      <c r="G21" s="221">
        <v>0</v>
      </c>
      <c r="H21" s="222"/>
      <c r="I21" s="223">
        <f t="shared" si="0"/>
        <v>0</v>
      </c>
      <c r="BA21" s="1">
        <v>0</v>
      </c>
    </row>
    <row r="22" spans="1:53">
      <c r="A22" s="156" t="s">
        <v>245</v>
      </c>
      <c r="B22" s="147"/>
      <c r="C22" s="147"/>
      <c r="D22" s="218"/>
      <c r="E22" s="219"/>
      <c r="F22" s="220"/>
      <c r="G22" s="221">
        <v>0</v>
      </c>
      <c r="H22" s="222"/>
      <c r="I22" s="223">
        <f t="shared" si="0"/>
        <v>0</v>
      </c>
      <c r="BA22" s="1">
        <v>0</v>
      </c>
    </row>
    <row r="23" spans="1:53">
      <c r="A23" s="156" t="s">
        <v>246</v>
      </c>
      <c r="B23" s="147"/>
      <c r="C23" s="147"/>
      <c r="D23" s="218"/>
      <c r="E23" s="219"/>
      <c r="F23" s="220"/>
      <c r="G23" s="221">
        <v>0</v>
      </c>
      <c r="H23" s="222"/>
      <c r="I23" s="223">
        <f t="shared" si="0"/>
        <v>0</v>
      </c>
      <c r="BA23" s="1">
        <v>1</v>
      </c>
    </row>
    <row r="24" spans="1:53">
      <c r="A24" s="156" t="s">
        <v>247</v>
      </c>
      <c r="B24" s="147"/>
      <c r="C24" s="147"/>
      <c r="D24" s="218"/>
      <c r="E24" s="219"/>
      <c r="F24" s="220"/>
      <c r="G24" s="221">
        <v>0</v>
      </c>
      <c r="H24" s="222"/>
      <c r="I24" s="223">
        <f t="shared" si="0"/>
        <v>0</v>
      </c>
      <c r="BA24" s="1">
        <v>1</v>
      </c>
    </row>
    <row r="25" spans="1:53">
      <c r="A25" s="156" t="s">
        <v>248</v>
      </c>
      <c r="B25" s="147"/>
      <c r="C25" s="147"/>
      <c r="D25" s="218"/>
      <c r="E25" s="219"/>
      <c r="F25" s="220"/>
      <c r="G25" s="221">
        <v>0</v>
      </c>
      <c r="H25" s="222"/>
      <c r="I25" s="223">
        <f t="shared" si="0"/>
        <v>0</v>
      </c>
      <c r="BA25" s="1">
        <v>2</v>
      </c>
    </row>
    <row r="26" spans="1:53">
      <c r="A26" s="156" t="s">
        <v>249</v>
      </c>
      <c r="B26" s="147"/>
      <c r="C26" s="147"/>
      <c r="D26" s="218"/>
      <c r="E26" s="219"/>
      <c r="F26" s="220"/>
      <c r="G26" s="221">
        <v>0</v>
      </c>
      <c r="H26" s="222"/>
      <c r="I26" s="223">
        <f t="shared" si="0"/>
        <v>0</v>
      </c>
      <c r="BA26" s="1">
        <v>2</v>
      </c>
    </row>
    <row r="27" spans="1:53" ht="13.5" thickBot="1">
      <c r="A27" s="224"/>
      <c r="B27" s="225" t="s">
        <v>84</v>
      </c>
      <c r="C27" s="226"/>
      <c r="D27" s="227"/>
      <c r="E27" s="228"/>
      <c r="F27" s="229"/>
      <c r="G27" s="229"/>
      <c r="H27" s="325">
        <f>SUM(I19:I26)</f>
        <v>0</v>
      </c>
      <c r="I27" s="326"/>
    </row>
    <row r="29" spans="1:53">
      <c r="B29" s="14"/>
      <c r="F29" s="230"/>
      <c r="G29" s="231"/>
      <c r="H29" s="231"/>
      <c r="I29" s="46"/>
    </row>
    <row r="30" spans="1:53">
      <c r="F30" s="230"/>
      <c r="G30" s="231"/>
      <c r="H30" s="231"/>
      <c r="I30" s="46"/>
    </row>
    <row r="31" spans="1:53">
      <c r="F31" s="230"/>
      <c r="G31" s="231"/>
      <c r="H31" s="231"/>
      <c r="I31" s="46"/>
    </row>
    <row r="32" spans="1:53">
      <c r="F32" s="230"/>
      <c r="G32" s="231"/>
      <c r="H32" s="231"/>
      <c r="I32" s="46"/>
    </row>
    <row r="33" spans="6:9">
      <c r="F33" s="230"/>
      <c r="G33" s="231"/>
      <c r="H33" s="231"/>
      <c r="I33" s="46"/>
    </row>
    <row r="34" spans="6:9">
      <c r="F34" s="230"/>
      <c r="G34" s="231"/>
      <c r="H34" s="231"/>
      <c r="I34" s="46"/>
    </row>
    <row r="35" spans="6:9">
      <c r="F35" s="230"/>
      <c r="G35" s="231"/>
      <c r="H35" s="231"/>
      <c r="I35" s="46"/>
    </row>
    <row r="36" spans="6:9">
      <c r="F36" s="230"/>
      <c r="G36" s="231"/>
      <c r="H36" s="231"/>
      <c r="I36" s="46"/>
    </row>
    <row r="37" spans="6:9">
      <c r="F37" s="230"/>
      <c r="G37" s="231"/>
      <c r="H37" s="231"/>
      <c r="I37" s="46"/>
    </row>
    <row r="38" spans="6:9">
      <c r="F38" s="230"/>
      <c r="G38" s="231"/>
      <c r="H38" s="231"/>
      <c r="I38" s="46"/>
    </row>
    <row r="39" spans="6:9">
      <c r="F39" s="230"/>
      <c r="G39" s="231"/>
      <c r="H39" s="231"/>
      <c r="I39" s="46"/>
    </row>
    <row r="40" spans="6:9">
      <c r="F40" s="230"/>
      <c r="G40" s="231"/>
      <c r="H40" s="231"/>
      <c r="I40" s="46"/>
    </row>
    <row r="41" spans="6:9">
      <c r="F41" s="230"/>
      <c r="G41" s="231"/>
      <c r="H41" s="231"/>
      <c r="I41" s="46"/>
    </row>
    <row r="42" spans="6:9">
      <c r="F42" s="230"/>
      <c r="G42" s="231"/>
      <c r="H42" s="231"/>
      <c r="I42" s="46"/>
    </row>
    <row r="43" spans="6:9">
      <c r="F43" s="230"/>
      <c r="G43" s="231"/>
      <c r="H43" s="231"/>
      <c r="I43" s="46"/>
    </row>
    <row r="44" spans="6:9">
      <c r="F44" s="230"/>
      <c r="G44" s="231"/>
      <c r="H44" s="231"/>
      <c r="I44" s="46"/>
    </row>
    <row r="45" spans="6:9">
      <c r="F45" s="230"/>
      <c r="G45" s="231"/>
      <c r="H45" s="231"/>
      <c r="I45" s="46"/>
    </row>
    <row r="46" spans="6:9">
      <c r="F46" s="230"/>
      <c r="G46" s="231"/>
      <c r="H46" s="231"/>
      <c r="I46" s="46"/>
    </row>
    <row r="47" spans="6:9">
      <c r="F47" s="230"/>
      <c r="G47" s="231"/>
      <c r="H47" s="231"/>
      <c r="I47" s="46"/>
    </row>
    <row r="48" spans="6:9">
      <c r="F48" s="230"/>
      <c r="G48" s="231"/>
      <c r="H48" s="231"/>
      <c r="I48" s="46"/>
    </row>
    <row r="49" spans="6:9">
      <c r="F49" s="230"/>
      <c r="G49" s="231"/>
      <c r="H49" s="231"/>
      <c r="I49" s="46"/>
    </row>
    <row r="50" spans="6:9">
      <c r="F50" s="230"/>
      <c r="G50" s="231"/>
      <c r="H50" s="231"/>
      <c r="I50" s="46"/>
    </row>
    <row r="51" spans="6:9">
      <c r="F51" s="230"/>
      <c r="G51" s="231"/>
      <c r="H51" s="231"/>
      <c r="I51" s="46"/>
    </row>
    <row r="52" spans="6:9">
      <c r="F52" s="230"/>
      <c r="G52" s="231"/>
      <c r="H52" s="231"/>
      <c r="I52" s="46"/>
    </row>
    <row r="53" spans="6:9">
      <c r="F53" s="230"/>
      <c r="G53" s="231"/>
      <c r="H53" s="231"/>
      <c r="I53" s="46"/>
    </row>
    <row r="54" spans="6:9">
      <c r="F54" s="230"/>
      <c r="G54" s="231"/>
      <c r="H54" s="231"/>
      <c r="I54" s="46"/>
    </row>
    <row r="55" spans="6:9">
      <c r="F55" s="230"/>
      <c r="G55" s="231"/>
      <c r="H55" s="231"/>
      <c r="I55" s="46"/>
    </row>
    <row r="56" spans="6:9">
      <c r="F56" s="230"/>
      <c r="G56" s="231"/>
      <c r="H56" s="231"/>
      <c r="I56" s="46"/>
    </row>
    <row r="57" spans="6:9">
      <c r="F57" s="230"/>
      <c r="G57" s="231"/>
      <c r="H57" s="231"/>
      <c r="I57" s="46"/>
    </row>
    <row r="58" spans="6:9">
      <c r="F58" s="230"/>
      <c r="G58" s="231"/>
      <c r="H58" s="231"/>
      <c r="I58" s="46"/>
    </row>
    <row r="59" spans="6:9">
      <c r="F59" s="230"/>
      <c r="G59" s="231"/>
      <c r="H59" s="231"/>
      <c r="I59" s="46"/>
    </row>
    <row r="60" spans="6:9">
      <c r="F60" s="230"/>
      <c r="G60" s="231"/>
      <c r="H60" s="231"/>
      <c r="I60" s="46"/>
    </row>
    <row r="61" spans="6:9">
      <c r="F61" s="230"/>
      <c r="G61" s="231"/>
      <c r="H61" s="231"/>
      <c r="I61" s="46"/>
    </row>
    <row r="62" spans="6:9">
      <c r="F62" s="230"/>
      <c r="G62" s="231"/>
      <c r="H62" s="231"/>
      <c r="I62" s="46"/>
    </row>
    <row r="63" spans="6:9">
      <c r="F63" s="230"/>
      <c r="G63" s="231"/>
      <c r="H63" s="231"/>
      <c r="I63" s="46"/>
    </row>
    <row r="64" spans="6:9">
      <c r="F64" s="230"/>
      <c r="G64" s="231"/>
      <c r="H64" s="231"/>
      <c r="I64" s="46"/>
    </row>
    <row r="65" spans="6:9">
      <c r="F65" s="230"/>
      <c r="G65" s="231"/>
      <c r="H65" s="231"/>
      <c r="I65" s="46"/>
    </row>
    <row r="66" spans="6:9">
      <c r="F66" s="230"/>
      <c r="G66" s="231"/>
      <c r="H66" s="231"/>
      <c r="I66" s="46"/>
    </row>
    <row r="67" spans="6:9">
      <c r="F67" s="230"/>
      <c r="G67" s="231"/>
      <c r="H67" s="231"/>
      <c r="I67" s="46"/>
    </row>
    <row r="68" spans="6:9">
      <c r="F68" s="230"/>
      <c r="G68" s="231"/>
      <c r="H68" s="231"/>
      <c r="I68" s="46"/>
    </row>
    <row r="69" spans="6:9">
      <c r="F69" s="230"/>
      <c r="G69" s="231"/>
      <c r="H69" s="231"/>
      <c r="I69" s="46"/>
    </row>
    <row r="70" spans="6:9">
      <c r="F70" s="230"/>
      <c r="G70" s="231"/>
      <c r="H70" s="231"/>
      <c r="I70" s="46"/>
    </row>
    <row r="71" spans="6:9">
      <c r="F71" s="230"/>
      <c r="G71" s="231"/>
      <c r="H71" s="231"/>
      <c r="I71" s="46"/>
    </row>
    <row r="72" spans="6:9">
      <c r="F72" s="230"/>
      <c r="G72" s="231"/>
      <c r="H72" s="231"/>
      <c r="I72" s="46"/>
    </row>
    <row r="73" spans="6:9">
      <c r="F73" s="230"/>
      <c r="G73" s="231"/>
      <c r="H73" s="231"/>
      <c r="I73" s="46"/>
    </row>
    <row r="74" spans="6:9">
      <c r="F74" s="230"/>
      <c r="G74" s="231"/>
      <c r="H74" s="231"/>
      <c r="I74" s="46"/>
    </row>
    <row r="75" spans="6:9">
      <c r="F75" s="230"/>
      <c r="G75" s="231"/>
      <c r="H75" s="231"/>
      <c r="I75" s="46"/>
    </row>
    <row r="76" spans="6:9">
      <c r="F76" s="230"/>
      <c r="G76" s="231"/>
      <c r="H76" s="231"/>
      <c r="I76" s="46"/>
    </row>
    <row r="77" spans="6:9">
      <c r="F77" s="230"/>
      <c r="G77" s="231"/>
      <c r="H77" s="231"/>
      <c r="I77" s="46"/>
    </row>
    <row r="78" spans="6:9">
      <c r="F78" s="230"/>
      <c r="G78" s="231"/>
      <c r="H78" s="231"/>
      <c r="I78" s="46"/>
    </row>
  </sheetData>
  <mergeCells count="4">
    <mergeCell ref="A1:B1"/>
    <mergeCell ref="A2:B2"/>
    <mergeCell ref="G2:I2"/>
    <mergeCell ref="H27:I27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CB172"/>
  <sheetViews>
    <sheetView showGridLines="0" showZeros="0" zoomScaleNormal="100" zoomScaleSheetLayoutView="100" workbookViewId="0">
      <selection sqref="A1:G1"/>
    </sheetView>
  </sheetViews>
  <sheetFormatPr defaultRowHeight="12.75"/>
  <cols>
    <col min="1" max="1" width="4.42578125" style="232" customWidth="1"/>
    <col min="2" max="2" width="11.5703125" style="232" customWidth="1"/>
    <col min="3" max="3" width="40.42578125" style="232" customWidth="1"/>
    <col min="4" max="4" width="5.5703125" style="232" customWidth="1"/>
    <col min="5" max="5" width="8.5703125" style="242" customWidth="1"/>
    <col min="6" max="6" width="9.85546875" style="232" customWidth="1"/>
    <col min="7" max="7" width="13.85546875" style="232" customWidth="1"/>
    <col min="8" max="8" width="11.7109375" style="232" customWidth="1"/>
    <col min="9" max="9" width="11.5703125" style="232" customWidth="1"/>
    <col min="10" max="10" width="11" style="232" customWidth="1"/>
    <col min="11" max="11" width="10.42578125" style="232" customWidth="1"/>
    <col min="12" max="12" width="75.42578125" style="232" customWidth="1"/>
    <col min="13" max="13" width="45.28515625" style="232" customWidth="1"/>
    <col min="14" max="16384" width="9.140625" style="232"/>
  </cols>
  <sheetData>
    <row r="1" spans="1:80" ht="15.75">
      <c r="A1" s="332" t="s">
        <v>102</v>
      </c>
      <c r="B1" s="332"/>
      <c r="C1" s="332"/>
      <c r="D1" s="332"/>
      <c r="E1" s="332"/>
      <c r="F1" s="332"/>
      <c r="G1" s="332"/>
    </row>
    <row r="2" spans="1:80" ht="14.25" customHeight="1" thickBot="1">
      <c r="B2" s="233"/>
      <c r="C2" s="234"/>
      <c r="D2" s="234"/>
      <c r="E2" s="235"/>
      <c r="F2" s="234"/>
      <c r="G2" s="234"/>
    </row>
    <row r="3" spans="1:80" ht="13.5" thickTop="1">
      <c r="A3" s="318" t="s">
        <v>2</v>
      </c>
      <c r="B3" s="319"/>
      <c r="C3" s="186" t="s">
        <v>105</v>
      </c>
      <c r="D3" s="236"/>
      <c r="E3" s="237" t="s">
        <v>85</v>
      </c>
      <c r="F3" s="238" t="str">
        <f>'SO 01 001 Rek'!H1</f>
        <v>001</v>
      </c>
      <c r="G3" s="239"/>
    </row>
    <row r="4" spans="1:80" ht="13.5" thickBot="1">
      <c r="A4" s="333" t="s">
        <v>76</v>
      </c>
      <c r="B4" s="321"/>
      <c r="C4" s="192" t="s">
        <v>108</v>
      </c>
      <c r="D4" s="240"/>
      <c r="E4" s="334" t="str">
        <f>'SO 01 001 Rek'!G2</f>
        <v>Stavební práce</v>
      </c>
      <c r="F4" s="335"/>
      <c r="G4" s="336"/>
    </row>
    <row r="5" spans="1:80" ht="13.5" thickTop="1">
      <c r="A5" s="241"/>
      <c r="G5" s="243"/>
    </row>
    <row r="6" spans="1:80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80">
      <c r="A7" s="249" t="s">
        <v>97</v>
      </c>
      <c r="B7" s="250" t="s">
        <v>98</v>
      </c>
      <c r="C7" s="251" t="s">
        <v>99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>
      <c r="A8" s="260">
        <v>1</v>
      </c>
      <c r="B8" s="261" t="s">
        <v>112</v>
      </c>
      <c r="C8" s="262" t="s">
        <v>113</v>
      </c>
      <c r="D8" s="263" t="s">
        <v>114</v>
      </c>
      <c r="E8" s="264">
        <v>3472.17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>
        <v>-0.23499999999999999</v>
      </c>
      <c r="K8" s="267">
        <f>E8*J8</f>
        <v>-815.95994999999994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80">
      <c r="A9" s="268"/>
      <c r="B9" s="272"/>
      <c r="C9" s="330" t="s">
        <v>115</v>
      </c>
      <c r="D9" s="331"/>
      <c r="E9" s="273">
        <v>3472.17</v>
      </c>
      <c r="F9" s="274"/>
      <c r="G9" s="275"/>
      <c r="H9" s="276"/>
      <c r="I9" s="270"/>
      <c r="J9" s="277"/>
      <c r="K9" s="270"/>
      <c r="M9" s="271" t="s">
        <v>115</v>
      </c>
      <c r="O9" s="259"/>
    </row>
    <row r="10" spans="1:80">
      <c r="A10" s="260">
        <v>2</v>
      </c>
      <c r="B10" s="261" t="s">
        <v>116</v>
      </c>
      <c r="C10" s="262" t="s">
        <v>117</v>
      </c>
      <c r="D10" s="263" t="s">
        <v>118</v>
      </c>
      <c r="E10" s="264">
        <v>3816.74</v>
      </c>
      <c r="F10" s="264">
        <v>0</v>
      </c>
      <c r="G10" s="265">
        <f>E10*F10</f>
        <v>0</v>
      </c>
      <c r="H10" s="266">
        <v>0</v>
      </c>
      <c r="I10" s="267">
        <f>E10*H10</f>
        <v>0</v>
      </c>
      <c r="J10" s="266">
        <v>0</v>
      </c>
      <c r="K10" s="267">
        <f>E10*J10</f>
        <v>0</v>
      </c>
      <c r="O10" s="259">
        <v>2</v>
      </c>
      <c r="AA10" s="232">
        <v>1</v>
      </c>
      <c r="AB10" s="232">
        <v>1</v>
      </c>
      <c r="AC10" s="232">
        <v>1</v>
      </c>
      <c r="AZ10" s="232">
        <v>1</v>
      </c>
      <c r="BA10" s="232">
        <f>IF(AZ10=1,G10,0)</f>
        <v>0</v>
      </c>
      <c r="BB10" s="232">
        <f>IF(AZ10=2,G10,0)</f>
        <v>0</v>
      </c>
      <c r="BC10" s="232">
        <f>IF(AZ10=3,G10,0)</f>
        <v>0</v>
      </c>
      <c r="BD10" s="232">
        <f>IF(AZ10=4,G10,0)</f>
        <v>0</v>
      </c>
      <c r="BE10" s="232">
        <f>IF(AZ10=5,G10,0)</f>
        <v>0</v>
      </c>
      <c r="CA10" s="259">
        <v>1</v>
      </c>
      <c r="CB10" s="259">
        <v>1</v>
      </c>
    </row>
    <row r="11" spans="1:80">
      <c r="A11" s="268"/>
      <c r="B11" s="272"/>
      <c r="C11" s="330" t="s">
        <v>119</v>
      </c>
      <c r="D11" s="331"/>
      <c r="E11" s="273">
        <v>2647.61</v>
      </c>
      <c r="F11" s="274"/>
      <c r="G11" s="275"/>
      <c r="H11" s="276"/>
      <c r="I11" s="270"/>
      <c r="J11" s="277"/>
      <c r="K11" s="270"/>
      <c r="M11" s="271" t="s">
        <v>119</v>
      </c>
      <c r="O11" s="259"/>
    </row>
    <row r="12" spans="1:80">
      <c r="A12" s="268"/>
      <c r="B12" s="272"/>
      <c r="C12" s="330" t="s">
        <v>120</v>
      </c>
      <c r="D12" s="331"/>
      <c r="E12" s="273">
        <v>1169.1300000000001</v>
      </c>
      <c r="F12" s="274"/>
      <c r="G12" s="275"/>
      <c r="H12" s="276"/>
      <c r="I12" s="270"/>
      <c r="J12" s="277"/>
      <c r="K12" s="270"/>
      <c r="M12" s="271" t="s">
        <v>120</v>
      </c>
      <c r="O12" s="259"/>
    </row>
    <row r="13" spans="1:80">
      <c r="A13" s="260">
        <v>3</v>
      </c>
      <c r="B13" s="261" t="s">
        <v>121</v>
      </c>
      <c r="C13" s="262" t="s">
        <v>122</v>
      </c>
      <c r="D13" s="263" t="s">
        <v>118</v>
      </c>
      <c r="E13" s="264">
        <v>3816.74</v>
      </c>
      <c r="F13" s="264">
        <v>0</v>
      </c>
      <c r="G13" s="265">
        <f>E13*F13</f>
        <v>0</v>
      </c>
      <c r="H13" s="266">
        <v>0</v>
      </c>
      <c r="I13" s="267">
        <f>E13*H13</f>
        <v>0</v>
      </c>
      <c r="J13" s="266">
        <v>0</v>
      </c>
      <c r="K13" s="267">
        <f>E13*J13</f>
        <v>0</v>
      </c>
      <c r="O13" s="259">
        <v>2</v>
      </c>
      <c r="AA13" s="232">
        <v>1</v>
      </c>
      <c r="AB13" s="232">
        <v>1</v>
      </c>
      <c r="AC13" s="232">
        <v>1</v>
      </c>
      <c r="AZ13" s="232">
        <v>1</v>
      </c>
      <c r="BA13" s="232">
        <f>IF(AZ13=1,G13,0)</f>
        <v>0</v>
      </c>
      <c r="BB13" s="232">
        <f>IF(AZ13=2,G13,0)</f>
        <v>0</v>
      </c>
      <c r="BC13" s="232">
        <f>IF(AZ13=3,G13,0)</f>
        <v>0</v>
      </c>
      <c r="BD13" s="232">
        <f>IF(AZ13=4,G13,0)</f>
        <v>0</v>
      </c>
      <c r="BE13" s="232">
        <f>IF(AZ13=5,G13,0)</f>
        <v>0</v>
      </c>
      <c r="CA13" s="259">
        <v>1</v>
      </c>
      <c r="CB13" s="259">
        <v>1</v>
      </c>
    </row>
    <row r="14" spans="1:80">
      <c r="A14" s="268"/>
      <c r="B14" s="272"/>
      <c r="C14" s="330" t="s">
        <v>119</v>
      </c>
      <c r="D14" s="331"/>
      <c r="E14" s="273">
        <v>2647.61</v>
      </c>
      <c r="F14" s="274"/>
      <c r="G14" s="275"/>
      <c r="H14" s="276"/>
      <c r="I14" s="270"/>
      <c r="J14" s="277"/>
      <c r="K14" s="270"/>
      <c r="M14" s="271" t="s">
        <v>119</v>
      </c>
      <c r="O14" s="259"/>
    </row>
    <row r="15" spans="1:80">
      <c r="A15" s="268"/>
      <c r="B15" s="272"/>
      <c r="C15" s="330" t="s">
        <v>120</v>
      </c>
      <c r="D15" s="331"/>
      <c r="E15" s="273">
        <v>1169.1300000000001</v>
      </c>
      <c r="F15" s="274"/>
      <c r="G15" s="275"/>
      <c r="H15" s="276"/>
      <c r="I15" s="270"/>
      <c r="J15" s="277"/>
      <c r="K15" s="270"/>
      <c r="M15" s="271" t="s">
        <v>120</v>
      </c>
      <c r="O15" s="259"/>
    </row>
    <row r="16" spans="1:80">
      <c r="A16" s="260">
        <v>4</v>
      </c>
      <c r="B16" s="261" t="s">
        <v>123</v>
      </c>
      <c r="C16" s="262" t="s">
        <v>124</v>
      </c>
      <c r="D16" s="263" t="s">
        <v>118</v>
      </c>
      <c r="E16" s="264">
        <v>36.812199999999997</v>
      </c>
      <c r="F16" s="264">
        <v>0</v>
      </c>
      <c r="G16" s="265">
        <f>E16*F16</f>
        <v>0</v>
      </c>
      <c r="H16" s="266">
        <v>0</v>
      </c>
      <c r="I16" s="267">
        <f>E16*H16</f>
        <v>0</v>
      </c>
      <c r="J16" s="266">
        <v>0</v>
      </c>
      <c r="K16" s="267">
        <f>E16*J16</f>
        <v>0</v>
      </c>
      <c r="O16" s="259">
        <v>2</v>
      </c>
      <c r="AA16" s="232">
        <v>1</v>
      </c>
      <c r="AB16" s="232">
        <v>1</v>
      </c>
      <c r="AC16" s="232">
        <v>1</v>
      </c>
      <c r="AZ16" s="232">
        <v>1</v>
      </c>
      <c r="BA16" s="232">
        <f>IF(AZ16=1,G16,0)</f>
        <v>0</v>
      </c>
      <c r="BB16" s="232">
        <f>IF(AZ16=2,G16,0)</f>
        <v>0</v>
      </c>
      <c r="BC16" s="232">
        <f>IF(AZ16=3,G16,0)</f>
        <v>0</v>
      </c>
      <c r="BD16" s="232">
        <f>IF(AZ16=4,G16,0)</f>
        <v>0</v>
      </c>
      <c r="BE16" s="232">
        <f>IF(AZ16=5,G16,0)</f>
        <v>0</v>
      </c>
      <c r="CA16" s="259">
        <v>1</v>
      </c>
      <c r="CB16" s="259">
        <v>1</v>
      </c>
    </row>
    <row r="17" spans="1:80">
      <c r="A17" s="268"/>
      <c r="B17" s="272"/>
      <c r="C17" s="330" t="s">
        <v>125</v>
      </c>
      <c r="D17" s="331"/>
      <c r="E17" s="273">
        <v>36.812199999999997</v>
      </c>
      <c r="F17" s="274"/>
      <c r="G17" s="275"/>
      <c r="H17" s="276"/>
      <c r="I17" s="270"/>
      <c r="J17" s="277"/>
      <c r="K17" s="270"/>
      <c r="M17" s="271" t="s">
        <v>125</v>
      </c>
      <c r="O17" s="259"/>
    </row>
    <row r="18" spans="1:80">
      <c r="A18" s="260">
        <v>5</v>
      </c>
      <c r="B18" s="261" t="s">
        <v>126</v>
      </c>
      <c r="C18" s="262" t="s">
        <v>127</v>
      </c>
      <c r="D18" s="263" t="s">
        <v>118</v>
      </c>
      <c r="E18" s="264">
        <v>843.59</v>
      </c>
      <c r="F18" s="264">
        <v>0</v>
      </c>
      <c r="G18" s="265">
        <f>E18*F18</f>
        <v>0</v>
      </c>
      <c r="H18" s="266">
        <v>0</v>
      </c>
      <c r="I18" s="267">
        <f>E18*H18</f>
        <v>0</v>
      </c>
      <c r="J18" s="266">
        <v>0</v>
      </c>
      <c r="K18" s="267">
        <f>E18*J18</f>
        <v>0</v>
      </c>
      <c r="O18" s="259">
        <v>2</v>
      </c>
      <c r="AA18" s="232">
        <v>1</v>
      </c>
      <c r="AB18" s="232">
        <v>1</v>
      </c>
      <c r="AC18" s="232">
        <v>1</v>
      </c>
      <c r="AZ18" s="232">
        <v>1</v>
      </c>
      <c r="BA18" s="232">
        <f>IF(AZ18=1,G18,0)</f>
        <v>0</v>
      </c>
      <c r="BB18" s="232">
        <f>IF(AZ18=2,G18,0)</f>
        <v>0</v>
      </c>
      <c r="BC18" s="232">
        <f>IF(AZ18=3,G18,0)</f>
        <v>0</v>
      </c>
      <c r="BD18" s="232">
        <f>IF(AZ18=4,G18,0)</f>
        <v>0</v>
      </c>
      <c r="BE18" s="232">
        <f>IF(AZ18=5,G18,0)</f>
        <v>0</v>
      </c>
      <c r="CA18" s="259">
        <v>1</v>
      </c>
      <c r="CB18" s="259">
        <v>1</v>
      </c>
    </row>
    <row r="19" spans="1:80">
      <c r="A19" s="268"/>
      <c r="B19" s="272"/>
      <c r="C19" s="330" t="s">
        <v>128</v>
      </c>
      <c r="D19" s="331"/>
      <c r="E19" s="273">
        <v>757.26</v>
      </c>
      <c r="F19" s="274"/>
      <c r="G19" s="275"/>
      <c r="H19" s="276"/>
      <c r="I19" s="270"/>
      <c r="J19" s="277"/>
      <c r="K19" s="270"/>
      <c r="M19" s="271" t="s">
        <v>128</v>
      </c>
      <c r="O19" s="259"/>
    </row>
    <row r="20" spans="1:80">
      <c r="A20" s="268"/>
      <c r="B20" s="272"/>
      <c r="C20" s="330" t="s">
        <v>129</v>
      </c>
      <c r="D20" s="331"/>
      <c r="E20" s="273">
        <v>86.33</v>
      </c>
      <c r="F20" s="274"/>
      <c r="G20" s="275"/>
      <c r="H20" s="276"/>
      <c r="I20" s="270"/>
      <c r="J20" s="277"/>
      <c r="K20" s="270"/>
      <c r="M20" s="271" t="s">
        <v>129</v>
      </c>
      <c r="O20" s="259"/>
    </row>
    <row r="21" spans="1:80">
      <c r="A21" s="260">
        <v>6</v>
      </c>
      <c r="B21" s="261" t="s">
        <v>130</v>
      </c>
      <c r="C21" s="262" t="s">
        <v>131</v>
      </c>
      <c r="D21" s="263" t="s">
        <v>118</v>
      </c>
      <c r="E21" s="264">
        <v>843.59</v>
      </c>
      <c r="F21" s="264">
        <v>0</v>
      </c>
      <c r="G21" s="265">
        <f>E21*F21</f>
        <v>0</v>
      </c>
      <c r="H21" s="266">
        <v>0</v>
      </c>
      <c r="I21" s="267">
        <f>E21*H21</f>
        <v>0</v>
      </c>
      <c r="J21" s="266">
        <v>0</v>
      </c>
      <c r="K21" s="267">
        <f>E21*J21</f>
        <v>0</v>
      </c>
      <c r="O21" s="259">
        <v>2</v>
      </c>
      <c r="AA21" s="232">
        <v>1</v>
      </c>
      <c r="AB21" s="232">
        <v>1</v>
      </c>
      <c r="AC21" s="232">
        <v>1</v>
      </c>
      <c r="AZ21" s="232">
        <v>1</v>
      </c>
      <c r="BA21" s="232">
        <f>IF(AZ21=1,G21,0)</f>
        <v>0</v>
      </c>
      <c r="BB21" s="232">
        <f>IF(AZ21=2,G21,0)</f>
        <v>0</v>
      </c>
      <c r="BC21" s="232">
        <f>IF(AZ21=3,G21,0)</f>
        <v>0</v>
      </c>
      <c r="BD21" s="232">
        <f>IF(AZ21=4,G21,0)</f>
        <v>0</v>
      </c>
      <c r="BE21" s="232">
        <f>IF(AZ21=5,G21,0)</f>
        <v>0</v>
      </c>
      <c r="CA21" s="259">
        <v>1</v>
      </c>
      <c r="CB21" s="259">
        <v>1</v>
      </c>
    </row>
    <row r="22" spans="1:80">
      <c r="A22" s="268"/>
      <c r="B22" s="272"/>
      <c r="C22" s="330" t="s">
        <v>128</v>
      </c>
      <c r="D22" s="331"/>
      <c r="E22" s="273">
        <v>757.26</v>
      </c>
      <c r="F22" s="274"/>
      <c r="G22" s="275"/>
      <c r="H22" s="276"/>
      <c r="I22" s="270"/>
      <c r="J22" s="277"/>
      <c r="K22" s="270"/>
      <c r="M22" s="271" t="s">
        <v>128</v>
      </c>
      <c r="O22" s="259"/>
    </row>
    <row r="23" spans="1:80">
      <c r="A23" s="268"/>
      <c r="B23" s="272"/>
      <c r="C23" s="330" t="s">
        <v>129</v>
      </c>
      <c r="D23" s="331"/>
      <c r="E23" s="273">
        <v>86.33</v>
      </c>
      <c r="F23" s="274"/>
      <c r="G23" s="275"/>
      <c r="H23" s="276"/>
      <c r="I23" s="270"/>
      <c r="J23" s="277"/>
      <c r="K23" s="270"/>
      <c r="M23" s="271" t="s">
        <v>129</v>
      </c>
      <c r="O23" s="259"/>
    </row>
    <row r="24" spans="1:80">
      <c r="A24" s="260">
        <v>7</v>
      </c>
      <c r="B24" s="261" t="s">
        <v>132</v>
      </c>
      <c r="C24" s="262" t="s">
        <v>133</v>
      </c>
      <c r="D24" s="263" t="s">
        <v>118</v>
      </c>
      <c r="E24" s="264">
        <v>843.59</v>
      </c>
      <c r="F24" s="264">
        <v>0</v>
      </c>
      <c r="G24" s="265">
        <f>E24*F24</f>
        <v>0</v>
      </c>
      <c r="H24" s="266">
        <v>0</v>
      </c>
      <c r="I24" s="267">
        <f>E24*H24</f>
        <v>0</v>
      </c>
      <c r="J24" s="266">
        <v>0</v>
      </c>
      <c r="K24" s="267">
        <f>E24*J24</f>
        <v>0</v>
      </c>
      <c r="O24" s="259">
        <v>2</v>
      </c>
      <c r="AA24" s="232">
        <v>1</v>
      </c>
      <c r="AB24" s="232">
        <v>1</v>
      </c>
      <c r="AC24" s="232">
        <v>1</v>
      </c>
      <c r="AZ24" s="232">
        <v>1</v>
      </c>
      <c r="BA24" s="232">
        <f>IF(AZ24=1,G24,0)</f>
        <v>0</v>
      </c>
      <c r="BB24" s="232">
        <f>IF(AZ24=2,G24,0)</f>
        <v>0</v>
      </c>
      <c r="BC24" s="232">
        <f>IF(AZ24=3,G24,0)</f>
        <v>0</v>
      </c>
      <c r="BD24" s="232">
        <f>IF(AZ24=4,G24,0)</f>
        <v>0</v>
      </c>
      <c r="BE24" s="232">
        <f>IF(AZ24=5,G24,0)</f>
        <v>0</v>
      </c>
      <c r="CA24" s="259">
        <v>1</v>
      </c>
      <c r="CB24" s="259">
        <v>1</v>
      </c>
    </row>
    <row r="25" spans="1:80">
      <c r="A25" s="260">
        <v>8</v>
      </c>
      <c r="B25" s="261" t="s">
        <v>134</v>
      </c>
      <c r="C25" s="262" t="s">
        <v>135</v>
      </c>
      <c r="D25" s="263" t="s">
        <v>118</v>
      </c>
      <c r="E25" s="264">
        <v>13853.5522</v>
      </c>
      <c r="F25" s="264">
        <v>0</v>
      </c>
      <c r="G25" s="265">
        <f>E25*F25</f>
        <v>0</v>
      </c>
      <c r="H25" s="266">
        <v>0</v>
      </c>
      <c r="I25" s="267">
        <f>E25*H25</f>
        <v>0</v>
      </c>
      <c r="J25" s="266">
        <v>0</v>
      </c>
      <c r="K25" s="267">
        <f>E25*J25</f>
        <v>0</v>
      </c>
      <c r="O25" s="259">
        <v>2</v>
      </c>
      <c r="AA25" s="232">
        <v>1</v>
      </c>
      <c r="AB25" s="232">
        <v>1</v>
      </c>
      <c r="AC25" s="232">
        <v>1</v>
      </c>
      <c r="AZ25" s="232">
        <v>1</v>
      </c>
      <c r="BA25" s="232">
        <f>IF(AZ25=1,G25,0)</f>
        <v>0</v>
      </c>
      <c r="BB25" s="232">
        <f>IF(AZ25=2,G25,0)</f>
        <v>0</v>
      </c>
      <c r="BC25" s="232">
        <f>IF(AZ25=3,G25,0)</f>
        <v>0</v>
      </c>
      <c r="BD25" s="232">
        <f>IF(AZ25=4,G25,0)</f>
        <v>0</v>
      </c>
      <c r="BE25" s="232">
        <f>IF(AZ25=5,G25,0)</f>
        <v>0</v>
      </c>
      <c r="CA25" s="259">
        <v>1</v>
      </c>
      <c r="CB25" s="259">
        <v>1</v>
      </c>
    </row>
    <row r="26" spans="1:80">
      <c r="A26" s="268"/>
      <c r="B26" s="272"/>
      <c r="C26" s="330" t="s">
        <v>136</v>
      </c>
      <c r="D26" s="331"/>
      <c r="E26" s="273">
        <v>10000</v>
      </c>
      <c r="F26" s="274"/>
      <c r="G26" s="275"/>
      <c r="H26" s="276"/>
      <c r="I26" s="270"/>
      <c r="J26" s="277"/>
      <c r="K26" s="270"/>
      <c r="M26" s="271">
        <v>10000</v>
      </c>
      <c r="O26" s="259"/>
    </row>
    <row r="27" spans="1:80">
      <c r="A27" s="268"/>
      <c r="B27" s="272"/>
      <c r="C27" s="330" t="s">
        <v>137</v>
      </c>
      <c r="D27" s="331"/>
      <c r="E27" s="273">
        <v>3853.5522000000001</v>
      </c>
      <c r="F27" s="274"/>
      <c r="G27" s="275"/>
      <c r="H27" s="276"/>
      <c r="I27" s="270"/>
      <c r="J27" s="277"/>
      <c r="K27" s="270"/>
      <c r="M27" s="271" t="s">
        <v>137</v>
      </c>
      <c r="O27" s="259"/>
    </row>
    <row r="28" spans="1:80">
      <c r="A28" s="260">
        <v>9</v>
      </c>
      <c r="B28" s="261" t="s">
        <v>138</v>
      </c>
      <c r="C28" s="262" t="s">
        <v>139</v>
      </c>
      <c r="D28" s="263" t="s">
        <v>118</v>
      </c>
      <c r="E28" s="264">
        <v>18000</v>
      </c>
      <c r="F28" s="264">
        <v>0</v>
      </c>
      <c r="G28" s="265">
        <f>E28*F28</f>
        <v>0</v>
      </c>
      <c r="H28" s="266">
        <v>0</v>
      </c>
      <c r="I28" s="267">
        <f>E28*H28</f>
        <v>0</v>
      </c>
      <c r="J28" s="266">
        <v>0</v>
      </c>
      <c r="K28" s="267">
        <f>E28*J28</f>
        <v>0</v>
      </c>
      <c r="O28" s="259">
        <v>2</v>
      </c>
      <c r="AA28" s="232">
        <v>1</v>
      </c>
      <c r="AB28" s="232">
        <v>1</v>
      </c>
      <c r="AC28" s="232">
        <v>1</v>
      </c>
      <c r="AZ28" s="232">
        <v>1</v>
      </c>
      <c r="BA28" s="232">
        <f>IF(AZ28=1,G28,0)</f>
        <v>0</v>
      </c>
      <c r="BB28" s="232">
        <f>IF(AZ28=2,G28,0)</f>
        <v>0</v>
      </c>
      <c r="BC28" s="232">
        <f>IF(AZ28=3,G28,0)</f>
        <v>0</v>
      </c>
      <c r="BD28" s="232">
        <f>IF(AZ28=4,G28,0)</f>
        <v>0</v>
      </c>
      <c r="BE28" s="232">
        <f>IF(AZ28=5,G28,0)</f>
        <v>0</v>
      </c>
      <c r="CA28" s="259">
        <v>1</v>
      </c>
      <c r="CB28" s="259">
        <v>1</v>
      </c>
    </row>
    <row r="29" spans="1:80">
      <c r="A29" s="260">
        <v>10</v>
      </c>
      <c r="B29" s="261" t="s">
        <v>140</v>
      </c>
      <c r="C29" s="262" t="s">
        <v>141</v>
      </c>
      <c r="D29" s="263" t="s">
        <v>118</v>
      </c>
      <c r="E29" s="264">
        <v>23947.91</v>
      </c>
      <c r="F29" s="264">
        <v>0</v>
      </c>
      <c r="G29" s="265">
        <f>E29*F29</f>
        <v>0</v>
      </c>
      <c r="H29" s="266">
        <v>0</v>
      </c>
      <c r="I29" s="267">
        <f>E29*H29</f>
        <v>0</v>
      </c>
      <c r="J29" s="266">
        <v>0</v>
      </c>
      <c r="K29" s="267">
        <f>E29*J29</f>
        <v>0</v>
      </c>
      <c r="O29" s="259">
        <v>2</v>
      </c>
      <c r="AA29" s="232">
        <v>1</v>
      </c>
      <c r="AB29" s="232">
        <v>1</v>
      </c>
      <c r="AC29" s="232">
        <v>1</v>
      </c>
      <c r="AZ29" s="232">
        <v>1</v>
      </c>
      <c r="BA29" s="232">
        <f>IF(AZ29=1,G29,0)</f>
        <v>0</v>
      </c>
      <c r="BB29" s="232">
        <f>IF(AZ29=2,G29,0)</f>
        <v>0</v>
      </c>
      <c r="BC29" s="232">
        <f>IF(AZ29=3,G29,0)</f>
        <v>0</v>
      </c>
      <c r="BD29" s="232">
        <f>IF(AZ29=4,G29,0)</f>
        <v>0</v>
      </c>
      <c r="BE29" s="232">
        <f>IF(AZ29=5,G29,0)</f>
        <v>0</v>
      </c>
      <c r="CA29" s="259">
        <v>1</v>
      </c>
      <c r="CB29" s="259">
        <v>1</v>
      </c>
    </row>
    <row r="30" spans="1:80">
      <c r="A30" s="268"/>
      <c r="B30" s="272"/>
      <c r="C30" s="330" t="s">
        <v>142</v>
      </c>
      <c r="D30" s="331"/>
      <c r="E30" s="273">
        <v>17453.34</v>
      </c>
      <c r="F30" s="274"/>
      <c r="G30" s="275"/>
      <c r="H30" s="276"/>
      <c r="I30" s="270"/>
      <c r="J30" s="277"/>
      <c r="K30" s="270"/>
      <c r="M30" s="271" t="s">
        <v>142</v>
      </c>
      <c r="O30" s="259"/>
    </row>
    <row r="31" spans="1:80">
      <c r="A31" s="268"/>
      <c r="B31" s="272"/>
      <c r="C31" s="330" t="s">
        <v>143</v>
      </c>
      <c r="D31" s="331"/>
      <c r="E31" s="273">
        <v>5776.35</v>
      </c>
      <c r="F31" s="274"/>
      <c r="G31" s="275"/>
      <c r="H31" s="276"/>
      <c r="I31" s="270"/>
      <c r="J31" s="277"/>
      <c r="K31" s="270"/>
      <c r="M31" s="271" t="s">
        <v>143</v>
      </c>
      <c r="O31" s="259"/>
    </row>
    <row r="32" spans="1:80">
      <c r="A32" s="268"/>
      <c r="B32" s="272"/>
      <c r="C32" s="330" t="s">
        <v>144</v>
      </c>
      <c r="D32" s="331"/>
      <c r="E32" s="273">
        <v>718.22</v>
      </c>
      <c r="F32" s="274"/>
      <c r="G32" s="275"/>
      <c r="H32" s="276"/>
      <c r="I32" s="270"/>
      <c r="J32" s="277"/>
      <c r="K32" s="270"/>
      <c r="M32" s="271" t="s">
        <v>144</v>
      </c>
      <c r="O32" s="259"/>
    </row>
    <row r="33" spans="1:80">
      <c r="A33" s="260">
        <v>11</v>
      </c>
      <c r="B33" s="261" t="s">
        <v>145</v>
      </c>
      <c r="C33" s="262" t="s">
        <v>146</v>
      </c>
      <c r="D33" s="263" t="s">
        <v>118</v>
      </c>
      <c r="E33" s="264">
        <v>3853.5522000000001</v>
      </c>
      <c r="F33" s="264">
        <v>0</v>
      </c>
      <c r="G33" s="265">
        <f>E33*F33</f>
        <v>0</v>
      </c>
      <c r="H33" s="266">
        <v>0</v>
      </c>
      <c r="I33" s="267">
        <f>E33*H33</f>
        <v>0</v>
      </c>
      <c r="J33" s="266">
        <v>0</v>
      </c>
      <c r="K33" s="267">
        <f>E33*J33</f>
        <v>0</v>
      </c>
      <c r="O33" s="259">
        <v>2</v>
      </c>
      <c r="AA33" s="232">
        <v>1</v>
      </c>
      <c r="AB33" s="232">
        <v>1</v>
      </c>
      <c r="AC33" s="232">
        <v>1</v>
      </c>
      <c r="AZ33" s="232">
        <v>1</v>
      </c>
      <c r="BA33" s="232">
        <f>IF(AZ33=1,G33,0)</f>
        <v>0</v>
      </c>
      <c r="BB33" s="232">
        <f>IF(AZ33=2,G33,0)</f>
        <v>0</v>
      </c>
      <c r="BC33" s="232">
        <f>IF(AZ33=3,G33,0)</f>
        <v>0</v>
      </c>
      <c r="BD33" s="232">
        <f>IF(AZ33=4,G33,0)</f>
        <v>0</v>
      </c>
      <c r="BE33" s="232">
        <f>IF(AZ33=5,G33,0)</f>
        <v>0</v>
      </c>
      <c r="CA33" s="259">
        <v>1</v>
      </c>
      <c r="CB33" s="259">
        <v>1</v>
      </c>
    </row>
    <row r="34" spans="1:80">
      <c r="A34" s="268"/>
      <c r="B34" s="272"/>
      <c r="C34" s="330" t="s">
        <v>137</v>
      </c>
      <c r="D34" s="331"/>
      <c r="E34" s="273">
        <v>3853.5522000000001</v>
      </c>
      <c r="F34" s="274"/>
      <c r="G34" s="275"/>
      <c r="H34" s="276"/>
      <c r="I34" s="270"/>
      <c r="J34" s="277"/>
      <c r="K34" s="270"/>
      <c r="M34" s="271" t="s">
        <v>137</v>
      </c>
      <c r="O34" s="259"/>
    </row>
    <row r="35" spans="1:80">
      <c r="A35" s="260">
        <v>12</v>
      </c>
      <c r="B35" s="261" t="s">
        <v>147</v>
      </c>
      <c r="C35" s="262" t="s">
        <v>148</v>
      </c>
      <c r="D35" s="263" t="s">
        <v>114</v>
      </c>
      <c r="E35" s="264">
        <v>13880.28</v>
      </c>
      <c r="F35" s="264">
        <v>0</v>
      </c>
      <c r="G35" s="265">
        <f>E35*F35</f>
        <v>0</v>
      </c>
      <c r="H35" s="266">
        <v>0</v>
      </c>
      <c r="I35" s="267">
        <f>E35*H35</f>
        <v>0</v>
      </c>
      <c r="J35" s="266">
        <v>0</v>
      </c>
      <c r="K35" s="267">
        <f>E35*J35</f>
        <v>0</v>
      </c>
      <c r="O35" s="259">
        <v>2</v>
      </c>
      <c r="AA35" s="232">
        <v>1</v>
      </c>
      <c r="AB35" s="232">
        <v>1</v>
      </c>
      <c r="AC35" s="232">
        <v>1</v>
      </c>
      <c r="AZ35" s="232">
        <v>1</v>
      </c>
      <c r="BA35" s="232">
        <f>IF(AZ35=1,G35,0)</f>
        <v>0</v>
      </c>
      <c r="BB35" s="232">
        <f>IF(AZ35=2,G35,0)</f>
        <v>0</v>
      </c>
      <c r="BC35" s="232">
        <f>IF(AZ35=3,G35,0)</f>
        <v>0</v>
      </c>
      <c r="BD35" s="232">
        <f>IF(AZ35=4,G35,0)</f>
        <v>0</v>
      </c>
      <c r="BE35" s="232">
        <f>IF(AZ35=5,G35,0)</f>
        <v>0</v>
      </c>
      <c r="CA35" s="259">
        <v>1</v>
      </c>
      <c r="CB35" s="259">
        <v>1</v>
      </c>
    </row>
    <row r="36" spans="1:80">
      <c r="A36" s="268"/>
      <c r="B36" s="272"/>
      <c r="C36" s="330" t="s">
        <v>149</v>
      </c>
      <c r="D36" s="331"/>
      <c r="E36" s="273">
        <v>13880.28</v>
      </c>
      <c r="F36" s="274"/>
      <c r="G36" s="275"/>
      <c r="H36" s="276"/>
      <c r="I36" s="270"/>
      <c r="J36" s="277"/>
      <c r="K36" s="270"/>
      <c r="M36" s="271" t="s">
        <v>149</v>
      </c>
      <c r="O36" s="259"/>
    </row>
    <row r="37" spans="1:80">
      <c r="A37" s="260">
        <v>13</v>
      </c>
      <c r="B37" s="261" t="s">
        <v>150</v>
      </c>
      <c r="C37" s="262" t="s">
        <v>151</v>
      </c>
      <c r="D37" s="263" t="s">
        <v>114</v>
      </c>
      <c r="E37" s="264">
        <v>24304.27</v>
      </c>
      <c r="F37" s="264">
        <v>0</v>
      </c>
      <c r="G37" s="265">
        <f>E37*F37</f>
        <v>0</v>
      </c>
      <c r="H37" s="266">
        <v>0</v>
      </c>
      <c r="I37" s="267">
        <f>E37*H37</f>
        <v>0</v>
      </c>
      <c r="J37" s="266">
        <v>0</v>
      </c>
      <c r="K37" s="267">
        <f>E37*J37</f>
        <v>0</v>
      </c>
      <c r="O37" s="259">
        <v>2</v>
      </c>
      <c r="AA37" s="232">
        <v>1</v>
      </c>
      <c r="AB37" s="232">
        <v>1</v>
      </c>
      <c r="AC37" s="232">
        <v>1</v>
      </c>
      <c r="AZ37" s="232">
        <v>1</v>
      </c>
      <c r="BA37" s="232">
        <f>IF(AZ37=1,G37,0)</f>
        <v>0</v>
      </c>
      <c r="BB37" s="232">
        <f>IF(AZ37=2,G37,0)</f>
        <v>0</v>
      </c>
      <c r="BC37" s="232">
        <f>IF(AZ37=3,G37,0)</f>
        <v>0</v>
      </c>
      <c r="BD37" s="232">
        <f>IF(AZ37=4,G37,0)</f>
        <v>0</v>
      </c>
      <c r="BE37" s="232">
        <f>IF(AZ37=5,G37,0)</f>
        <v>0</v>
      </c>
      <c r="CA37" s="259">
        <v>1</v>
      </c>
      <c r="CB37" s="259">
        <v>1</v>
      </c>
    </row>
    <row r="38" spans="1:80">
      <c r="A38" s="268"/>
      <c r="B38" s="272"/>
      <c r="C38" s="330" t="s">
        <v>152</v>
      </c>
      <c r="D38" s="331"/>
      <c r="E38" s="273">
        <v>24304.27</v>
      </c>
      <c r="F38" s="274"/>
      <c r="G38" s="275"/>
      <c r="H38" s="276"/>
      <c r="I38" s="270"/>
      <c r="J38" s="277"/>
      <c r="K38" s="270"/>
      <c r="M38" s="271" t="s">
        <v>152</v>
      </c>
      <c r="O38" s="259"/>
    </row>
    <row r="39" spans="1:80">
      <c r="A39" s="260">
        <v>14</v>
      </c>
      <c r="B39" s="261" t="s">
        <v>153</v>
      </c>
      <c r="C39" s="262" t="s">
        <v>154</v>
      </c>
      <c r="D39" s="263" t="s">
        <v>114</v>
      </c>
      <c r="E39" s="264">
        <v>35031.495000000003</v>
      </c>
      <c r="F39" s="264">
        <v>0</v>
      </c>
      <c r="G39" s="265">
        <f>E39*F39</f>
        <v>0</v>
      </c>
      <c r="H39" s="266">
        <v>0</v>
      </c>
      <c r="I39" s="267">
        <f>E39*H39</f>
        <v>0</v>
      </c>
      <c r="J39" s="266">
        <v>0</v>
      </c>
      <c r="K39" s="267">
        <f>E39*J39</f>
        <v>0</v>
      </c>
      <c r="O39" s="259">
        <v>2</v>
      </c>
      <c r="AA39" s="232">
        <v>1</v>
      </c>
      <c r="AB39" s="232">
        <v>1</v>
      </c>
      <c r="AC39" s="232">
        <v>1</v>
      </c>
      <c r="AZ39" s="232">
        <v>1</v>
      </c>
      <c r="BA39" s="232">
        <f>IF(AZ39=1,G39,0)</f>
        <v>0</v>
      </c>
      <c r="BB39" s="232">
        <f>IF(AZ39=2,G39,0)</f>
        <v>0</v>
      </c>
      <c r="BC39" s="232">
        <f>IF(AZ39=3,G39,0)</f>
        <v>0</v>
      </c>
      <c r="BD39" s="232">
        <f>IF(AZ39=4,G39,0)</f>
        <v>0</v>
      </c>
      <c r="BE39" s="232">
        <f>IF(AZ39=5,G39,0)</f>
        <v>0</v>
      </c>
      <c r="CA39" s="259">
        <v>1</v>
      </c>
      <c r="CB39" s="259">
        <v>1</v>
      </c>
    </row>
    <row r="40" spans="1:80">
      <c r="A40" s="268"/>
      <c r="B40" s="272"/>
      <c r="C40" s="330" t="s">
        <v>155</v>
      </c>
      <c r="D40" s="331"/>
      <c r="E40" s="273">
        <v>29811.99</v>
      </c>
      <c r="F40" s="274"/>
      <c r="G40" s="275"/>
      <c r="H40" s="276"/>
      <c r="I40" s="270"/>
      <c r="J40" s="277"/>
      <c r="K40" s="270"/>
      <c r="M40" s="271" t="s">
        <v>155</v>
      </c>
      <c r="O40" s="259"/>
    </row>
    <row r="41" spans="1:80">
      <c r="A41" s="268"/>
      <c r="B41" s="272"/>
      <c r="C41" s="330" t="s">
        <v>156</v>
      </c>
      <c r="D41" s="331"/>
      <c r="E41" s="273">
        <v>5219.5050000000001</v>
      </c>
      <c r="F41" s="274"/>
      <c r="G41" s="275"/>
      <c r="H41" s="276"/>
      <c r="I41" s="270"/>
      <c r="J41" s="277"/>
      <c r="K41" s="270"/>
      <c r="M41" s="271" t="s">
        <v>156</v>
      </c>
      <c r="O41" s="259"/>
    </row>
    <row r="42" spans="1:80">
      <c r="A42" s="260">
        <v>15</v>
      </c>
      <c r="B42" s="261" t="s">
        <v>157</v>
      </c>
      <c r="C42" s="262" t="s">
        <v>158</v>
      </c>
      <c r="D42" s="263" t="s">
        <v>114</v>
      </c>
      <c r="E42" s="264">
        <v>22839.93</v>
      </c>
      <c r="F42" s="264">
        <v>0</v>
      </c>
      <c r="G42" s="265">
        <f>E42*F42</f>
        <v>0</v>
      </c>
      <c r="H42" s="266">
        <v>0</v>
      </c>
      <c r="I42" s="267">
        <f>E42*H42</f>
        <v>0</v>
      </c>
      <c r="J42" s="266">
        <v>0</v>
      </c>
      <c r="K42" s="267">
        <f>E42*J42</f>
        <v>0</v>
      </c>
      <c r="O42" s="259">
        <v>2</v>
      </c>
      <c r="AA42" s="232">
        <v>1</v>
      </c>
      <c r="AB42" s="232">
        <v>1</v>
      </c>
      <c r="AC42" s="232">
        <v>1</v>
      </c>
      <c r="AZ42" s="232">
        <v>1</v>
      </c>
      <c r="BA42" s="232">
        <f>IF(AZ42=1,G42,0)</f>
        <v>0</v>
      </c>
      <c r="BB42" s="232">
        <f>IF(AZ42=2,G42,0)</f>
        <v>0</v>
      </c>
      <c r="BC42" s="232">
        <f>IF(AZ42=3,G42,0)</f>
        <v>0</v>
      </c>
      <c r="BD42" s="232">
        <f>IF(AZ42=4,G42,0)</f>
        <v>0</v>
      </c>
      <c r="BE42" s="232">
        <f>IF(AZ42=5,G42,0)</f>
        <v>0</v>
      </c>
      <c r="CA42" s="259">
        <v>1</v>
      </c>
      <c r="CB42" s="259">
        <v>1</v>
      </c>
    </row>
    <row r="43" spans="1:80">
      <c r="A43" s="268"/>
      <c r="B43" s="272"/>
      <c r="C43" s="330" t="s">
        <v>159</v>
      </c>
      <c r="D43" s="331"/>
      <c r="E43" s="273">
        <v>22839.93</v>
      </c>
      <c r="F43" s="274"/>
      <c r="G43" s="275"/>
      <c r="H43" s="276"/>
      <c r="I43" s="270"/>
      <c r="J43" s="277"/>
      <c r="K43" s="270"/>
      <c r="M43" s="271" t="s">
        <v>159</v>
      </c>
      <c r="O43" s="259"/>
    </row>
    <row r="44" spans="1:80">
      <c r="A44" s="260">
        <v>16</v>
      </c>
      <c r="B44" s="261" t="s">
        <v>160</v>
      </c>
      <c r="C44" s="262" t="s">
        <v>161</v>
      </c>
      <c r="D44" s="263" t="s">
        <v>114</v>
      </c>
      <c r="E44" s="264">
        <v>8318.15</v>
      </c>
      <c r="F44" s="264">
        <v>0</v>
      </c>
      <c r="G44" s="265">
        <f>E44*F44</f>
        <v>0</v>
      </c>
      <c r="H44" s="266">
        <v>0</v>
      </c>
      <c r="I44" s="267">
        <f>E44*H44</f>
        <v>0</v>
      </c>
      <c r="J44" s="266">
        <v>0</v>
      </c>
      <c r="K44" s="267">
        <f>E44*J44</f>
        <v>0</v>
      </c>
      <c r="O44" s="259">
        <v>2</v>
      </c>
      <c r="AA44" s="232">
        <v>1</v>
      </c>
      <c r="AB44" s="232">
        <v>1</v>
      </c>
      <c r="AC44" s="232">
        <v>1</v>
      </c>
      <c r="AZ44" s="232">
        <v>1</v>
      </c>
      <c r="BA44" s="232">
        <f>IF(AZ44=1,G44,0)</f>
        <v>0</v>
      </c>
      <c r="BB44" s="232">
        <f>IF(AZ44=2,G44,0)</f>
        <v>0</v>
      </c>
      <c r="BC44" s="232">
        <f>IF(AZ44=3,G44,0)</f>
        <v>0</v>
      </c>
      <c r="BD44" s="232">
        <f>IF(AZ44=4,G44,0)</f>
        <v>0</v>
      </c>
      <c r="BE44" s="232">
        <f>IF(AZ44=5,G44,0)</f>
        <v>0</v>
      </c>
      <c r="CA44" s="259">
        <v>1</v>
      </c>
      <c r="CB44" s="259">
        <v>1</v>
      </c>
    </row>
    <row r="45" spans="1:80">
      <c r="A45" s="268"/>
      <c r="B45" s="272"/>
      <c r="C45" s="330" t="s">
        <v>162</v>
      </c>
      <c r="D45" s="331"/>
      <c r="E45" s="273">
        <v>8318.15</v>
      </c>
      <c r="F45" s="274"/>
      <c r="G45" s="275"/>
      <c r="H45" s="276"/>
      <c r="I45" s="270"/>
      <c r="J45" s="277"/>
      <c r="K45" s="270"/>
      <c r="M45" s="271" t="s">
        <v>162</v>
      </c>
      <c r="O45" s="259"/>
    </row>
    <row r="46" spans="1:80">
      <c r="A46" s="260">
        <v>17</v>
      </c>
      <c r="B46" s="261" t="s">
        <v>163</v>
      </c>
      <c r="C46" s="262" t="s">
        <v>164</v>
      </c>
      <c r="D46" s="263" t="s">
        <v>114</v>
      </c>
      <c r="E46" s="264">
        <v>24695.439999999999</v>
      </c>
      <c r="F46" s="264">
        <v>0</v>
      </c>
      <c r="G46" s="265">
        <f>E46*F46</f>
        <v>0</v>
      </c>
      <c r="H46" s="266">
        <v>0</v>
      </c>
      <c r="I46" s="267">
        <f>E46*H46</f>
        <v>0</v>
      </c>
      <c r="J46" s="266">
        <v>0</v>
      </c>
      <c r="K46" s="267">
        <f>E46*J46</f>
        <v>0</v>
      </c>
      <c r="O46" s="259">
        <v>2</v>
      </c>
      <c r="AA46" s="232">
        <v>1</v>
      </c>
      <c r="AB46" s="232">
        <v>1</v>
      </c>
      <c r="AC46" s="232">
        <v>1</v>
      </c>
      <c r="AZ46" s="232">
        <v>1</v>
      </c>
      <c r="BA46" s="232">
        <f>IF(AZ46=1,G46,0)</f>
        <v>0</v>
      </c>
      <c r="BB46" s="232">
        <f>IF(AZ46=2,G46,0)</f>
        <v>0</v>
      </c>
      <c r="BC46" s="232">
        <f>IF(AZ46=3,G46,0)</f>
        <v>0</v>
      </c>
      <c r="BD46" s="232">
        <f>IF(AZ46=4,G46,0)</f>
        <v>0</v>
      </c>
      <c r="BE46" s="232">
        <f>IF(AZ46=5,G46,0)</f>
        <v>0</v>
      </c>
      <c r="CA46" s="259">
        <v>1</v>
      </c>
      <c r="CB46" s="259">
        <v>1</v>
      </c>
    </row>
    <row r="47" spans="1:80">
      <c r="A47" s="268"/>
      <c r="B47" s="272"/>
      <c r="C47" s="330" t="s">
        <v>165</v>
      </c>
      <c r="D47" s="331"/>
      <c r="E47" s="273">
        <v>24695.439999999999</v>
      </c>
      <c r="F47" s="274"/>
      <c r="G47" s="275"/>
      <c r="H47" s="276"/>
      <c r="I47" s="270"/>
      <c r="J47" s="277"/>
      <c r="K47" s="270"/>
      <c r="M47" s="271" t="s">
        <v>165</v>
      </c>
      <c r="O47" s="259"/>
    </row>
    <row r="48" spans="1:80">
      <c r="A48" s="260">
        <v>18</v>
      </c>
      <c r="B48" s="261" t="s">
        <v>166</v>
      </c>
      <c r="C48" s="262" t="s">
        <v>167</v>
      </c>
      <c r="D48" s="263" t="s">
        <v>114</v>
      </c>
      <c r="E48" s="264">
        <v>58189.16</v>
      </c>
      <c r="F48" s="264">
        <v>0</v>
      </c>
      <c r="G48" s="265">
        <f>E48*F48</f>
        <v>0</v>
      </c>
      <c r="H48" s="266">
        <v>0</v>
      </c>
      <c r="I48" s="267">
        <f>E48*H48</f>
        <v>0</v>
      </c>
      <c r="J48" s="266">
        <v>0</v>
      </c>
      <c r="K48" s="267">
        <f>E48*J48</f>
        <v>0</v>
      </c>
      <c r="O48" s="259">
        <v>2</v>
      </c>
      <c r="AA48" s="232">
        <v>1</v>
      </c>
      <c r="AB48" s="232">
        <v>1</v>
      </c>
      <c r="AC48" s="232">
        <v>1</v>
      </c>
      <c r="AZ48" s="232">
        <v>1</v>
      </c>
      <c r="BA48" s="232">
        <f>IF(AZ48=1,G48,0)</f>
        <v>0</v>
      </c>
      <c r="BB48" s="232">
        <f>IF(AZ48=2,G48,0)</f>
        <v>0</v>
      </c>
      <c r="BC48" s="232">
        <f>IF(AZ48=3,G48,0)</f>
        <v>0</v>
      </c>
      <c r="BD48" s="232">
        <f>IF(AZ48=4,G48,0)</f>
        <v>0</v>
      </c>
      <c r="BE48" s="232">
        <f>IF(AZ48=5,G48,0)</f>
        <v>0</v>
      </c>
      <c r="CA48" s="259">
        <v>1</v>
      </c>
      <c r="CB48" s="259">
        <v>1</v>
      </c>
    </row>
    <row r="49" spans="1:80">
      <c r="A49" s="268"/>
      <c r="B49" s="272"/>
      <c r="C49" s="330" t="s">
        <v>168</v>
      </c>
      <c r="D49" s="331"/>
      <c r="E49" s="273">
        <v>58189.16</v>
      </c>
      <c r="F49" s="274"/>
      <c r="G49" s="275"/>
      <c r="H49" s="276"/>
      <c r="I49" s="270"/>
      <c r="J49" s="277"/>
      <c r="K49" s="270"/>
      <c r="M49" s="271" t="s">
        <v>168</v>
      </c>
      <c r="O49" s="259"/>
    </row>
    <row r="50" spans="1:80">
      <c r="A50" s="260">
        <v>19</v>
      </c>
      <c r="B50" s="261" t="s">
        <v>169</v>
      </c>
      <c r="C50" s="262" t="s">
        <v>170</v>
      </c>
      <c r="D50" s="263" t="s">
        <v>114</v>
      </c>
      <c r="E50" s="264">
        <v>10716.13</v>
      </c>
      <c r="F50" s="264">
        <v>0</v>
      </c>
      <c r="G50" s="265">
        <f>E50*F50</f>
        <v>0</v>
      </c>
      <c r="H50" s="266">
        <v>0</v>
      </c>
      <c r="I50" s="267">
        <f>E50*H50</f>
        <v>0</v>
      </c>
      <c r="J50" s="266">
        <v>0</v>
      </c>
      <c r="K50" s="267">
        <f>E50*J50</f>
        <v>0</v>
      </c>
      <c r="O50" s="259">
        <v>2</v>
      </c>
      <c r="AA50" s="232">
        <v>1</v>
      </c>
      <c r="AB50" s="232">
        <v>1</v>
      </c>
      <c r="AC50" s="232">
        <v>1</v>
      </c>
      <c r="AZ50" s="232">
        <v>1</v>
      </c>
      <c r="BA50" s="232">
        <f>IF(AZ50=1,G50,0)</f>
        <v>0</v>
      </c>
      <c r="BB50" s="232">
        <f>IF(AZ50=2,G50,0)</f>
        <v>0</v>
      </c>
      <c r="BC50" s="232">
        <f>IF(AZ50=3,G50,0)</f>
        <v>0</v>
      </c>
      <c r="BD50" s="232">
        <f>IF(AZ50=4,G50,0)</f>
        <v>0</v>
      </c>
      <c r="BE50" s="232">
        <f>IF(AZ50=5,G50,0)</f>
        <v>0</v>
      </c>
      <c r="CA50" s="259">
        <v>1</v>
      </c>
      <c r="CB50" s="259">
        <v>1</v>
      </c>
    </row>
    <row r="51" spans="1:80">
      <c r="A51" s="268"/>
      <c r="B51" s="272"/>
      <c r="C51" s="330" t="s">
        <v>171</v>
      </c>
      <c r="D51" s="331"/>
      <c r="E51" s="273">
        <v>10716.13</v>
      </c>
      <c r="F51" s="274"/>
      <c r="G51" s="275"/>
      <c r="H51" s="276"/>
      <c r="I51" s="270"/>
      <c r="J51" s="277"/>
      <c r="K51" s="270"/>
      <c r="M51" s="271" t="s">
        <v>171</v>
      </c>
      <c r="O51" s="259"/>
    </row>
    <row r="52" spans="1:80">
      <c r="A52" s="260">
        <v>20</v>
      </c>
      <c r="B52" s="261" t="s">
        <v>172</v>
      </c>
      <c r="C52" s="262" t="s">
        <v>173</v>
      </c>
      <c r="D52" s="263" t="s">
        <v>114</v>
      </c>
      <c r="E52" s="264">
        <v>200</v>
      </c>
      <c r="F52" s="264">
        <v>0</v>
      </c>
      <c r="G52" s="265">
        <f>E52*F52</f>
        <v>0</v>
      </c>
      <c r="H52" s="266">
        <v>9.4000000000000004E-3</v>
      </c>
      <c r="I52" s="267">
        <f>E52*H52</f>
        <v>1.8800000000000001</v>
      </c>
      <c r="J52" s="266">
        <v>0</v>
      </c>
      <c r="K52" s="267">
        <f>E52*J52</f>
        <v>0</v>
      </c>
      <c r="O52" s="259">
        <v>2</v>
      </c>
      <c r="AA52" s="232">
        <v>1</v>
      </c>
      <c r="AB52" s="232">
        <v>1</v>
      </c>
      <c r="AC52" s="232">
        <v>1</v>
      </c>
      <c r="AZ52" s="232">
        <v>1</v>
      </c>
      <c r="BA52" s="232">
        <f>IF(AZ52=1,G52,0)</f>
        <v>0</v>
      </c>
      <c r="BB52" s="232">
        <f>IF(AZ52=2,G52,0)</f>
        <v>0</v>
      </c>
      <c r="BC52" s="232">
        <f>IF(AZ52=3,G52,0)</f>
        <v>0</v>
      </c>
      <c r="BD52" s="232">
        <f>IF(AZ52=4,G52,0)</f>
        <v>0</v>
      </c>
      <c r="BE52" s="232">
        <f>IF(AZ52=5,G52,0)</f>
        <v>0</v>
      </c>
      <c r="CA52" s="259">
        <v>1</v>
      </c>
      <c r="CB52" s="259">
        <v>1</v>
      </c>
    </row>
    <row r="53" spans="1:80">
      <c r="A53" s="260">
        <v>21</v>
      </c>
      <c r="B53" s="261" t="s">
        <v>174</v>
      </c>
      <c r="C53" s="262" t="s">
        <v>175</v>
      </c>
      <c r="D53" s="263" t="s">
        <v>114</v>
      </c>
      <c r="E53" s="264">
        <v>200</v>
      </c>
      <c r="F53" s="264">
        <v>0</v>
      </c>
      <c r="G53" s="265">
        <f>E53*F53</f>
        <v>0</v>
      </c>
      <c r="H53" s="266">
        <v>0</v>
      </c>
      <c r="I53" s="267">
        <f>E53*H53</f>
        <v>0</v>
      </c>
      <c r="J53" s="266">
        <v>0</v>
      </c>
      <c r="K53" s="267">
        <f>E53*J53</f>
        <v>0</v>
      </c>
      <c r="O53" s="259">
        <v>2</v>
      </c>
      <c r="AA53" s="232">
        <v>1</v>
      </c>
      <c r="AB53" s="232">
        <v>1</v>
      </c>
      <c r="AC53" s="232">
        <v>1</v>
      </c>
      <c r="AZ53" s="232">
        <v>1</v>
      </c>
      <c r="BA53" s="232">
        <f>IF(AZ53=1,G53,0)</f>
        <v>0</v>
      </c>
      <c r="BB53" s="232">
        <f>IF(AZ53=2,G53,0)</f>
        <v>0</v>
      </c>
      <c r="BC53" s="232">
        <f>IF(AZ53=3,G53,0)</f>
        <v>0</v>
      </c>
      <c r="BD53" s="232">
        <f>IF(AZ53=4,G53,0)</f>
        <v>0</v>
      </c>
      <c r="BE53" s="232">
        <f>IF(AZ53=5,G53,0)</f>
        <v>0</v>
      </c>
      <c r="CA53" s="259">
        <v>1</v>
      </c>
      <c r="CB53" s="259">
        <v>1</v>
      </c>
    </row>
    <row r="54" spans="1:80">
      <c r="A54" s="260">
        <v>22</v>
      </c>
      <c r="B54" s="261" t="s">
        <v>176</v>
      </c>
      <c r="C54" s="262" t="s">
        <v>177</v>
      </c>
      <c r="D54" s="263" t="s">
        <v>178</v>
      </c>
      <c r="E54" s="264">
        <v>308.48540000000003</v>
      </c>
      <c r="F54" s="264">
        <v>0</v>
      </c>
      <c r="G54" s="265">
        <f>E54*F54</f>
        <v>0</v>
      </c>
      <c r="H54" s="266">
        <v>1E-3</v>
      </c>
      <c r="I54" s="267">
        <f>E54*H54</f>
        <v>0.30848540000000002</v>
      </c>
      <c r="J54" s="266"/>
      <c r="K54" s="267">
        <f>E54*J54</f>
        <v>0</v>
      </c>
      <c r="O54" s="259">
        <v>2</v>
      </c>
      <c r="AA54" s="232">
        <v>3</v>
      </c>
      <c r="AB54" s="232">
        <v>1</v>
      </c>
      <c r="AC54" s="232">
        <v>572460</v>
      </c>
      <c r="AZ54" s="232">
        <v>1</v>
      </c>
      <c r="BA54" s="232">
        <f>IF(AZ54=1,G54,0)</f>
        <v>0</v>
      </c>
      <c r="BB54" s="232">
        <f>IF(AZ54=2,G54,0)</f>
        <v>0</v>
      </c>
      <c r="BC54" s="232">
        <f>IF(AZ54=3,G54,0)</f>
        <v>0</v>
      </c>
      <c r="BD54" s="232">
        <f>IF(AZ54=4,G54,0)</f>
        <v>0</v>
      </c>
      <c r="BE54" s="232">
        <f>IF(AZ54=5,G54,0)</f>
        <v>0</v>
      </c>
      <c r="CA54" s="259">
        <v>3</v>
      </c>
      <c r="CB54" s="259">
        <v>1</v>
      </c>
    </row>
    <row r="55" spans="1:80">
      <c r="A55" s="268"/>
      <c r="B55" s="272"/>
      <c r="C55" s="330" t="s">
        <v>179</v>
      </c>
      <c r="D55" s="331"/>
      <c r="E55" s="273">
        <v>308.48540000000003</v>
      </c>
      <c r="F55" s="274"/>
      <c r="G55" s="275"/>
      <c r="H55" s="276"/>
      <c r="I55" s="270"/>
      <c r="J55" s="277"/>
      <c r="K55" s="270"/>
      <c r="M55" s="271" t="s">
        <v>179</v>
      </c>
      <c r="O55" s="259"/>
    </row>
    <row r="56" spans="1:80">
      <c r="A56" s="278"/>
      <c r="B56" s="279" t="s">
        <v>100</v>
      </c>
      <c r="C56" s="280" t="s">
        <v>111</v>
      </c>
      <c r="D56" s="281"/>
      <c r="E56" s="282"/>
      <c r="F56" s="283"/>
      <c r="G56" s="284">
        <f>SUM(G7:G55)</f>
        <v>0</v>
      </c>
      <c r="H56" s="285"/>
      <c r="I56" s="286">
        <f>SUM(I7:I55)</f>
        <v>2.1884854000000002</v>
      </c>
      <c r="J56" s="285"/>
      <c r="K56" s="286">
        <f>SUM(K7:K55)</f>
        <v>-815.95994999999994</v>
      </c>
      <c r="O56" s="259">
        <v>4</v>
      </c>
      <c r="BA56" s="287">
        <f>SUM(BA7:BA55)</f>
        <v>0</v>
      </c>
      <c r="BB56" s="287">
        <f>SUM(BB7:BB55)</f>
        <v>0</v>
      </c>
      <c r="BC56" s="287">
        <f>SUM(BC7:BC55)</f>
        <v>0</v>
      </c>
      <c r="BD56" s="287">
        <f>SUM(BD7:BD55)</f>
        <v>0</v>
      </c>
      <c r="BE56" s="287">
        <f>SUM(BE7:BE55)</f>
        <v>0</v>
      </c>
    </row>
    <row r="57" spans="1:80">
      <c r="A57" s="249" t="s">
        <v>97</v>
      </c>
      <c r="B57" s="250" t="s">
        <v>180</v>
      </c>
      <c r="C57" s="251" t="s">
        <v>181</v>
      </c>
      <c r="D57" s="252"/>
      <c r="E57" s="253"/>
      <c r="F57" s="253"/>
      <c r="G57" s="254"/>
      <c r="H57" s="255"/>
      <c r="I57" s="256"/>
      <c r="J57" s="257"/>
      <c r="K57" s="258"/>
      <c r="O57" s="259">
        <v>1</v>
      </c>
    </row>
    <row r="58" spans="1:80">
      <c r="A58" s="260">
        <v>23</v>
      </c>
      <c r="B58" s="261" t="s">
        <v>183</v>
      </c>
      <c r="C58" s="262" t="s">
        <v>184</v>
      </c>
      <c r="D58" s="263" t="s">
        <v>114</v>
      </c>
      <c r="E58" s="264">
        <v>6424.95</v>
      </c>
      <c r="F58" s="264">
        <v>0</v>
      </c>
      <c r="G58" s="265">
        <f>E58*F58</f>
        <v>0</v>
      </c>
      <c r="H58" s="266">
        <v>3.0000000000000001E-5</v>
      </c>
      <c r="I58" s="267">
        <f>E58*H58</f>
        <v>0.19274849999999999</v>
      </c>
      <c r="J58" s="266">
        <v>0</v>
      </c>
      <c r="K58" s="267">
        <f>E58*J58</f>
        <v>0</v>
      </c>
      <c r="O58" s="259">
        <v>2</v>
      </c>
      <c r="AA58" s="232">
        <v>1</v>
      </c>
      <c r="AB58" s="232">
        <v>1</v>
      </c>
      <c r="AC58" s="232">
        <v>1</v>
      </c>
      <c r="AZ58" s="232">
        <v>1</v>
      </c>
      <c r="BA58" s="232">
        <f>IF(AZ58=1,G58,0)</f>
        <v>0</v>
      </c>
      <c r="BB58" s="232">
        <f>IF(AZ58=2,G58,0)</f>
        <v>0</v>
      </c>
      <c r="BC58" s="232">
        <f>IF(AZ58=3,G58,0)</f>
        <v>0</v>
      </c>
      <c r="BD58" s="232">
        <f>IF(AZ58=4,G58,0)</f>
        <v>0</v>
      </c>
      <c r="BE58" s="232">
        <f>IF(AZ58=5,G58,0)</f>
        <v>0</v>
      </c>
      <c r="CA58" s="259">
        <v>1</v>
      </c>
      <c r="CB58" s="259">
        <v>1</v>
      </c>
    </row>
    <row r="59" spans="1:80">
      <c r="A59" s="268"/>
      <c r="B59" s="272"/>
      <c r="C59" s="330" t="s">
        <v>185</v>
      </c>
      <c r="D59" s="331"/>
      <c r="E59" s="273">
        <v>6424.95</v>
      </c>
      <c r="F59" s="274"/>
      <c r="G59" s="275"/>
      <c r="H59" s="276"/>
      <c r="I59" s="270"/>
      <c r="J59" s="277"/>
      <c r="K59" s="270"/>
      <c r="M59" s="271" t="s">
        <v>185</v>
      </c>
      <c r="O59" s="259"/>
    </row>
    <row r="60" spans="1:80">
      <c r="A60" s="260">
        <v>24</v>
      </c>
      <c r="B60" s="261" t="s">
        <v>186</v>
      </c>
      <c r="C60" s="262" t="s">
        <v>187</v>
      </c>
      <c r="D60" s="263" t="s">
        <v>114</v>
      </c>
      <c r="E60" s="264">
        <v>7388.6925000000001</v>
      </c>
      <c r="F60" s="264">
        <v>0</v>
      </c>
      <c r="G60" s="265">
        <f>E60*F60</f>
        <v>0</v>
      </c>
      <c r="H60" s="266">
        <v>5.9999999999999995E-4</v>
      </c>
      <c r="I60" s="267">
        <f>E60*H60</f>
        <v>4.4332154999999993</v>
      </c>
      <c r="J60" s="266"/>
      <c r="K60" s="267">
        <f>E60*J60</f>
        <v>0</v>
      </c>
      <c r="O60" s="259">
        <v>2</v>
      </c>
      <c r="AA60" s="232">
        <v>3</v>
      </c>
      <c r="AB60" s="232">
        <v>1</v>
      </c>
      <c r="AC60" s="232">
        <v>69370000</v>
      </c>
      <c r="AZ60" s="232">
        <v>1</v>
      </c>
      <c r="BA60" s="232">
        <f>IF(AZ60=1,G60,0)</f>
        <v>0</v>
      </c>
      <c r="BB60" s="232">
        <f>IF(AZ60=2,G60,0)</f>
        <v>0</v>
      </c>
      <c r="BC60" s="232">
        <f>IF(AZ60=3,G60,0)</f>
        <v>0</v>
      </c>
      <c r="BD60" s="232">
        <f>IF(AZ60=4,G60,0)</f>
        <v>0</v>
      </c>
      <c r="BE60" s="232">
        <f>IF(AZ60=5,G60,0)</f>
        <v>0</v>
      </c>
      <c r="CA60" s="259">
        <v>3</v>
      </c>
      <c r="CB60" s="259">
        <v>1</v>
      </c>
    </row>
    <row r="61" spans="1:80">
      <c r="A61" s="268"/>
      <c r="B61" s="272"/>
      <c r="C61" s="330" t="s">
        <v>188</v>
      </c>
      <c r="D61" s="331"/>
      <c r="E61" s="273">
        <v>7388.6925000000001</v>
      </c>
      <c r="F61" s="274"/>
      <c r="G61" s="275"/>
      <c r="H61" s="276"/>
      <c r="I61" s="270"/>
      <c r="J61" s="277"/>
      <c r="K61" s="270"/>
      <c r="M61" s="271" t="s">
        <v>188</v>
      </c>
      <c r="O61" s="259"/>
    </row>
    <row r="62" spans="1:80">
      <c r="A62" s="278"/>
      <c r="B62" s="279" t="s">
        <v>100</v>
      </c>
      <c r="C62" s="280" t="s">
        <v>182</v>
      </c>
      <c r="D62" s="281"/>
      <c r="E62" s="282"/>
      <c r="F62" s="283"/>
      <c r="G62" s="284">
        <f>SUM(G57:G61)</f>
        <v>0</v>
      </c>
      <c r="H62" s="285"/>
      <c r="I62" s="286">
        <f>SUM(I57:I61)</f>
        <v>4.6259639999999997</v>
      </c>
      <c r="J62" s="285"/>
      <c r="K62" s="286">
        <f>SUM(K57:K61)</f>
        <v>0</v>
      </c>
      <c r="O62" s="259">
        <v>4</v>
      </c>
      <c r="BA62" s="287">
        <f>SUM(BA57:BA61)</f>
        <v>0</v>
      </c>
      <c r="BB62" s="287">
        <f>SUM(BB57:BB61)</f>
        <v>0</v>
      </c>
      <c r="BC62" s="287">
        <f>SUM(BC57:BC61)</f>
        <v>0</v>
      </c>
      <c r="BD62" s="287">
        <f>SUM(BD57:BD61)</f>
        <v>0</v>
      </c>
      <c r="BE62" s="287">
        <f>SUM(BE57:BE61)</f>
        <v>0</v>
      </c>
    </row>
    <row r="63" spans="1:80">
      <c r="A63" s="249" t="s">
        <v>97</v>
      </c>
      <c r="B63" s="250" t="s">
        <v>189</v>
      </c>
      <c r="C63" s="251" t="s">
        <v>190</v>
      </c>
      <c r="D63" s="252"/>
      <c r="E63" s="253"/>
      <c r="F63" s="253"/>
      <c r="G63" s="254"/>
      <c r="H63" s="255"/>
      <c r="I63" s="256"/>
      <c r="J63" s="257"/>
      <c r="K63" s="258"/>
      <c r="O63" s="259">
        <v>1</v>
      </c>
    </row>
    <row r="64" spans="1:80">
      <c r="A64" s="260">
        <v>25</v>
      </c>
      <c r="B64" s="261" t="s">
        <v>192</v>
      </c>
      <c r="C64" s="262" t="s">
        <v>193</v>
      </c>
      <c r="D64" s="263" t="s">
        <v>118</v>
      </c>
      <c r="E64" s="264">
        <v>1009.764</v>
      </c>
      <c r="F64" s="264">
        <v>0</v>
      </c>
      <c r="G64" s="265">
        <f>E64*F64</f>
        <v>0</v>
      </c>
      <c r="H64" s="266">
        <v>2.1215999999999999</v>
      </c>
      <c r="I64" s="267">
        <f>E64*H64</f>
        <v>2142.3153023999998</v>
      </c>
      <c r="J64" s="266">
        <v>0</v>
      </c>
      <c r="K64" s="267">
        <f>E64*J64</f>
        <v>0</v>
      </c>
      <c r="O64" s="259">
        <v>2</v>
      </c>
      <c r="AA64" s="232">
        <v>1</v>
      </c>
      <c r="AB64" s="232">
        <v>1</v>
      </c>
      <c r="AC64" s="232">
        <v>1</v>
      </c>
      <c r="AZ64" s="232">
        <v>1</v>
      </c>
      <c r="BA64" s="232">
        <f>IF(AZ64=1,G64,0)</f>
        <v>0</v>
      </c>
      <c r="BB64" s="232">
        <f>IF(AZ64=2,G64,0)</f>
        <v>0</v>
      </c>
      <c r="BC64" s="232">
        <f>IF(AZ64=3,G64,0)</f>
        <v>0</v>
      </c>
      <c r="BD64" s="232">
        <f>IF(AZ64=4,G64,0)</f>
        <v>0</v>
      </c>
      <c r="BE64" s="232">
        <f>IF(AZ64=5,G64,0)</f>
        <v>0</v>
      </c>
      <c r="CA64" s="259">
        <v>1</v>
      </c>
      <c r="CB64" s="259">
        <v>1</v>
      </c>
    </row>
    <row r="65" spans="1:80">
      <c r="A65" s="268"/>
      <c r="B65" s="272"/>
      <c r="C65" s="330" t="s">
        <v>194</v>
      </c>
      <c r="D65" s="331"/>
      <c r="E65" s="273">
        <v>1009.764</v>
      </c>
      <c r="F65" s="274"/>
      <c r="G65" s="275"/>
      <c r="H65" s="276"/>
      <c r="I65" s="270"/>
      <c r="J65" s="277"/>
      <c r="K65" s="270"/>
      <c r="M65" s="271" t="s">
        <v>194</v>
      </c>
      <c r="O65" s="259"/>
    </row>
    <row r="66" spans="1:80">
      <c r="A66" s="260">
        <v>26</v>
      </c>
      <c r="B66" s="261" t="s">
        <v>195</v>
      </c>
      <c r="C66" s="262" t="s">
        <v>196</v>
      </c>
      <c r="D66" s="263" t="s">
        <v>118</v>
      </c>
      <c r="E66" s="264">
        <v>1480.4880000000001</v>
      </c>
      <c r="F66" s="264">
        <v>0</v>
      </c>
      <c r="G66" s="265">
        <f>E66*F66</f>
        <v>0</v>
      </c>
      <c r="H66" s="266">
        <v>2.4216000000000002</v>
      </c>
      <c r="I66" s="267">
        <f>E66*H66</f>
        <v>3585.1497408000005</v>
      </c>
      <c r="J66" s="266">
        <v>0</v>
      </c>
      <c r="K66" s="267">
        <f>E66*J66</f>
        <v>0</v>
      </c>
      <c r="O66" s="259">
        <v>2</v>
      </c>
      <c r="AA66" s="232">
        <v>1</v>
      </c>
      <c r="AB66" s="232">
        <v>1</v>
      </c>
      <c r="AC66" s="232">
        <v>1</v>
      </c>
      <c r="AZ66" s="232">
        <v>1</v>
      </c>
      <c r="BA66" s="232">
        <f>IF(AZ66=1,G66,0)</f>
        <v>0</v>
      </c>
      <c r="BB66" s="232">
        <f>IF(AZ66=2,G66,0)</f>
        <v>0</v>
      </c>
      <c r="BC66" s="232">
        <f>IF(AZ66=3,G66,0)</f>
        <v>0</v>
      </c>
      <c r="BD66" s="232">
        <f>IF(AZ66=4,G66,0)</f>
        <v>0</v>
      </c>
      <c r="BE66" s="232">
        <f>IF(AZ66=5,G66,0)</f>
        <v>0</v>
      </c>
      <c r="CA66" s="259">
        <v>1</v>
      </c>
      <c r="CB66" s="259">
        <v>1</v>
      </c>
    </row>
    <row r="67" spans="1:80">
      <c r="A67" s="268"/>
      <c r="B67" s="272"/>
      <c r="C67" s="330" t="s">
        <v>197</v>
      </c>
      <c r="D67" s="331"/>
      <c r="E67" s="273">
        <v>924.63800000000003</v>
      </c>
      <c r="F67" s="274"/>
      <c r="G67" s="275"/>
      <c r="H67" s="276"/>
      <c r="I67" s="270"/>
      <c r="J67" s="277"/>
      <c r="K67" s="270"/>
      <c r="M67" s="271" t="s">
        <v>197</v>
      </c>
      <c r="O67" s="259"/>
    </row>
    <row r="68" spans="1:80">
      <c r="A68" s="268"/>
      <c r="B68" s="272"/>
      <c r="C68" s="330" t="s">
        <v>198</v>
      </c>
      <c r="D68" s="331"/>
      <c r="E68" s="273">
        <v>555.85</v>
      </c>
      <c r="F68" s="274"/>
      <c r="G68" s="275"/>
      <c r="H68" s="276"/>
      <c r="I68" s="270"/>
      <c r="J68" s="277"/>
      <c r="K68" s="270"/>
      <c r="M68" s="271" t="s">
        <v>198</v>
      </c>
      <c r="O68" s="259"/>
    </row>
    <row r="69" spans="1:80">
      <c r="A69" s="260">
        <v>27</v>
      </c>
      <c r="B69" s="261" t="s">
        <v>199</v>
      </c>
      <c r="C69" s="262" t="s">
        <v>200</v>
      </c>
      <c r="D69" s="263" t="s">
        <v>114</v>
      </c>
      <c r="E69" s="264">
        <v>4210.67</v>
      </c>
      <c r="F69" s="264">
        <v>0</v>
      </c>
      <c r="G69" s="265">
        <f>E69*F69</f>
        <v>0</v>
      </c>
      <c r="H69" s="266">
        <v>0</v>
      </c>
      <c r="I69" s="267">
        <f>E69*H69</f>
        <v>0</v>
      </c>
      <c r="J69" s="266">
        <v>0</v>
      </c>
      <c r="K69" s="267">
        <f>E69*J69</f>
        <v>0</v>
      </c>
      <c r="O69" s="259">
        <v>2</v>
      </c>
      <c r="AA69" s="232">
        <v>1</v>
      </c>
      <c r="AB69" s="232">
        <v>1</v>
      </c>
      <c r="AC69" s="232">
        <v>1</v>
      </c>
      <c r="AZ69" s="232">
        <v>1</v>
      </c>
      <c r="BA69" s="232">
        <f>IF(AZ69=1,G69,0)</f>
        <v>0</v>
      </c>
      <c r="BB69" s="232">
        <f>IF(AZ69=2,G69,0)</f>
        <v>0</v>
      </c>
      <c r="BC69" s="232">
        <f>IF(AZ69=3,G69,0)</f>
        <v>0</v>
      </c>
      <c r="BD69" s="232">
        <f>IF(AZ69=4,G69,0)</f>
        <v>0</v>
      </c>
      <c r="BE69" s="232">
        <f>IF(AZ69=5,G69,0)</f>
        <v>0</v>
      </c>
      <c r="CA69" s="259">
        <v>1</v>
      </c>
      <c r="CB69" s="259">
        <v>1</v>
      </c>
    </row>
    <row r="70" spans="1:80">
      <c r="A70" s="268"/>
      <c r="B70" s="272"/>
      <c r="C70" s="330" t="s">
        <v>201</v>
      </c>
      <c r="D70" s="331"/>
      <c r="E70" s="273">
        <v>3498.07</v>
      </c>
      <c r="F70" s="274"/>
      <c r="G70" s="275"/>
      <c r="H70" s="276"/>
      <c r="I70" s="270"/>
      <c r="J70" s="277"/>
      <c r="K70" s="270"/>
      <c r="M70" s="271" t="s">
        <v>201</v>
      </c>
      <c r="O70" s="259"/>
    </row>
    <row r="71" spans="1:80">
      <c r="A71" s="268"/>
      <c r="B71" s="272"/>
      <c r="C71" s="330" t="s">
        <v>202</v>
      </c>
      <c r="D71" s="331"/>
      <c r="E71" s="273">
        <v>712.6</v>
      </c>
      <c r="F71" s="274"/>
      <c r="G71" s="275"/>
      <c r="H71" s="276"/>
      <c r="I71" s="270"/>
      <c r="J71" s="277"/>
      <c r="K71" s="270"/>
      <c r="M71" s="271" t="s">
        <v>202</v>
      </c>
      <c r="O71" s="259"/>
    </row>
    <row r="72" spans="1:80">
      <c r="A72" s="278"/>
      <c r="B72" s="279" t="s">
        <v>100</v>
      </c>
      <c r="C72" s="280" t="s">
        <v>191</v>
      </c>
      <c r="D72" s="281"/>
      <c r="E72" s="282"/>
      <c r="F72" s="283"/>
      <c r="G72" s="284">
        <f>SUM(G63:G71)</f>
        <v>0</v>
      </c>
      <c r="H72" s="285"/>
      <c r="I72" s="286">
        <f>SUM(I63:I71)</f>
        <v>5727.4650431999999</v>
      </c>
      <c r="J72" s="285"/>
      <c r="K72" s="286">
        <f>SUM(K63:K71)</f>
        <v>0</v>
      </c>
      <c r="O72" s="259">
        <v>4</v>
      </c>
      <c r="BA72" s="287">
        <f>SUM(BA63:BA71)</f>
        <v>0</v>
      </c>
      <c r="BB72" s="287">
        <f>SUM(BB63:BB71)</f>
        <v>0</v>
      </c>
      <c r="BC72" s="287">
        <f>SUM(BC63:BC71)</f>
        <v>0</v>
      </c>
      <c r="BD72" s="287">
        <f>SUM(BD63:BD71)</f>
        <v>0</v>
      </c>
      <c r="BE72" s="287">
        <f>SUM(BE63:BE71)</f>
        <v>0</v>
      </c>
    </row>
    <row r="73" spans="1:80">
      <c r="A73" s="249" t="s">
        <v>97</v>
      </c>
      <c r="B73" s="250" t="s">
        <v>203</v>
      </c>
      <c r="C73" s="251" t="s">
        <v>204</v>
      </c>
      <c r="D73" s="252"/>
      <c r="E73" s="253"/>
      <c r="F73" s="253"/>
      <c r="G73" s="254"/>
      <c r="H73" s="255"/>
      <c r="I73" s="256"/>
      <c r="J73" s="257"/>
      <c r="K73" s="258"/>
      <c r="O73" s="259">
        <v>1</v>
      </c>
    </row>
    <row r="74" spans="1:80">
      <c r="A74" s="260">
        <v>28</v>
      </c>
      <c r="B74" s="261" t="s">
        <v>206</v>
      </c>
      <c r="C74" s="262" t="s">
        <v>207</v>
      </c>
      <c r="D74" s="263" t="s">
        <v>114</v>
      </c>
      <c r="E74" s="264">
        <v>4586.28</v>
      </c>
      <c r="F74" s="264">
        <v>0</v>
      </c>
      <c r="G74" s="265">
        <f>E74*F74</f>
        <v>0</v>
      </c>
      <c r="H74" s="266">
        <v>0.29160000000000003</v>
      </c>
      <c r="I74" s="267">
        <f>E74*H74</f>
        <v>1337.359248</v>
      </c>
      <c r="J74" s="266">
        <v>0</v>
      </c>
      <c r="K74" s="267">
        <f>E74*J74</f>
        <v>0</v>
      </c>
      <c r="O74" s="259">
        <v>2</v>
      </c>
      <c r="AA74" s="232">
        <v>1</v>
      </c>
      <c r="AB74" s="232">
        <v>1</v>
      </c>
      <c r="AC74" s="232">
        <v>1</v>
      </c>
      <c r="AZ74" s="232">
        <v>1</v>
      </c>
      <c r="BA74" s="232">
        <f>IF(AZ74=1,G74,0)</f>
        <v>0</v>
      </c>
      <c r="BB74" s="232">
        <f>IF(AZ74=2,G74,0)</f>
        <v>0</v>
      </c>
      <c r="BC74" s="232">
        <f>IF(AZ74=3,G74,0)</f>
        <v>0</v>
      </c>
      <c r="BD74" s="232">
        <f>IF(AZ74=4,G74,0)</f>
        <v>0</v>
      </c>
      <c r="BE74" s="232">
        <f>IF(AZ74=5,G74,0)</f>
        <v>0</v>
      </c>
      <c r="CA74" s="259">
        <v>1</v>
      </c>
      <c r="CB74" s="259">
        <v>1</v>
      </c>
    </row>
    <row r="75" spans="1:80">
      <c r="A75" s="268"/>
      <c r="B75" s="272"/>
      <c r="C75" s="330" t="s">
        <v>208</v>
      </c>
      <c r="D75" s="331"/>
      <c r="E75" s="273">
        <v>1589.4</v>
      </c>
      <c r="F75" s="274"/>
      <c r="G75" s="275"/>
      <c r="H75" s="276"/>
      <c r="I75" s="270"/>
      <c r="J75" s="277"/>
      <c r="K75" s="270"/>
      <c r="M75" s="271" t="s">
        <v>208</v>
      </c>
      <c r="O75" s="259"/>
    </row>
    <row r="76" spans="1:80">
      <c r="A76" s="268"/>
      <c r="B76" s="272"/>
      <c r="C76" s="330" t="s">
        <v>209</v>
      </c>
      <c r="D76" s="331"/>
      <c r="E76" s="273">
        <v>1635.33</v>
      </c>
      <c r="F76" s="274"/>
      <c r="G76" s="275"/>
      <c r="H76" s="276"/>
      <c r="I76" s="270"/>
      <c r="J76" s="277"/>
      <c r="K76" s="270"/>
      <c r="M76" s="271" t="s">
        <v>209</v>
      </c>
      <c r="O76" s="259"/>
    </row>
    <row r="77" spans="1:80">
      <c r="A77" s="268"/>
      <c r="B77" s="272"/>
      <c r="C77" s="330" t="s">
        <v>210</v>
      </c>
      <c r="D77" s="331"/>
      <c r="E77" s="273">
        <v>8.4</v>
      </c>
      <c r="F77" s="274"/>
      <c r="G77" s="275"/>
      <c r="H77" s="276"/>
      <c r="I77" s="270"/>
      <c r="J77" s="277"/>
      <c r="K77" s="270"/>
      <c r="M77" s="271" t="s">
        <v>210</v>
      </c>
      <c r="O77" s="259"/>
    </row>
    <row r="78" spans="1:80">
      <c r="A78" s="268"/>
      <c r="B78" s="272"/>
      <c r="C78" s="330" t="s">
        <v>211</v>
      </c>
      <c r="D78" s="331"/>
      <c r="E78" s="273">
        <v>204</v>
      </c>
      <c r="F78" s="274"/>
      <c r="G78" s="275"/>
      <c r="H78" s="276"/>
      <c r="I78" s="270"/>
      <c r="J78" s="277"/>
      <c r="K78" s="270"/>
      <c r="M78" s="271" t="s">
        <v>211</v>
      </c>
      <c r="O78" s="259"/>
    </row>
    <row r="79" spans="1:80">
      <c r="A79" s="268"/>
      <c r="B79" s="272"/>
      <c r="C79" s="330" t="s">
        <v>212</v>
      </c>
      <c r="D79" s="331"/>
      <c r="E79" s="273">
        <v>123.15</v>
      </c>
      <c r="F79" s="274"/>
      <c r="G79" s="275"/>
      <c r="H79" s="276"/>
      <c r="I79" s="270"/>
      <c r="J79" s="277"/>
      <c r="K79" s="270"/>
      <c r="M79" s="271" t="s">
        <v>212</v>
      </c>
      <c r="O79" s="259"/>
    </row>
    <row r="80" spans="1:80">
      <c r="A80" s="268"/>
      <c r="B80" s="272"/>
      <c r="C80" s="330" t="s">
        <v>213</v>
      </c>
      <c r="D80" s="331"/>
      <c r="E80" s="273">
        <v>192</v>
      </c>
      <c r="F80" s="274"/>
      <c r="G80" s="275"/>
      <c r="H80" s="276"/>
      <c r="I80" s="270"/>
      <c r="J80" s="277"/>
      <c r="K80" s="270"/>
      <c r="M80" s="271" t="s">
        <v>213</v>
      </c>
      <c r="O80" s="259"/>
    </row>
    <row r="81" spans="1:80">
      <c r="A81" s="268"/>
      <c r="B81" s="272"/>
      <c r="C81" s="330" t="s">
        <v>214</v>
      </c>
      <c r="D81" s="331"/>
      <c r="E81" s="273">
        <v>834</v>
      </c>
      <c r="F81" s="274"/>
      <c r="G81" s="275"/>
      <c r="H81" s="276"/>
      <c r="I81" s="270"/>
      <c r="J81" s="277"/>
      <c r="K81" s="270"/>
      <c r="M81" s="271" t="s">
        <v>214</v>
      </c>
      <c r="O81" s="259"/>
    </row>
    <row r="82" spans="1:80">
      <c r="A82" s="278"/>
      <c r="B82" s="279" t="s">
        <v>100</v>
      </c>
      <c r="C82" s="280" t="s">
        <v>205</v>
      </c>
      <c r="D82" s="281"/>
      <c r="E82" s="282"/>
      <c r="F82" s="283"/>
      <c r="G82" s="284">
        <f>SUM(G73:G81)</f>
        <v>0</v>
      </c>
      <c r="H82" s="285"/>
      <c r="I82" s="286">
        <f>SUM(I73:I81)</f>
        <v>1337.359248</v>
      </c>
      <c r="J82" s="285"/>
      <c r="K82" s="286">
        <f>SUM(K73:K81)</f>
        <v>0</v>
      </c>
      <c r="O82" s="259">
        <v>4</v>
      </c>
      <c r="BA82" s="287">
        <f>SUM(BA73:BA81)</f>
        <v>0</v>
      </c>
      <c r="BB82" s="287">
        <f>SUM(BB73:BB81)</f>
        <v>0</v>
      </c>
      <c r="BC82" s="287">
        <f>SUM(BC73:BC81)</f>
        <v>0</v>
      </c>
      <c r="BD82" s="287">
        <f>SUM(BD73:BD81)</f>
        <v>0</v>
      </c>
      <c r="BE82" s="287">
        <f>SUM(BE73:BE81)</f>
        <v>0</v>
      </c>
    </row>
    <row r="83" spans="1:80">
      <c r="A83" s="249" t="s">
        <v>97</v>
      </c>
      <c r="B83" s="250" t="s">
        <v>215</v>
      </c>
      <c r="C83" s="251" t="s">
        <v>216</v>
      </c>
      <c r="D83" s="252"/>
      <c r="E83" s="253"/>
      <c r="F83" s="253"/>
      <c r="G83" s="254"/>
      <c r="H83" s="255"/>
      <c r="I83" s="256"/>
      <c r="J83" s="257"/>
      <c r="K83" s="258"/>
      <c r="O83" s="259">
        <v>1</v>
      </c>
    </row>
    <row r="84" spans="1:80">
      <c r="A84" s="260">
        <v>29</v>
      </c>
      <c r="B84" s="261" t="s">
        <v>218</v>
      </c>
      <c r="C84" s="262" t="s">
        <v>219</v>
      </c>
      <c r="D84" s="263" t="s">
        <v>220</v>
      </c>
      <c r="E84" s="264">
        <v>4</v>
      </c>
      <c r="F84" s="264">
        <v>0</v>
      </c>
      <c r="G84" s="265">
        <f>E84*F84</f>
        <v>0</v>
      </c>
      <c r="H84" s="266">
        <v>1E-3</v>
      </c>
      <c r="I84" s="267">
        <f>E84*H84</f>
        <v>4.0000000000000001E-3</v>
      </c>
      <c r="J84" s="266"/>
      <c r="K84" s="267">
        <f>E84*J84</f>
        <v>0</v>
      </c>
      <c r="O84" s="259">
        <v>2</v>
      </c>
      <c r="AA84" s="232">
        <v>12</v>
      </c>
      <c r="AB84" s="232">
        <v>0</v>
      </c>
      <c r="AC84" s="232">
        <v>1</v>
      </c>
      <c r="AZ84" s="232">
        <v>1</v>
      </c>
      <c r="BA84" s="232">
        <f>IF(AZ84=1,G84,0)</f>
        <v>0</v>
      </c>
      <c r="BB84" s="232">
        <f>IF(AZ84=2,G84,0)</f>
        <v>0</v>
      </c>
      <c r="BC84" s="232">
        <f>IF(AZ84=3,G84,0)</f>
        <v>0</v>
      </c>
      <c r="BD84" s="232">
        <f>IF(AZ84=4,G84,0)</f>
        <v>0</v>
      </c>
      <c r="BE84" s="232">
        <f>IF(AZ84=5,G84,0)</f>
        <v>0</v>
      </c>
      <c r="CA84" s="259">
        <v>12</v>
      </c>
      <c r="CB84" s="259">
        <v>0</v>
      </c>
    </row>
    <row r="85" spans="1:80">
      <c r="A85" s="268"/>
      <c r="B85" s="269"/>
      <c r="C85" s="327" t="s">
        <v>221</v>
      </c>
      <c r="D85" s="328"/>
      <c r="E85" s="328"/>
      <c r="F85" s="328"/>
      <c r="G85" s="329"/>
      <c r="I85" s="270"/>
      <c r="K85" s="270"/>
      <c r="L85" s="271" t="s">
        <v>221</v>
      </c>
      <c r="O85" s="259">
        <v>3</v>
      </c>
    </row>
    <row r="86" spans="1:80">
      <c r="A86" s="268"/>
      <c r="B86" s="269"/>
      <c r="C86" s="327" t="s">
        <v>222</v>
      </c>
      <c r="D86" s="328"/>
      <c r="E86" s="328"/>
      <c r="F86" s="328"/>
      <c r="G86" s="329"/>
      <c r="I86" s="270"/>
      <c r="K86" s="270"/>
      <c r="L86" s="271" t="s">
        <v>222</v>
      </c>
      <c r="O86" s="259">
        <v>3</v>
      </c>
    </row>
    <row r="87" spans="1:80">
      <c r="A87" s="268"/>
      <c r="B87" s="269"/>
      <c r="C87" s="327" t="s">
        <v>223</v>
      </c>
      <c r="D87" s="328"/>
      <c r="E87" s="328"/>
      <c r="F87" s="328"/>
      <c r="G87" s="329"/>
      <c r="I87" s="270"/>
      <c r="K87" s="270"/>
      <c r="L87" s="271" t="s">
        <v>223</v>
      </c>
      <c r="O87" s="259">
        <v>3</v>
      </c>
    </row>
    <row r="88" spans="1:80">
      <c r="A88" s="268"/>
      <c r="B88" s="269"/>
      <c r="C88" s="327" t="s">
        <v>224</v>
      </c>
      <c r="D88" s="328"/>
      <c r="E88" s="328"/>
      <c r="F88" s="328"/>
      <c r="G88" s="329"/>
      <c r="I88" s="270"/>
      <c r="K88" s="270"/>
      <c r="L88" s="271" t="s">
        <v>224</v>
      </c>
      <c r="O88" s="259">
        <v>3</v>
      </c>
    </row>
    <row r="89" spans="1:80">
      <c r="A89" s="268"/>
      <c r="B89" s="269"/>
      <c r="C89" s="327" t="s">
        <v>225</v>
      </c>
      <c r="D89" s="328"/>
      <c r="E89" s="328"/>
      <c r="F89" s="328"/>
      <c r="G89" s="329"/>
      <c r="I89" s="270"/>
      <c r="K89" s="270"/>
      <c r="L89" s="271" t="s">
        <v>225</v>
      </c>
      <c r="O89" s="259">
        <v>3</v>
      </c>
    </row>
    <row r="90" spans="1:80">
      <c r="A90" s="268"/>
      <c r="B90" s="269"/>
      <c r="C90" s="327" t="s">
        <v>226</v>
      </c>
      <c r="D90" s="328"/>
      <c r="E90" s="328"/>
      <c r="F90" s="328"/>
      <c r="G90" s="329"/>
      <c r="I90" s="270"/>
      <c r="K90" s="270"/>
      <c r="L90" s="271" t="s">
        <v>226</v>
      </c>
      <c r="O90" s="259">
        <v>3</v>
      </c>
    </row>
    <row r="91" spans="1:80">
      <c r="A91" s="278"/>
      <c r="B91" s="279" t="s">
        <v>100</v>
      </c>
      <c r="C91" s="280" t="s">
        <v>217</v>
      </c>
      <c r="D91" s="281"/>
      <c r="E91" s="282"/>
      <c r="F91" s="283"/>
      <c r="G91" s="284">
        <f>SUM(G83:G90)</f>
        <v>0</v>
      </c>
      <c r="H91" s="285"/>
      <c r="I91" s="286">
        <f>SUM(I83:I90)</f>
        <v>4.0000000000000001E-3</v>
      </c>
      <c r="J91" s="285"/>
      <c r="K91" s="286">
        <f>SUM(K83:K90)</f>
        <v>0</v>
      </c>
      <c r="O91" s="259">
        <v>4</v>
      </c>
      <c r="BA91" s="287">
        <f>SUM(BA83:BA90)</f>
        <v>0</v>
      </c>
      <c r="BB91" s="287">
        <f>SUM(BB83:BB90)</f>
        <v>0</v>
      </c>
      <c r="BC91" s="287">
        <f>SUM(BC83:BC90)</f>
        <v>0</v>
      </c>
      <c r="BD91" s="287">
        <f>SUM(BD83:BD90)</f>
        <v>0</v>
      </c>
      <c r="BE91" s="287">
        <f>SUM(BE83:BE90)</f>
        <v>0</v>
      </c>
    </row>
    <row r="92" spans="1:80">
      <c r="A92" s="249" t="s">
        <v>97</v>
      </c>
      <c r="B92" s="250" t="s">
        <v>227</v>
      </c>
      <c r="C92" s="251" t="s">
        <v>228</v>
      </c>
      <c r="D92" s="252"/>
      <c r="E92" s="253"/>
      <c r="F92" s="253"/>
      <c r="G92" s="254"/>
      <c r="H92" s="255"/>
      <c r="I92" s="256"/>
      <c r="J92" s="257"/>
      <c r="K92" s="258"/>
      <c r="O92" s="259">
        <v>1</v>
      </c>
    </row>
    <row r="93" spans="1:80">
      <c r="A93" s="260">
        <v>30</v>
      </c>
      <c r="B93" s="261" t="s">
        <v>230</v>
      </c>
      <c r="C93" s="262" t="s">
        <v>231</v>
      </c>
      <c r="D93" s="263" t="s">
        <v>232</v>
      </c>
      <c r="E93" s="264">
        <v>7071.6427406000003</v>
      </c>
      <c r="F93" s="264">
        <v>0</v>
      </c>
      <c r="G93" s="265">
        <f>E93*F93</f>
        <v>0</v>
      </c>
      <c r="H93" s="266">
        <v>0</v>
      </c>
      <c r="I93" s="267">
        <f>E93*H93</f>
        <v>0</v>
      </c>
      <c r="J93" s="266"/>
      <c r="K93" s="267">
        <f>E93*J93</f>
        <v>0</v>
      </c>
      <c r="O93" s="259">
        <v>2</v>
      </c>
      <c r="AA93" s="232">
        <v>7</v>
      </c>
      <c r="AB93" s="232">
        <v>1</v>
      </c>
      <c r="AC93" s="232">
        <v>2</v>
      </c>
      <c r="AZ93" s="232">
        <v>1</v>
      </c>
      <c r="BA93" s="232">
        <f>IF(AZ93=1,G93,0)</f>
        <v>0</v>
      </c>
      <c r="BB93" s="232">
        <f>IF(AZ93=2,G93,0)</f>
        <v>0</v>
      </c>
      <c r="BC93" s="232">
        <f>IF(AZ93=3,G93,0)</f>
        <v>0</v>
      </c>
      <c r="BD93" s="232">
        <f>IF(AZ93=4,G93,0)</f>
        <v>0</v>
      </c>
      <c r="BE93" s="232">
        <f>IF(AZ93=5,G93,0)</f>
        <v>0</v>
      </c>
      <c r="CA93" s="259">
        <v>7</v>
      </c>
      <c r="CB93" s="259">
        <v>1</v>
      </c>
    </row>
    <row r="94" spans="1:80">
      <c r="A94" s="278"/>
      <c r="B94" s="279" t="s">
        <v>100</v>
      </c>
      <c r="C94" s="280" t="s">
        <v>229</v>
      </c>
      <c r="D94" s="281"/>
      <c r="E94" s="282"/>
      <c r="F94" s="283"/>
      <c r="G94" s="284">
        <f>SUM(G92:G93)</f>
        <v>0</v>
      </c>
      <c r="H94" s="285"/>
      <c r="I94" s="286">
        <f>SUM(I92:I93)</f>
        <v>0</v>
      </c>
      <c r="J94" s="285"/>
      <c r="K94" s="286">
        <f>SUM(K92:K93)</f>
        <v>0</v>
      </c>
      <c r="O94" s="259">
        <v>4</v>
      </c>
      <c r="BA94" s="287">
        <f>SUM(BA92:BA93)</f>
        <v>0</v>
      </c>
      <c r="BB94" s="287">
        <f>SUM(BB92:BB93)</f>
        <v>0</v>
      </c>
      <c r="BC94" s="287">
        <f>SUM(BC92:BC93)</f>
        <v>0</v>
      </c>
      <c r="BD94" s="287">
        <f>SUM(BD92:BD93)</f>
        <v>0</v>
      </c>
      <c r="BE94" s="287">
        <f>SUM(BE92:BE93)</f>
        <v>0</v>
      </c>
    </row>
    <row r="95" spans="1:80">
      <c r="A95" s="249" t="s">
        <v>97</v>
      </c>
      <c r="B95" s="250" t="s">
        <v>233</v>
      </c>
      <c r="C95" s="251" t="s">
        <v>234</v>
      </c>
      <c r="D95" s="252"/>
      <c r="E95" s="253"/>
      <c r="F95" s="253"/>
      <c r="G95" s="254"/>
      <c r="H95" s="255"/>
      <c r="I95" s="256"/>
      <c r="J95" s="257"/>
      <c r="K95" s="258"/>
      <c r="O95" s="259">
        <v>1</v>
      </c>
    </row>
    <row r="96" spans="1:80">
      <c r="A96" s="260">
        <v>31</v>
      </c>
      <c r="B96" s="261" t="s">
        <v>236</v>
      </c>
      <c r="C96" s="262" t="s">
        <v>237</v>
      </c>
      <c r="D96" s="263" t="s">
        <v>232</v>
      </c>
      <c r="E96" s="264">
        <v>815.96394999999995</v>
      </c>
      <c r="F96" s="264">
        <v>0</v>
      </c>
      <c r="G96" s="265">
        <f>E96*F96</f>
        <v>0</v>
      </c>
      <c r="H96" s="266">
        <v>0</v>
      </c>
      <c r="I96" s="267">
        <f>E96*H96</f>
        <v>0</v>
      </c>
      <c r="J96" s="266"/>
      <c r="K96" s="267">
        <f>E96*J96</f>
        <v>0</v>
      </c>
      <c r="O96" s="259">
        <v>2</v>
      </c>
      <c r="AA96" s="232">
        <v>8</v>
      </c>
      <c r="AB96" s="232">
        <v>0</v>
      </c>
      <c r="AC96" s="232">
        <v>3</v>
      </c>
      <c r="AZ96" s="232">
        <v>1</v>
      </c>
      <c r="BA96" s="232">
        <f>IF(AZ96=1,G96,0)</f>
        <v>0</v>
      </c>
      <c r="BB96" s="232">
        <f>IF(AZ96=2,G96,0)</f>
        <v>0</v>
      </c>
      <c r="BC96" s="232">
        <f>IF(AZ96=3,G96,0)</f>
        <v>0</v>
      </c>
      <c r="BD96" s="232">
        <f>IF(AZ96=4,G96,0)</f>
        <v>0</v>
      </c>
      <c r="BE96" s="232">
        <f>IF(AZ96=5,G96,0)</f>
        <v>0</v>
      </c>
      <c r="CA96" s="259">
        <v>8</v>
      </c>
      <c r="CB96" s="259">
        <v>0</v>
      </c>
    </row>
    <row r="97" spans="1:80">
      <c r="A97" s="260">
        <v>32</v>
      </c>
      <c r="B97" s="261" t="s">
        <v>238</v>
      </c>
      <c r="C97" s="262" t="s">
        <v>239</v>
      </c>
      <c r="D97" s="263" t="s">
        <v>232</v>
      </c>
      <c r="E97" s="264">
        <v>1223.945925</v>
      </c>
      <c r="F97" s="264">
        <v>0</v>
      </c>
      <c r="G97" s="265">
        <f>E97*F97</f>
        <v>0</v>
      </c>
      <c r="H97" s="266">
        <v>0</v>
      </c>
      <c r="I97" s="267">
        <f>E97*H97</f>
        <v>0</v>
      </c>
      <c r="J97" s="266"/>
      <c r="K97" s="267">
        <f>E97*J97</f>
        <v>0</v>
      </c>
      <c r="O97" s="259">
        <v>2</v>
      </c>
      <c r="AA97" s="232">
        <v>8</v>
      </c>
      <c r="AB97" s="232">
        <v>0</v>
      </c>
      <c r="AC97" s="232">
        <v>3</v>
      </c>
      <c r="AZ97" s="232">
        <v>1</v>
      </c>
      <c r="BA97" s="232">
        <f>IF(AZ97=1,G97,0)</f>
        <v>0</v>
      </c>
      <c r="BB97" s="232">
        <f>IF(AZ97=2,G97,0)</f>
        <v>0</v>
      </c>
      <c r="BC97" s="232">
        <f>IF(AZ97=3,G97,0)</f>
        <v>0</v>
      </c>
      <c r="BD97" s="232">
        <f>IF(AZ97=4,G97,0)</f>
        <v>0</v>
      </c>
      <c r="BE97" s="232">
        <f>IF(AZ97=5,G97,0)</f>
        <v>0</v>
      </c>
      <c r="CA97" s="259">
        <v>8</v>
      </c>
      <c r="CB97" s="259">
        <v>0</v>
      </c>
    </row>
    <row r="98" spans="1:80">
      <c r="A98" s="260">
        <v>33</v>
      </c>
      <c r="B98" s="261" t="s">
        <v>240</v>
      </c>
      <c r="C98" s="262" t="s">
        <v>241</v>
      </c>
      <c r="D98" s="263" t="s">
        <v>232</v>
      </c>
      <c r="E98" s="264">
        <v>815.96394999999995</v>
      </c>
      <c r="F98" s="264">
        <v>0</v>
      </c>
      <c r="G98" s="265">
        <f>E98*F98</f>
        <v>0</v>
      </c>
      <c r="H98" s="266">
        <v>0</v>
      </c>
      <c r="I98" s="267">
        <f>E98*H98</f>
        <v>0</v>
      </c>
      <c r="J98" s="266"/>
      <c r="K98" s="267">
        <f>E98*J98</f>
        <v>0</v>
      </c>
      <c r="O98" s="259">
        <v>2</v>
      </c>
      <c r="AA98" s="232">
        <v>8</v>
      </c>
      <c r="AB98" s="232">
        <v>0</v>
      </c>
      <c r="AC98" s="232">
        <v>3</v>
      </c>
      <c r="AZ98" s="232">
        <v>1</v>
      </c>
      <c r="BA98" s="232">
        <f>IF(AZ98=1,G98,0)</f>
        <v>0</v>
      </c>
      <c r="BB98" s="232">
        <f>IF(AZ98=2,G98,0)</f>
        <v>0</v>
      </c>
      <c r="BC98" s="232">
        <f>IF(AZ98=3,G98,0)</f>
        <v>0</v>
      </c>
      <c r="BD98" s="232">
        <f>IF(AZ98=4,G98,0)</f>
        <v>0</v>
      </c>
      <c r="BE98" s="232">
        <f>IF(AZ98=5,G98,0)</f>
        <v>0</v>
      </c>
      <c r="CA98" s="259">
        <v>8</v>
      </c>
      <c r="CB98" s="259">
        <v>0</v>
      </c>
    </row>
    <row r="99" spans="1:80">
      <c r="A99" s="278"/>
      <c r="B99" s="279" t="s">
        <v>100</v>
      </c>
      <c r="C99" s="280" t="s">
        <v>235</v>
      </c>
      <c r="D99" s="281"/>
      <c r="E99" s="282"/>
      <c r="F99" s="283"/>
      <c r="G99" s="284">
        <f>SUM(G95:G98)</f>
        <v>0</v>
      </c>
      <c r="H99" s="285"/>
      <c r="I99" s="286">
        <f>SUM(I95:I98)</f>
        <v>0</v>
      </c>
      <c r="J99" s="285"/>
      <c r="K99" s="286">
        <f>SUM(K95:K98)</f>
        <v>0</v>
      </c>
      <c r="O99" s="259">
        <v>4</v>
      </c>
      <c r="BA99" s="287">
        <f>SUM(BA95:BA98)</f>
        <v>0</v>
      </c>
      <c r="BB99" s="287">
        <f>SUM(BB95:BB98)</f>
        <v>0</v>
      </c>
      <c r="BC99" s="287">
        <f>SUM(BC95:BC98)</f>
        <v>0</v>
      </c>
      <c r="BD99" s="287">
        <f>SUM(BD95:BD98)</f>
        <v>0</v>
      </c>
      <c r="BE99" s="287">
        <f>SUM(BE95:BE98)</f>
        <v>0</v>
      </c>
    </row>
    <row r="100" spans="1:80">
      <c r="E100" s="232"/>
    </row>
    <row r="101" spans="1:80">
      <c r="E101" s="232"/>
    </row>
    <row r="102" spans="1:80">
      <c r="E102" s="232"/>
    </row>
    <row r="103" spans="1:80">
      <c r="E103" s="232"/>
    </row>
    <row r="104" spans="1:80">
      <c r="E104" s="232"/>
    </row>
    <row r="105" spans="1:80">
      <c r="E105" s="232"/>
    </row>
    <row r="106" spans="1:80">
      <c r="E106" s="232"/>
    </row>
    <row r="107" spans="1:80">
      <c r="E107" s="232"/>
    </row>
    <row r="108" spans="1:80">
      <c r="E108" s="232"/>
    </row>
    <row r="109" spans="1:80">
      <c r="E109" s="232"/>
    </row>
    <row r="110" spans="1:80">
      <c r="E110" s="232"/>
    </row>
    <row r="111" spans="1:80">
      <c r="E111" s="232"/>
    </row>
    <row r="112" spans="1:80">
      <c r="E112" s="232"/>
    </row>
    <row r="113" spans="1:7">
      <c r="E113" s="232"/>
    </row>
    <row r="114" spans="1:7">
      <c r="E114" s="232"/>
    </row>
    <row r="115" spans="1:7">
      <c r="E115" s="232"/>
    </row>
    <row r="116" spans="1:7">
      <c r="E116" s="232"/>
    </row>
    <row r="117" spans="1:7">
      <c r="E117" s="232"/>
    </row>
    <row r="118" spans="1:7">
      <c r="E118" s="232"/>
    </row>
    <row r="119" spans="1:7">
      <c r="E119" s="232"/>
    </row>
    <row r="120" spans="1:7">
      <c r="E120" s="232"/>
    </row>
    <row r="121" spans="1:7">
      <c r="E121" s="232"/>
    </row>
    <row r="122" spans="1:7">
      <c r="E122" s="232"/>
    </row>
    <row r="123" spans="1:7">
      <c r="A123" s="277"/>
      <c r="B123" s="277"/>
      <c r="C123" s="277"/>
      <c r="D123" s="277"/>
      <c r="E123" s="277"/>
      <c r="F123" s="277"/>
      <c r="G123" s="277"/>
    </row>
    <row r="124" spans="1:7">
      <c r="A124" s="277"/>
      <c r="B124" s="277"/>
      <c r="C124" s="277"/>
      <c r="D124" s="277"/>
      <c r="E124" s="277"/>
      <c r="F124" s="277"/>
      <c r="G124" s="277"/>
    </row>
    <row r="125" spans="1:7">
      <c r="A125" s="277"/>
      <c r="B125" s="277"/>
      <c r="C125" s="277"/>
      <c r="D125" s="277"/>
      <c r="E125" s="277"/>
      <c r="F125" s="277"/>
      <c r="G125" s="277"/>
    </row>
    <row r="126" spans="1:7">
      <c r="A126" s="277"/>
      <c r="B126" s="277"/>
      <c r="C126" s="277"/>
      <c r="D126" s="277"/>
      <c r="E126" s="277"/>
      <c r="F126" s="277"/>
      <c r="G126" s="277"/>
    </row>
    <row r="127" spans="1:7">
      <c r="E127" s="232"/>
    </row>
    <row r="128" spans="1:7">
      <c r="E128" s="232"/>
    </row>
    <row r="129" spans="5:5">
      <c r="E129" s="232"/>
    </row>
    <row r="130" spans="5:5">
      <c r="E130" s="232"/>
    </row>
    <row r="131" spans="5:5">
      <c r="E131" s="232"/>
    </row>
    <row r="132" spans="5:5">
      <c r="E132" s="232"/>
    </row>
    <row r="133" spans="5:5">
      <c r="E133" s="232"/>
    </row>
    <row r="134" spans="5:5">
      <c r="E134" s="232"/>
    </row>
    <row r="135" spans="5:5">
      <c r="E135" s="232"/>
    </row>
    <row r="136" spans="5:5">
      <c r="E136" s="232"/>
    </row>
    <row r="137" spans="5:5">
      <c r="E137" s="232"/>
    </row>
    <row r="138" spans="5:5">
      <c r="E138" s="232"/>
    </row>
    <row r="139" spans="5:5">
      <c r="E139" s="232"/>
    </row>
    <row r="140" spans="5:5">
      <c r="E140" s="232"/>
    </row>
    <row r="141" spans="5:5">
      <c r="E141" s="232"/>
    </row>
    <row r="142" spans="5:5">
      <c r="E142" s="232"/>
    </row>
    <row r="143" spans="5:5">
      <c r="E143" s="232"/>
    </row>
    <row r="144" spans="5:5">
      <c r="E144" s="232"/>
    </row>
    <row r="145" spans="1:7">
      <c r="E145" s="232"/>
    </row>
    <row r="146" spans="1:7">
      <c r="E146" s="232"/>
    </row>
    <row r="147" spans="1:7">
      <c r="E147" s="232"/>
    </row>
    <row r="148" spans="1:7">
      <c r="E148" s="232"/>
    </row>
    <row r="149" spans="1:7">
      <c r="E149" s="232"/>
    </row>
    <row r="150" spans="1:7">
      <c r="E150" s="232"/>
    </row>
    <row r="151" spans="1:7">
      <c r="E151" s="232"/>
    </row>
    <row r="152" spans="1:7">
      <c r="E152" s="232"/>
    </row>
    <row r="153" spans="1:7">
      <c r="E153" s="232"/>
    </row>
    <row r="154" spans="1:7">
      <c r="E154" s="232"/>
    </row>
    <row r="155" spans="1:7">
      <c r="E155" s="232"/>
    </row>
    <row r="156" spans="1:7">
      <c r="E156" s="232"/>
    </row>
    <row r="157" spans="1:7">
      <c r="E157" s="232"/>
    </row>
    <row r="158" spans="1:7">
      <c r="A158" s="288"/>
      <c r="B158" s="288"/>
    </row>
    <row r="159" spans="1:7">
      <c r="A159" s="277"/>
      <c r="B159" s="277"/>
      <c r="C159" s="289"/>
      <c r="D159" s="289"/>
      <c r="E159" s="290"/>
      <c r="F159" s="289"/>
      <c r="G159" s="291"/>
    </row>
    <row r="160" spans="1:7">
      <c r="A160" s="292"/>
      <c r="B160" s="292"/>
      <c r="C160" s="277"/>
      <c r="D160" s="277"/>
      <c r="E160" s="293"/>
      <c r="F160" s="277"/>
      <c r="G160" s="277"/>
    </row>
    <row r="161" spans="1:7">
      <c r="A161" s="277"/>
      <c r="B161" s="277"/>
      <c r="C161" s="277"/>
      <c r="D161" s="277"/>
      <c r="E161" s="293"/>
      <c r="F161" s="277"/>
      <c r="G161" s="277"/>
    </row>
    <row r="162" spans="1:7">
      <c r="A162" s="277"/>
      <c r="B162" s="277"/>
      <c r="C162" s="277"/>
      <c r="D162" s="277"/>
      <c r="E162" s="293"/>
      <c r="F162" s="277"/>
      <c r="G162" s="277"/>
    </row>
    <row r="163" spans="1:7">
      <c r="A163" s="277"/>
      <c r="B163" s="277"/>
      <c r="C163" s="277"/>
      <c r="D163" s="277"/>
      <c r="E163" s="293"/>
      <c r="F163" s="277"/>
      <c r="G163" s="277"/>
    </row>
    <row r="164" spans="1:7">
      <c r="A164" s="277"/>
      <c r="B164" s="277"/>
      <c r="C164" s="277"/>
      <c r="D164" s="277"/>
      <c r="E164" s="293"/>
      <c r="F164" s="277"/>
      <c r="G164" s="277"/>
    </row>
    <row r="165" spans="1:7">
      <c r="A165" s="277"/>
      <c r="B165" s="277"/>
      <c r="C165" s="277"/>
      <c r="D165" s="277"/>
      <c r="E165" s="293"/>
      <c r="F165" s="277"/>
      <c r="G165" s="277"/>
    </row>
    <row r="166" spans="1:7">
      <c r="A166" s="277"/>
      <c r="B166" s="277"/>
      <c r="C166" s="277"/>
      <c r="D166" s="277"/>
      <c r="E166" s="293"/>
      <c r="F166" s="277"/>
      <c r="G166" s="277"/>
    </row>
    <row r="167" spans="1:7">
      <c r="A167" s="277"/>
      <c r="B167" s="277"/>
      <c r="C167" s="277"/>
      <c r="D167" s="277"/>
      <c r="E167" s="293"/>
      <c r="F167" s="277"/>
      <c r="G167" s="277"/>
    </row>
    <row r="168" spans="1:7">
      <c r="A168" s="277"/>
      <c r="B168" s="277"/>
      <c r="C168" s="277"/>
      <c r="D168" s="277"/>
      <c r="E168" s="293"/>
      <c r="F168" s="277"/>
      <c r="G168" s="277"/>
    </row>
    <row r="169" spans="1:7">
      <c r="A169" s="277"/>
      <c r="B169" s="277"/>
      <c r="C169" s="277"/>
      <c r="D169" s="277"/>
      <c r="E169" s="293"/>
      <c r="F169" s="277"/>
      <c r="G169" s="277"/>
    </row>
    <row r="170" spans="1:7">
      <c r="A170" s="277"/>
      <c r="B170" s="277"/>
      <c r="C170" s="277"/>
      <c r="D170" s="277"/>
      <c r="E170" s="293"/>
      <c r="F170" s="277"/>
      <c r="G170" s="277"/>
    </row>
    <row r="171" spans="1:7">
      <c r="A171" s="277"/>
      <c r="B171" s="277"/>
      <c r="C171" s="277"/>
      <c r="D171" s="277"/>
      <c r="E171" s="293"/>
      <c r="F171" s="277"/>
      <c r="G171" s="277"/>
    </row>
    <row r="172" spans="1:7">
      <c r="A172" s="277"/>
      <c r="B172" s="277"/>
      <c r="C172" s="277"/>
      <c r="D172" s="277"/>
      <c r="E172" s="293"/>
      <c r="F172" s="277"/>
      <c r="G172" s="277"/>
    </row>
  </sheetData>
  <mergeCells count="50">
    <mergeCell ref="C11:D11"/>
    <mergeCell ref="C12:D12"/>
    <mergeCell ref="C14:D14"/>
    <mergeCell ref="A1:G1"/>
    <mergeCell ref="A3:B3"/>
    <mergeCell ref="A4:B4"/>
    <mergeCell ref="E4:G4"/>
    <mergeCell ref="C9:D9"/>
    <mergeCell ref="C34:D34"/>
    <mergeCell ref="C15:D15"/>
    <mergeCell ref="C17:D17"/>
    <mergeCell ref="C19:D19"/>
    <mergeCell ref="C20:D20"/>
    <mergeCell ref="C22:D22"/>
    <mergeCell ref="C23:D23"/>
    <mergeCell ref="C26:D26"/>
    <mergeCell ref="C27:D27"/>
    <mergeCell ref="C30:D30"/>
    <mergeCell ref="C31:D31"/>
    <mergeCell ref="C32:D32"/>
    <mergeCell ref="C61:D61"/>
    <mergeCell ref="C36:D36"/>
    <mergeCell ref="C38:D38"/>
    <mergeCell ref="C40:D40"/>
    <mergeCell ref="C41:D41"/>
    <mergeCell ref="C43:D43"/>
    <mergeCell ref="C45:D45"/>
    <mergeCell ref="C47:D47"/>
    <mergeCell ref="C49:D49"/>
    <mergeCell ref="C51:D51"/>
    <mergeCell ref="C55:D55"/>
    <mergeCell ref="C59:D59"/>
    <mergeCell ref="C65:D65"/>
    <mergeCell ref="C67:D67"/>
    <mergeCell ref="C68:D68"/>
    <mergeCell ref="C70:D70"/>
    <mergeCell ref="C71:D71"/>
    <mergeCell ref="C90:G90"/>
    <mergeCell ref="C75:D75"/>
    <mergeCell ref="C76:D76"/>
    <mergeCell ref="C77:D77"/>
    <mergeCell ref="C78:D78"/>
    <mergeCell ref="C79:D79"/>
    <mergeCell ref="C80:D80"/>
    <mergeCell ref="C81:D81"/>
    <mergeCell ref="C85:G85"/>
    <mergeCell ref="C86:G86"/>
    <mergeCell ref="C87:G87"/>
    <mergeCell ref="C88:G88"/>
    <mergeCell ref="C89:G89"/>
  </mergeCells>
  <printOptions horizontalCentered="1" gridLinesSet="0"/>
  <pageMargins left="0.59055118110236227" right="0.39370078740157483" top="0.59055118110236227" bottom="0.98425196850393704" header="0.19685039370078741" footer="0.51181102362204722"/>
  <pageSetup paperSize="9" orientation="landscape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/>
  <dimension ref="A1:BE51"/>
  <sheetViews>
    <sheetView topLeftCell="A34" zoomScaleNormal="100" workbookViewId="0"/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57" ht="12.75" customHeight="1">
      <c r="A2" s="95" t="s">
        <v>32</v>
      </c>
      <c r="B2" s="96"/>
      <c r="C2" s="97" t="s">
        <v>109</v>
      </c>
      <c r="D2" s="97" t="s">
        <v>110</v>
      </c>
      <c r="E2" s="98"/>
      <c r="F2" s="99" t="s">
        <v>33</v>
      </c>
      <c r="G2" s="100"/>
    </row>
    <row r="3" spans="1:57" ht="3" hidden="1" customHeight="1">
      <c r="A3" s="101"/>
      <c r="B3" s="102"/>
      <c r="C3" s="103"/>
      <c r="D3" s="103"/>
      <c r="E3" s="104"/>
      <c r="F3" s="105"/>
      <c r="G3" s="106"/>
    </row>
    <row r="4" spans="1:5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57" ht="12.95" customHeight="1">
      <c r="A5" s="109" t="s">
        <v>251</v>
      </c>
      <c r="B5" s="110"/>
      <c r="C5" s="111" t="s">
        <v>252</v>
      </c>
      <c r="D5" s="112"/>
      <c r="E5" s="110"/>
      <c r="F5" s="105" t="s">
        <v>36</v>
      </c>
      <c r="G5" s="106"/>
    </row>
    <row r="6" spans="1:57" ht="12.9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57" ht="12.95" customHeight="1">
      <c r="A7" s="116" t="s">
        <v>103</v>
      </c>
      <c r="B7" s="117"/>
      <c r="C7" s="118" t="s">
        <v>104</v>
      </c>
      <c r="D7" s="119"/>
      <c r="E7" s="119"/>
      <c r="F7" s="120" t="s">
        <v>39</v>
      </c>
      <c r="G7" s="114">
        <f>IF(G6=0,,ROUND((F30+F32)/G6,1))</f>
        <v>0</v>
      </c>
    </row>
    <row r="8" spans="1:57">
      <c r="A8" s="121" t="s">
        <v>40</v>
      </c>
      <c r="B8" s="105"/>
      <c r="C8" s="313"/>
      <c r="D8" s="313"/>
      <c r="E8" s="314"/>
      <c r="F8" s="122" t="s">
        <v>41</v>
      </c>
      <c r="G8" s="123"/>
      <c r="H8" s="124"/>
      <c r="I8" s="125"/>
    </row>
    <row r="9" spans="1:57">
      <c r="A9" s="121" t="s">
        <v>42</v>
      </c>
      <c r="B9" s="105"/>
      <c r="C9" s="313"/>
      <c r="D9" s="313"/>
      <c r="E9" s="314"/>
      <c r="F9" s="105"/>
      <c r="G9" s="126"/>
      <c r="H9" s="127"/>
    </row>
    <row r="10" spans="1:57">
      <c r="A10" s="121" t="s">
        <v>43</v>
      </c>
      <c r="B10" s="105"/>
      <c r="C10" s="313"/>
      <c r="D10" s="313"/>
      <c r="E10" s="313"/>
      <c r="F10" s="128"/>
      <c r="G10" s="129"/>
      <c r="H10" s="130"/>
    </row>
    <row r="11" spans="1:57" ht="13.5" customHeight="1">
      <c r="A11" s="121" t="s">
        <v>44</v>
      </c>
      <c r="B11" s="105"/>
      <c r="C11" s="313"/>
      <c r="D11" s="313"/>
      <c r="E11" s="313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57" ht="12.75" customHeight="1">
      <c r="A12" s="134" t="s">
        <v>46</v>
      </c>
      <c r="B12" s="102"/>
      <c r="C12" s="315"/>
      <c r="D12" s="315"/>
      <c r="E12" s="315"/>
      <c r="F12" s="135" t="s">
        <v>47</v>
      </c>
      <c r="G12" s="136"/>
      <c r="H12" s="127"/>
    </row>
    <row r="13" spans="1:57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5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57" ht="15.95" customHeight="1">
      <c r="A15" s="146"/>
      <c r="B15" s="147" t="s">
        <v>51</v>
      </c>
      <c r="C15" s="148">
        <f>'SO 02 001 Rek'!E10</f>
        <v>0</v>
      </c>
      <c r="D15" s="149" t="str">
        <f>'SO 02 001 Rek'!A15</f>
        <v>Ztížené výrobní podmínky</v>
      </c>
      <c r="E15" s="150"/>
      <c r="F15" s="151"/>
      <c r="G15" s="148">
        <f>'SO 02 001 Rek'!I15</f>
        <v>0</v>
      </c>
    </row>
    <row r="16" spans="1:57" ht="15.95" customHeight="1">
      <c r="A16" s="146" t="s">
        <v>52</v>
      </c>
      <c r="B16" s="147" t="s">
        <v>53</v>
      </c>
      <c r="C16" s="148">
        <f>'SO 02 001 Rek'!F10</f>
        <v>0</v>
      </c>
      <c r="D16" s="101" t="str">
        <f>'SO 02 001 Rek'!A16</f>
        <v>Oborová přirážka</v>
      </c>
      <c r="E16" s="152"/>
      <c r="F16" s="153"/>
      <c r="G16" s="148">
        <f>'SO 02 001 Rek'!I16</f>
        <v>0</v>
      </c>
    </row>
    <row r="17" spans="1:7" ht="15.95" customHeight="1">
      <c r="A17" s="146" t="s">
        <v>54</v>
      </c>
      <c r="B17" s="147" t="s">
        <v>55</v>
      </c>
      <c r="C17" s="148">
        <f>'SO 02 001 Rek'!H10</f>
        <v>0</v>
      </c>
      <c r="D17" s="101" t="str">
        <f>'SO 02 001 Rek'!A17</f>
        <v>Přesun stavebních kapacit</v>
      </c>
      <c r="E17" s="152"/>
      <c r="F17" s="153"/>
      <c r="G17" s="148">
        <f>'SO 02 001 Rek'!I17</f>
        <v>0</v>
      </c>
    </row>
    <row r="18" spans="1:7" ht="15.95" customHeight="1">
      <c r="A18" s="154" t="s">
        <v>56</v>
      </c>
      <c r="B18" s="155" t="s">
        <v>57</v>
      </c>
      <c r="C18" s="148">
        <f>'SO 02 001 Rek'!G10</f>
        <v>0</v>
      </c>
      <c r="D18" s="101" t="str">
        <f>'SO 02 001 Rek'!A18</f>
        <v>Mimostaveništní doprava</v>
      </c>
      <c r="E18" s="152"/>
      <c r="F18" s="153"/>
      <c r="G18" s="148">
        <f>'SO 02 001 Rek'!I18</f>
        <v>0</v>
      </c>
    </row>
    <row r="19" spans="1:7" ht="15.95" customHeight="1">
      <c r="A19" s="156" t="s">
        <v>58</v>
      </c>
      <c r="B19" s="147"/>
      <c r="C19" s="148">
        <f>SUM(C15:C18)</f>
        <v>0</v>
      </c>
      <c r="D19" s="101" t="str">
        <f>'SO 02 001 Rek'!A19</f>
        <v>Zařízení staveniště</v>
      </c>
      <c r="E19" s="152"/>
      <c r="F19" s="153"/>
      <c r="G19" s="148">
        <f>'SO 02 001 Rek'!I19</f>
        <v>0</v>
      </c>
    </row>
    <row r="20" spans="1:7" ht="15.95" customHeight="1">
      <c r="A20" s="156"/>
      <c r="B20" s="147"/>
      <c r="C20" s="148"/>
      <c r="D20" s="101" t="str">
        <f>'SO 02 001 Rek'!A20</f>
        <v>Provoz investora</v>
      </c>
      <c r="E20" s="152"/>
      <c r="F20" s="153"/>
      <c r="G20" s="148">
        <f>'SO 02 001 Rek'!I20</f>
        <v>0</v>
      </c>
    </row>
    <row r="21" spans="1:7" ht="15.95" customHeight="1">
      <c r="A21" s="156" t="s">
        <v>29</v>
      </c>
      <c r="B21" s="147"/>
      <c r="C21" s="148">
        <f>'SO 02 001 Rek'!I10</f>
        <v>0</v>
      </c>
      <c r="D21" s="101" t="str">
        <f>'SO 02 001 Rek'!A21</f>
        <v>Kompletační činnost (IČD)</v>
      </c>
      <c r="E21" s="152"/>
      <c r="F21" s="153"/>
      <c r="G21" s="148">
        <f>'SO 02 001 Rek'!I21</f>
        <v>0</v>
      </c>
    </row>
    <row r="22" spans="1:7" ht="15.9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95" customHeight="1" thickBot="1">
      <c r="A23" s="316" t="s">
        <v>61</v>
      </c>
      <c r="B23" s="317"/>
      <c r="C23" s="158">
        <f>C22+G23</f>
        <v>0</v>
      </c>
      <c r="D23" s="159" t="s">
        <v>62</v>
      </c>
      <c r="E23" s="160"/>
      <c r="F23" s="161"/>
      <c r="G23" s="148">
        <f>'SO 02 001 Rek'!H23</f>
        <v>0</v>
      </c>
    </row>
    <row r="24" spans="1:7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>
      <c r="A27" s="157"/>
      <c r="B27" s="171"/>
      <c r="C27" s="167"/>
      <c r="D27" s="127"/>
      <c r="F27" s="168"/>
      <c r="G27" s="169"/>
    </row>
    <row r="28" spans="1:7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>
      <c r="A30" s="175" t="s">
        <v>11</v>
      </c>
      <c r="B30" s="176"/>
      <c r="C30" s="177">
        <v>21</v>
      </c>
      <c r="D30" s="176" t="s">
        <v>70</v>
      </c>
      <c r="E30" s="178"/>
      <c r="F30" s="308">
        <f>C23-F32</f>
        <v>0</v>
      </c>
      <c r="G30" s="309"/>
    </row>
    <row r="31" spans="1:7">
      <c r="A31" s="175" t="s">
        <v>71</v>
      </c>
      <c r="B31" s="176"/>
      <c r="C31" s="177">
        <f>C30</f>
        <v>21</v>
      </c>
      <c r="D31" s="176" t="s">
        <v>72</v>
      </c>
      <c r="E31" s="178"/>
      <c r="F31" s="308">
        <f>ROUND(PRODUCT(F30,C31/100),0)</f>
        <v>0</v>
      </c>
      <c r="G31" s="309"/>
    </row>
    <row r="32" spans="1:7">
      <c r="A32" s="175" t="s">
        <v>11</v>
      </c>
      <c r="B32" s="176"/>
      <c r="C32" s="177">
        <v>0</v>
      </c>
      <c r="D32" s="176" t="s">
        <v>72</v>
      </c>
      <c r="E32" s="178"/>
      <c r="F32" s="308">
        <v>0</v>
      </c>
      <c r="G32" s="309"/>
    </row>
    <row r="33" spans="1:8">
      <c r="A33" s="175" t="s">
        <v>71</v>
      </c>
      <c r="B33" s="179"/>
      <c r="C33" s="180">
        <f>C32</f>
        <v>0</v>
      </c>
      <c r="D33" s="176" t="s">
        <v>72</v>
      </c>
      <c r="E33" s="153"/>
      <c r="F33" s="308">
        <f>ROUND(PRODUCT(F32,C33/100),0)</f>
        <v>0</v>
      </c>
      <c r="G33" s="309"/>
    </row>
    <row r="34" spans="1:8" s="184" customFormat="1" ht="19.5" customHeight="1" thickBot="1">
      <c r="A34" s="181" t="s">
        <v>73</v>
      </c>
      <c r="B34" s="182"/>
      <c r="C34" s="182"/>
      <c r="D34" s="182"/>
      <c r="E34" s="183"/>
      <c r="F34" s="310">
        <f>ROUND(SUM(F30:F33),0)</f>
        <v>0</v>
      </c>
      <c r="G34" s="311"/>
    </row>
    <row r="36" spans="1:8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2"/>
      <c r="C37" s="312"/>
      <c r="D37" s="312"/>
      <c r="E37" s="312"/>
      <c r="F37" s="312"/>
      <c r="G37" s="312"/>
      <c r="H37" s="1" t="s">
        <v>1</v>
      </c>
    </row>
    <row r="38" spans="1:8" ht="12.75" customHeight="1">
      <c r="A38" s="185"/>
      <c r="B38" s="312"/>
      <c r="C38" s="312"/>
      <c r="D38" s="312"/>
      <c r="E38" s="312"/>
      <c r="F38" s="312"/>
      <c r="G38" s="312"/>
      <c r="H38" s="1" t="s">
        <v>1</v>
      </c>
    </row>
    <row r="39" spans="1:8">
      <c r="A39" s="185"/>
      <c r="B39" s="312"/>
      <c r="C39" s="312"/>
      <c r="D39" s="312"/>
      <c r="E39" s="312"/>
      <c r="F39" s="312"/>
      <c r="G39" s="312"/>
      <c r="H39" s="1" t="s">
        <v>1</v>
      </c>
    </row>
    <row r="40" spans="1:8">
      <c r="A40" s="185"/>
      <c r="B40" s="312"/>
      <c r="C40" s="312"/>
      <c r="D40" s="312"/>
      <c r="E40" s="312"/>
      <c r="F40" s="312"/>
      <c r="G40" s="312"/>
      <c r="H40" s="1" t="s">
        <v>1</v>
      </c>
    </row>
    <row r="41" spans="1:8">
      <c r="A41" s="185"/>
      <c r="B41" s="312"/>
      <c r="C41" s="312"/>
      <c r="D41" s="312"/>
      <c r="E41" s="312"/>
      <c r="F41" s="312"/>
      <c r="G41" s="312"/>
      <c r="H41" s="1" t="s">
        <v>1</v>
      </c>
    </row>
    <row r="42" spans="1:8">
      <c r="A42" s="185"/>
      <c r="B42" s="312"/>
      <c r="C42" s="312"/>
      <c r="D42" s="312"/>
      <c r="E42" s="312"/>
      <c r="F42" s="312"/>
      <c r="G42" s="312"/>
      <c r="H42" s="1" t="s">
        <v>1</v>
      </c>
    </row>
    <row r="43" spans="1:8">
      <c r="A43" s="185"/>
      <c r="B43" s="312"/>
      <c r="C43" s="312"/>
      <c r="D43" s="312"/>
      <c r="E43" s="312"/>
      <c r="F43" s="312"/>
      <c r="G43" s="312"/>
      <c r="H43" s="1" t="s">
        <v>1</v>
      </c>
    </row>
    <row r="44" spans="1:8" ht="12.75" customHeight="1">
      <c r="A44" s="185"/>
      <c r="B44" s="312"/>
      <c r="C44" s="312"/>
      <c r="D44" s="312"/>
      <c r="E44" s="312"/>
      <c r="F44" s="312"/>
      <c r="G44" s="312"/>
      <c r="H44" s="1" t="s">
        <v>1</v>
      </c>
    </row>
    <row r="45" spans="1:8" ht="12.75" customHeight="1">
      <c r="A45" s="185"/>
      <c r="B45" s="312"/>
      <c r="C45" s="312"/>
      <c r="D45" s="312"/>
      <c r="E45" s="312"/>
      <c r="F45" s="312"/>
      <c r="G45" s="312"/>
      <c r="H45" s="1" t="s">
        <v>1</v>
      </c>
    </row>
    <row r="46" spans="1:8">
      <c r="B46" s="307"/>
      <c r="C46" s="307"/>
      <c r="D46" s="307"/>
      <c r="E46" s="307"/>
      <c r="F46" s="307"/>
      <c r="G46" s="307"/>
    </row>
    <row r="47" spans="1:8">
      <c r="B47" s="307"/>
      <c r="C47" s="307"/>
      <c r="D47" s="307"/>
      <c r="E47" s="307"/>
      <c r="F47" s="307"/>
      <c r="G47" s="307"/>
    </row>
    <row r="48" spans="1:8">
      <c r="B48" s="307"/>
      <c r="C48" s="307"/>
      <c r="D48" s="307"/>
      <c r="E48" s="307"/>
      <c r="F48" s="307"/>
      <c r="G48" s="307"/>
    </row>
    <row r="49" spans="2:7">
      <c r="B49" s="307"/>
      <c r="C49" s="307"/>
      <c r="D49" s="307"/>
      <c r="E49" s="307"/>
      <c r="F49" s="307"/>
      <c r="G49" s="307"/>
    </row>
    <row r="50" spans="2:7">
      <c r="B50" s="307"/>
      <c r="C50" s="307"/>
      <c r="D50" s="307"/>
      <c r="E50" s="307"/>
      <c r="F50" s="307"/>
      <c r="G50" s="307"/>
    </row>
    <row r="51" spans="2:7">
      <c r="B51" s="307"/>
      <c r="C51" s="307"/>
      <c r="D51" s="307"/>
      <c r="E51" s="307"/>
      <c r="F51" s="307"/>
      <c r="G51" s="307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2"/>
  <dimension ref="A1:BE74"/>
  <sheetViews>
    <sheetView workbookViewId="0">
      <selection sqref="A1:B1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57" ht="13.5" thickTop="1">
      <c r="A1" s="318" t="s">
        <v>2</v>
      </c>
      <c r="B1" s="319"/>
      <c r="C1" s="186" t="s">
        <v>105</v>
      </c>
      <c r="D1" s="187"/>
      <c r="E1" s="188"/>
      <c r="F1" s="187"/>
      <c r="G1" s="189" t="s">
        <v>75</v>
      </c>
      <c r="H1" s="190" t="s">
        <v>109</v>
      </c>
      <c r="I1" s="191"/>
    </row>
    <row r="2" spans="1:57" ht="13.5" thickBot="1">
      <c r="A2" s="320" t="s">
        <v>76</v>
      </c>
      <c r="B2" s="321"/>
      <c r="C2" s="192" t="s">
        <v>253</v>
      </c>
      <c r="D2" s="193"/>
      <c r="E2" s="194"/>
      <c r="F2" s="193"/>
      <c r="G2" s="322" t="s">
        <v>110</v>
      </c>
      <c r="H2" s="323"/>
      <c r="I2" s="324"/>
    </row>
    <row r="3" spans="1:57" ht="13.5" thickTop="1">
      <c r="F3" s="127"/>
    </row>
    <row r="4" spans="1:57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spans="1:57" ht="13.5" thickBot="1"/>
    <row r="6" spans="1:57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57" s="127" customFormat="1">
      <c r="A7" s="294" t="str">
        <f>'SO 02 001 Pol'!B7</f>
        <v>1</v>
      </c>
      <c r="B7" s="62" t="str">
        <f>'SO 02 001 Pol'!C7</f>
        <v>Zemní práce</v>
      </c>
      <c r="D7" s="204"/>
      <c r="E7" s="295">
        <f>'SO 02 001 Pol'!BA91</f>
        <v>0</v>
      </c>
      <c r="F7" s="296">
        <f>'SO 02 001 Pol'!BB91</f>
        <v>0</v>
      </c>
      <c r="G7" s="296">
        <f>'SO 02 001 Pol'!BC91</f>
        <v>0</v>
      </c>
      <c r="H7" s="296">
        <f>'SO 02 001 Pol'!BD91</f>
        <v>0</v>
      </c>
      <c r="I7" s="297">
        <f>'SO 02 001 Pol'!BE91</f>
        <v>0</v>
      </c>
    </row>
    <row r="8" spans="1:57" s="127" customFormat="1">
      <c r="A8" s="294" t="str">
        <f>'SO 02 001 Pol'!B92</f>
        <v>5</v>
      </c>
      <c r="B8" s="62" t="str">
        <f>'SO 02 001 Pol'!C92</f>
        <v>Komunikace</v>
      </c>
      <c r="D8" s="204"/>
      <c r="E8" s="295">
        <f>'SO 02 001 Pol'!BA99</f>
        <v>0</v>
      </c>
      <c r="F8" s="296">
        <f>'SO 02 001 Pol'!BB99</f>
        <v>0</v>
      </c>
      <c r="G8" s="296">
        <f>'SO 02 001 Pol'!BC99</f>
        <v>0</v>
      </c>
      <c r="H8" s="296">
        <f>'SO 02 001 Pol'!BD99</f>
        <v>0</v>
      </c>
      <c r="I8" s="297">
        <f>'SO 02 001 Pol'!BE99</f>
        <v>0</v>
      </c>
    </row>
    <row r="9" spans="1:57" s="127" customFormat="1" ht="13.5" thickBot="1">
      <c r="A9" s="294" t="str">
        <f>'SO 02 001 Pol'!B100</f>
        <v>99</v>
      </c>
      <c r="B9" s="62" t="str">
        <f>'SO 02 001 Pol'!C100</f>
        <v>Staveništní přesun hmot</v>
      </c>
      <c r="D9" s="204"/>
      <c r="E9" s="295">
        <f>'SO 02 001 Pol'!BA102</f>
        <v>0</v>
      </c>
      <c r="F9" s="296">
        <f>'SO 02 001 Pol'!BB102</f>
        <v>0</v>
      </c>
      <c r="G9" s="296">
        <f>'SO 02 001 Pol'!BC102</f>
        <v>0</v>
      </c>
      <c r="H9" s="296">
        <f>'SO 02 001 Pol'!BD102</f>
        <v>0</v>
      </c>
      <c r="I9" s="297">
        <f>'SO 02 001 Pol'!BE102</f>
        <v>0</v>
      </c>
    </row>
    <row r="10" spans="1:57" s="14" customFormat="1" ht="13.5" thickBot="1">
      <c r="A10" s="205"/>
      <c r="B10" s="206" t="s">
        <v>79</v>
      </c>
      <c r="C10" s="206"/>
      <c r="D10" s="207"/>
      <c r="E10" s="208">
        <f>SUM(E7:E9)</f>
        <v>0</v>
      </c>
      <c r="F10" s="209">
        <f>SUM(F7:F9)</f>
        <v>0</v>
      </c>
      <c r="G10" s="209">
        <f>SUM(G7:G9)</f>
        <v>0</v>
      </c>
      <c r="H10" s="209">
        <f>SUM(H7:H9)</f>
        <v>0</v>
      </c>
      <c r="I10" s="210">
        <f>SUM(I7:I9)</f>
        <v>0</v>
      </c>
    </row>
    <row r="11" spans="1:57">
      <c r="A11" s="127"/>
      <c r="B11" s="127"/>
      <c r="C11" s="127"/>
      <c r="D11" s="127"/>
      <c r="E11" s="127"/>
      <c r="F11" s="127"/>
      <c r="G11" s="127"/>
      <c r="H11" s="127"/>
      <c r="I11" s="127"/>
    </row>
    <row r="12" spans="1:57" ht="19.5" customHeight="1">
      <c r="A12" s="196" t="s">
        <v>80</v>
      </c>
      <c r="B12" s="196"/>
      <c r="C12" s="196"/>
      <c r="D12" s="196"/>
      <c r="E12" s="196"/>
      <c r="F12" s="196"/>
      <c r="G12" s="211"/>
      <c r="H12" s="196"/>
      <c r="I12" s="196"/>
      <c r="BA12" s="133"/>
      <c r="BB12" s="133"/>
      <c r="BC12" s="133"/>
      <c r="BD12" s="133"/>
      <c r="BE12" s="133"/>
    </row>
    <row r="13" spans="1:57" ht="13.5" thickBot="1"/>
    <row r="14" spans="1:57">
      <c r="A14" s="162" t="s">
        <v>81</v>
      </c>
      <c r="B14" s="163"/>
      <c r="C14" s="163"/>
      <c r="D14" s="212"/>
      <c r="E14" s="213" t="s">
        <v>82</v>
      </c>
      <c r="F14" s="214" t="s">
        <v>12</v>
      </c>
      <c r="G14" s="215" t="s">
        <v>83</v>
      </c>
      <c r="H14" s="216"/>
      <c r="I14" s="217" t="s">
        <v>82</v>
      </c>
    </row>
    <row r="15" spans="1:57">
      <c r="A15" s="156" t="s">
        <v>242</v>
      </c>
      <c r="B15" s="147"/>
      <c r="C15" s="147"/>
      <c r="D15" s="218"/>
      <c r="E15" s="219"/>
      <c r="F15" s="220"/>
      <c r="G15" s="221">
        <v>0</v>
      </c>
      <c r="H15" s="222"/>
      <c r="I15" s="223">
        <f t="shared" ref="I15:I22" si="0">E15+F15*G15/100</f>
        <v>0</v>
      </c>
      <c r="BA15" s="1">
        <v>0</v>
      </c>
    </row>
    <row r="16" spans="1:57">
      <c r="A16" s="156" t="s">
        <v>243</v>
      </c>
      <c r="B16" s="147"/>
      <c r="C16" s="147"/>
      <c r="D16" s="218"/>
      <c r="E16" s="219"/>
      <c r="F16" s="220"/>
      <c r="G16" s="221">
        <v>0</v>
      </c>
      <c r="H16" s="222"/>
      <c r="I16" s="223">
        <f t="shared" si="0"/>
        <v>0</v>
      </c>
      <c r="BA16" s="1">
        <v>0</v>
      </c>
    </row>
    <row r="17" spans="1:53">
      <c r="A17" s="156" t="s">
        <v>244</v>
      </c>
      <c r="B17" s="147"/>
      <c r="C17" s="147"/>
      <c r="D17" s="218"/>
      <c r="E17" s="219"/>
      <c r="F17" s="220"/>
      <c r="G17" s="221">
        <v>0</v>
      </c>
      <c r="H17" s="222"/>
      <c r="I17" s="223">
        <f t="shared" si="0"/>
        <v>0</v>
      </c>
      <c r="BA17" s="1">
        <v>0</v>
      </c>
    </row>
    <row r="18" spans="1:53">
      <c r="A18" s="156" t="s">
        <v>245</v>
      </c>
      <c r="B18" s="147"/>
      <c r="C18" s="147"/>
      <c r="D18" s="218"/>
      <c r="E18" s="219"/>
      <c r="F18" s="220"/>
      <c r="G18" s="221">
        <v>0</v>
      </c>
      <c r="H18" s="222"/>
      <c r="I18" s="223">
        <f t="shared" si="0"/>
        <v>0</v>
      </c>
      <c r="BA18" s="1">
        <v>0</v>
      </c>
    </row>
    <row r="19" spans="1:53">
      <c r="A19" s="156" t="s">
        <v>246</v>
      </c>
      <c r="B19" s="147"/>
      <c r="C19" s="147"/>
      <c r="D19" s="218"/>
      <c r="E19" s="219"/>
      <c r="F19" s="220"/>
      <c r="G19" s="221">
        <v>0</v>
      </c>
      <c r="H19" s="222"/>
      <c r="I19" s="223">
        <f t="shared" si="0"/>
        <v>0</v>
      </c>
      <c r="BA19" s="1">
        <v>1</v>
      </c>
    </row>
    <row r="20" spans="1:53">
      <c r="A20" s="156" t="s">
        <v>247</v>
      </c>
      <c r="B20" s="147"/>
      <c r="C20" s="147"/>
      <c r="D20" s="218"/>
      <c r="E20" s="219"/>
      <c r="F20" s="220"/>
      <c r="G20" s="221">
        <v>0</v>
      </c>
      <c r="H20" s="222"/>
      <c r="I20" s="223">
        <f t="shared" si="0"/>
        <v>0</v>
      </c>
      <c r="BA20" s="1">
        <v>1</v>
      </c>
    </row>
    <row r="21" spans="1:53">
      <c r="A21" s="156" t="s">
        <v>248</v>
      </c>
      <c r="B21" s="147"/>
      <c r="C21" s="147"/>
      <c r="D21" s="218"/>
      <c r="E21" s="219"/>
      <c r="F21" s="220"/>
      <c r="G21" s="221">
        <v>0</v>
      </c>
      <c r="H21" s="222"/>
      <c r="I21" s="223">
        <f t="shared" si="0"/>
        <v>0</v>
      </c>
      <c r="BA21" s="1">
        <v>2</v>
      </c>
    </row>
    <row r="22" spans="1:53">
      <c r="A22" s="156" t="s">
        <v>249</v>
      </c>
      <c r="B22" s="147"/>
      <c r="C22" s="147"/>
      <c r="D22" s="218"/>
      <c r="E22" s="219"/>
      <c r="F22" s="220"/>
      <c r="G22" s="221">
        <v>0</v>
      </c>
      <c r="H22" s="222"/>
      <c r="I22" s="223">
        <f t="shared" si="0"/>
        <v>0</v>
      </c>
      <c r="BA22" s="1">
        <v>2</v>
      </c>
    </row>
    <row r="23" spans="1:53" ht="13.5" thickBot="1">
      <c r="A23" s="224"/>
      <c r="B23" s="225" t="s">
        <v>84</v>
      </c>
      <c r="C23" s="226"/>
      <c r="D23" s="227"/>
      <c r="E23" s="228"/>
      <c r="F23" s="229"/>
      <c r="G23" s="229"/>
      <c r="H23" s="325">
        <f>SUM(I15:I22)</f>
        <v>0</v>
      </c>
      <c r="I23" s="326"/>
    </row>
    <row r="25" spans="1:53">
      <c r="B25" s="14"/>
      <c r="F25" s="230"/>
      <c r="G25" s="231"/>
      <c r="H25" s="231"/>
      <c r="I25" s="46"/>
    </row>
    <row r="26" spans="1:53">
      <c r="F26" s="230"/>
      <c r="G26" s="231"/>
      <c r="H26" s="231"/>
      <c r="I26" s="46"/>
    </row>
    <row r="27" spans="1:53">
      <c r="F27" s="230"/>
      <c r="G27" s="231"/>
      <c r="H27" s="231"/>
      <c r="I27" s="46"/>
    </row>
    <row r="28" spans="1:53">
      <c r="F28" s="230"/>
      <c r="G28" s="231"/>
      <c r="H28" s="231"/>
      <c r="I28" s="46"/>
    </row>
    <row r="29" spans="1:53">
      <c r="F29" s="230"/>
      <c r="G29" s="231"/>
      <c r="H29" s="231"/>
      <c r="I29" s="46"/>
    </row>
    <row r="30" spans="1:53">
      <c r="F30" s="230"/>
      <c r="G30" s="231"/>
      <c r="H30" s="231"/>
      <c r="I30" s="46"/>
    </row>
    <row r="31" spans="1:53">
      <c r="F31" s="230"/>
      <c r="G31" s="231"/>
      <c r="H31" s="231"/>
      <c r="I31" s="46"/>
    </row>
    <row r="32" spans="1:53">
      <c r="F32" s="230"/>
      <c r="G32" s="231"/>
      <c r="H32" s="231"/>
      <c r="I32" s="46"/>
    </row>
    <row r="33" spans="6:9">
      <c r="F33" s="230"/>
      <c r="G33" s="231"/>
      <c r="H33" s="231"/>
      <c r="I33" s="46"/>
    </row>
    <row r="34" spans="6:9">
      <c r="F34" s="230"/>
      <c r="G34" s="231"/>
      <c r="H34" s="231"/>
      <c r="I34" s="46"/>
    </row>
    <row r="35" spans="6:9">
      <c r="F35" s="230"/>
      <c r="G35" s="231"/>
      <c r="H35" s="231"/>
      <c r="I35" s="46"/>
    </row>
    <row r="36" spans="6:9">
      <c r="F36" s="230"/>
      <c r="G36" s="231"/>
      <c r="H36" s="231"/>
      <c r="I36" s="46"/>
    </row>
    <row r="37" spans="6:9">
      <c r="F37" s="230"/>
      <c r="G37" s="231"/>
      <c r="H37" s="231"/>
      <c r="I37" s="46"/>
    </row>
    <row r="38" spans="6:9">
      <c r="F38" s="230"/>
      <c r="G38" s="231"/>
      <c r="H38" s="231"/>
      <c r="I38" s="46"/>
    </row>
    <row r="39" spans="6:9">
      <c r="F39" s="230"/>
      <c r="G39" s="231"/>
      <c r="H39" s="231"/>
      <c r="I39" s="46"/>
    </row>
    <row r="40" spans="6:9">
      <c r="F40" s="230"/>
      <c r="G40" s="231"/>
      <c r="H40" s="231"/>
      <c r="I40" s="46"/>
    </row>
    <row r="41" spans="6:9">
      <c r="F41" s="230"/>
      <c r="G41" s="231"/>
      <c r="H41" s="231"/>
      <c r="I41" s="46"/>
    </row>
    <row r="42" spans="6:9">
      <c r="F42" s="230"/>
      <c r="G42" s="231"/>
      <c r="H42" s="231"/>
      <c r="I42" s="46"/>
    </row>
    <row r="43" spans="6:9">
      <c r="F43" s="230"/>
      <c r="G43" s="231"/>
      <c r="H43" s="231"/>
      <c r="I43" s="46"/>
    </row>
    <row r="44" spans="6:9">
      <c r="F44" s="230"/>
      <c r="G44" s="231"/>
      <c r="H44" s="231"/>
      <c r="I44" s="46"/>
    </row>
    <row r="45" spans="6:9">
      <c r="F45" s="230"/>
      <c r="G45" s="231"/>
      <c r="H45" s="231"/>
      <c r="I45" s="46"/>
    </row>
    <row r="46" spans="6:9">
      <c r="F46" s="230"/>
      <c r="G46" s="231"/>
      <c r="H46" s="231"/>
      <c r="I46" s="46"/>
    </row>
    <row r="47" spans="6:9">
      <c r="F47" s="230"/>
      <c r="G47" s="231"/>
      <c r="H47" s="231"/>
      <c r="I47" s="46"/>
    </row>
    <row r="48" spans="6:9">
      <c r="F48" s="230"/>
      <c r="G48" s="231"/>
      <c r="H48" s="231"/>
      <c r="I48" s="46"/>
    </row>
    <row r="49" spans="6:9">
      <c r="F49" s="230"/>
      <c r="G49" s="231"/>
      <c r="H49" s="231"/>
      <c r="I49" s="46"/>
    </row>
    <row r="50" spans="6:9">
      <c r="F50" s="230"/>
      <c r="G50" s="231"/>
      <c r="H50" s="231"/>
      <c r="I50" s="46"/>
    </row>
    <row r="51" spans="6:9">
      <c r="F51" s="230"/>
      <c r="G51" s="231"/>
      <c r="H51" s="231"/>
      <c r="I51" s="46"/>
    </row>
    <row r="52" spans="6:9">
      <c r="F52" s="230"/>
      <c r="G52" s="231"/>
      <c r="H52" s="231"/>
      <c r="I52" s="46"/>
    </row>
    <row r="53" spans="6:9">
      <c r="F53" s="230"/>
      <c r="G53" s="231"/>
      <c r="H53" s="231"/>
      <c r="I53" s="46"/>
    </row>
    <row r="54" spans="6:9">
      <c r="F54" s="230"/>
      <c r="G54" s="231"/>
      <c r="H54" s="231"/>
      <c r="I54" s="46"/>
    </row>
    <row r="55" spans="6:9">
      <c r="F55" s="230"/>
      <c r="G55" s="231"/>
      <c r="H55" s="231"/>
      <c r="I55" s="46"/>
    </row>
    <row r="56" spans="6:9">
      <c r="F56" s="230"/>
      <c r="G56" s="231"/>
      <c r="H56" s="231"/>
      <c r="I56" s="46"/>
    </row>
    <row r="57" spans="6:9">
      <c r="F57" s="230"/>
      <c r="G57" s="231"/>
      <c r="H57" s="231"/>
      <c r="I57" s="46"/>
    </row>
    <row r="58" spans="6:9">
      <c r="F58" s="230"/>
      <c r="G58" s="231"/>
      <c r="H58" s="231"/>
      <c r="I58" s="46"/>
    </row>
    <row r="59" spans="6:9">
      <c r="F59" s="230"/>
      <c r="G59" s="231"/>
      <c r="H59" s="231"/>
      <c r="I59" s="46"/>
    </row>
    <row r="60" spans="6:9">
      <c r="F60" s="230"/>
      <c r="G60" s="231"/>
      <c r="H60" s="231"/>
      <c r="I60" s="46"/>
    </row>
    <row r="61" spans="6:9">
      <c r="F61" s="230"/>
      <c r="G61" s="231"/>
      <c r="H61" s="231"/>
      <c r="I61" s="46"/>
    </row>
    <row r="62" spans="6:9">
      <c r="F62" s="230"/>
      <c r="G62" s="231"/>
      <c r="H62" s="231"/>
      <c r="I62" s="46"/>
    </row>
    <row r="63" spans="6:9">
      <c r="F63" s="230"/>
      <c r="G63" s="231"/>
      <c r="H63" s="231"/>
      <c r="I63" s="46"/>
    </row>
    <row r="64" spans="6:9">
      <c r="F64" s="230"/>
      <c r="G64" s="231"/>
      <c r="H64" s="231"/>
      <c r="I64" s="46"/>
    </row>
    <row r="65" spans="6:9">
      <c r="F65" s="230"/>
      <c r="G65" s="231"/>
      <c r="H65" s="231"/>
      <c r="I65" s="46"/>
    </row>
    <row r="66" spans="6:9">
      <c r="F66" s="230"/>
      <c r="G66" s="231"/>
      <c r="H66" s="231"/>
      <c r="I66" s="46"/>
    </row>
    <row r="67" spans="6:9">
      <c r="F67" s="230"/>
      <c r="G67" s="231"/>
      <c r="H67" s="231"/>
      <c r="I67" s="46"/>
    </row>
    <row r="68" spans="6:9">
      <c r="F68" s="230"/>
      <c r="G68" s="231"/>
      <c r="H68" s="231"/>
      <c r="I68" s="46"/>
    </row>
    <row r="69" spans="6:9">
      <c r="F69" s="230"/>
      <c r="G69" s="231"/>
      <c r="H69" s="231"/>
      <c r="I69" s="46"/>
    </row>
    <row r="70" spans="6:9">
      <c r="F70" s="230"/>
      <c r="G70" s="231"/>
      <c r="H70" s="231"/>
      <c r="I70" s="46"/>
    </row>
    <row r="71" spans="6:9">
      <c r="F71" s="230"/>
      <c r="G71" s="231"/>
      <c r="H71" s="231"/>
      <c r="I71" s="46"/>
    </row>
    <row r="72" spans="6:9">
      <c r="F72" s="230"/>
      <c r="G72" s="231"/>
      <c r="H72" s="231"/>
      <c r="I72" s="46"/>
    </row>
    <row r="73" spans="6:9">
      <c r="F73" s="230"/>
      <c r="G73" s="231"/>
      <c r="H73" s="231"/>
      <c r="I73" s="46"/>
    </row>
    <row r="74" spans="6:9">
      <c r="F74" s="230"/>
      <c r="G74" s="231"/>
      <c r="H74" s="231"/>
      <c r="I74" s="46"/>
    </row>
  </sheetData>
  <mergeCells count="4">
    <mergeCell ref="A1:B1"/>
    <mergeCell ref="A2:B2"/>
    <mergeCell ref="G2:I2"/>
    <mergeCell ref="H23:I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/>
  <dimension ref="A1:CB175"/>
  <sheetViews>
    <sheetView showGridLines="0" showZeros="0" zoomScaleNormal="100" zoomScaleSheetLayoutView="100" workbookViewId="0">
      <selection sqref="A1:G1"/>
    </sheetView>
  </sheetViews>
  <sheetFormatPr defaultRowHeight="12.75"/>
  <cols>
    <col min="1" max="1" width="4.42578125" style="232" customWidth="1"/>
    <col min="2" max="2" width="11.5703125" style="232" customWidth="1"/>
    <col min="3" max="3" width="40.42578125" style="232" customWidth="1"/>
    <col min="4" max="4" width="5.5703125" style="232" customWidth="1"/>
    <col min="5" max="5" width="8.5703125" style="242" customWidth="1"/>
    <col min="6" max="6" width="9.85546875" style="232" customWidth="1"/>
    <col min="7" max="7" width="13.85546875" style="232" customWidth="1"/>
    <col min="8" max="8" width="11.7109375" style="232" customWidth="1"/>
    <col min="9" max="9" width="11.5703125" style="232" customWidth="1"/>
    <col min="10" max="10" width="11" style="232" customWidth="1"/>
    <col min="11" max="11" width="10.42578125" style="232" customWidth="1"/>
    <col min="12" max="12" width="75.42578125" style="232" customWidth="1"/>
    <col min="13" max="13" width="45.28515625" style="232" customWidth="1"/>
    <col min="14" max="16384" width="9.140625" style="232"/>
  </cols>
  <sheetData>
    <row r="1" spans="1:80" ht="15.75">
      <c r="A1" s="332" t="s">
        <v>102</v>
      </c>
      <c r="B1" s="332"/>
      <c r="C1" s="332"/>
      <c r="D1" s="332"/>
      <c r="E1" s="332"/>
      <c r="F1" s="332"/>
      <c r="G1" s="332"/>
    </row>
    <row r="2" spans="1:80" ht="14.25" customHeight="1" thickBot="1">
      <c r="B2" s="233"/>
      <c r="C2" s="234"/>
      <c r="D2" s="234"/>
      <c r="E2" s="235"/>
      <c r="F2" s="234"/>
      <c r="G2" s="234"/>
    </row>
    <row r="3" spans="1:80" ht="13.5" thickTop="1">
      <c r="A3" s="318" t="s">
        <v>2</v>
      </c>
      <c r="B3" s="319"/>
      <c r="C3" s="186" t="s">
        <v>105</v>
      </c>
      <c r="D3" s="236"/>
      <c r="E3" s="237" t="s">
        <v>85</v>
      </c>
      <c r="F3" s="238" t="str">
        <f>'SO 02 001 Rek'!H1</f>
        <v>001</v>
      </c>
      <c r="G3" s="239"/>
    </row>
    <row r="4" spans="1:80" ht="13.5" thickBot="1">
      <c r="A4" s="333" t="s">
        <v>76</v>
      </c>
      <c r="B4" s="321"/>
      <c r="C4" s="192" t="s">
        <v>253</v>
      </c>
      <c r="D4" s="240"/>
      <c r="E4" s="334" t="str">
        <f>'SO 02 001 Rek'!G2</f>
        <v>Stavební práce</v>
      </c>
      <c r="F4" s="335"/>
      <c r="G4" s="336"/>
    </row>
    <row r="5" spans="1:80" ht="13.5" thickTop="1">
      <c r="A5" s="241"/>
      <c r="G5" s="243"/>
    </row>
    <row r="6" spans="1:80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80">
      <c r="A7" s="249" t="s">
        <v>97</v>
      </c>
      <c r="B7" s="250" t="s">
        <v>98</v>
      </c>
      <c r="C7" s="251" t="s">
        <v>99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>
      <c r="A8" s="260">
        <v>1</v>
      </c>
      <c r="B8" s="261" t="s">
        <v>254</v>
      </c>
      <c r="C8" s="262" t="s">
        <v>255</v>
      </c>
      <c r="D8" s="263" t="s">
        <v>256</v>
      </c>
      <c r="E8" s="264">
        <v>2.1800000000000002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>
        <v>0</v>
      </c>
      <c r="K8" s="267">
        <f>E8*J8</f>
        <v>0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80">
      <c r="A9" s="268"/>
      <c r="B9" s="272"/>
      <c r="C9" s="330" t="s">
        <v>257</v>
      </c>
      <c r="D9" s="331"/>
      <c r="E9" s="273">
        <v>2.1800000000000002</v>
      </c>
      <c r="F9" s="274"/>
      <c r="G9" s="275"/>
      <c r="H9" s="276"/>
      <c r="I9" s="270"/>
      <c r="J9" s="277"/>
      <c r="K9" s="270"/>
      <c r="M9" s="271" t="s">
        <v>257</v>
      </c>
      <c r="O9" s="259"/>
    </row>
    <row r="10" spans="1:80">
      <c r="A10" s="260">
        <v>2</v>
      </c>
      <c r="B10" s="261" t="s">
        <v>258</v>
      </c>
      <c r="C10" s="262" t="s">
        <v>259</v>
      </c>
      <c r="D10" s="263" t="s">
        <v>256</v>
      </c>
      <c r="E10" s="264">
        <v>3.1164999999999998</v>
      </c>
      <c r="F10" s="264">
        <v>0</v>
      </c>
      <c r="G10" s="265">
        <f>E10*F10</f>
        <v>0</v>
      </c>
      <c r="H10" s="266">
        <v>0</v>
      </c>
      <c r="I10" s="267">
        <f>E10*H10</f>
        <v>0</v>
      </c>
      <c r="J10" s="266">
        <v>0</v>
      </c>
      <c r="K10" s="267">
        <f>E10*J10</f>
        <v>0</v>
      </c>
      <c r="O10" s="259">
        <v>2</v>
      </c>
      <c r="AA10" s="232">
        <v>1</v>
      </c>
      <c r="AB10" s="232">
        <v>1</v>
      </c>
      <c r="AC10" s="232">
        <v>1</v>
      </c>
      <c r="AZ10" s="232">
        <v>1</v>
      </c>
      <c r="BA10" s="232">
        <f>IF(AZ10=1,G10,0)</f>
        <v>0</v>
      </c>
      <c r="BB10" s="232">
        <f>IF(AZ10=2,G10,0)</f>
        <v>0</v>
      </c>
      <c r="BC10" s="232">
        <f>IF(AZ10=3,G10,0)</f>
        <v>0</v>
      </c>
      <c r="BD10" s="232">
        <f>IF(AZ10=4,G10,0)</f>
        <v>0</v>
      </c>
      <c r="BE10" s="232">
        <f>IF(AZ10=5,G10,0)</f>
        <v>0</v>
      </c>
      <c r="CA10" s="259">
        <v>1</v>
      </c>
      <c r="CB10" s="259">
        <v>1</v>
      </c>
    </row>
    <row r="11" spans="1:80">
      <c r="A11" s="268"/>
      <c r="B11" s="272"/>
      <c r="C11" s="330" t="s">
        <v>260</v>
      </c>
      <c r="D11" s="331"/>
      <c r="E11" s="273">
        <v>3.1164999999999998</v>
      </c>
      <c r="F11" s="274"/>
      <c r="G11" s="275"/>
      <c r="H11" s="276"/>
      <c r="I11" s="270"/>
      <c r="J11" s="277"/>
      <c r="K11" s="270"/>
      <c r="M11" s="271" t="s">
        <v>260</v>
      </c>
      <c r="O11" s="259"/>
    </row>
    <row r="12" spans="1:80">
      <c r="A12" s="260">
        <v>3</v>
      </c>
      <c r="B12" s="261" t="s">
        <v>261</v>
      </c>
      <c r="C12" s="262" t="s">
        <v>262</v>
      </c>
      <c r="D12" s="263" t="s">
        <v>118</v>
      </c>
      <c r="E12" s="264">
        <v>16501.030500000001</v>
      </c>
      <c r="F12" s="264">
        <v>0</v>
      </c>
      <c r="G12" s="265">
        <f>E12*F12</f>
        <v>0</v>
      </c>
      <c r="H12" s="266">
        <v>0</v>
      </c>
      <c r="I12" s="267">
        <f>E12*H12</f>
        <v>0</v>
      </c>
      <c r="J12" s="266">
        <v>0</v>
      </c>
      <c r="K12" s="267">
        <f>E12*J12</f>
        <v>0</v>
      </c>
      <c r="O12" s="259">
        <v>2</v>
      </c>
      <c r="AA12" s="232">
        <v>1</v>
      </c>
      <c r="AB12" s="232">
        <v>1</v>
      </c>
      <c r="AC12" s="232">
        <v>1</v>
      </c>
      <c r="AZ12" s="232">
        <v>1</v>
      </c>
      <c r="BA12" s="232">
        <f>IF(AZ12=1,G12,0)</f>
        <v>0</v>
      </c>
      <c r="BB12" s="232">
        <f>IF(AZ12=2,G12,0)</f>
        <v>0</v>
      </c>
      <c r="BC12" s="232">
        <f>IF(AZ12=3,G12,0)</f>
        <v>0</v>
      </c>
      <c r="BD12" s="232">
        <f>IF(AZ12=4,G12,0)</f>
        <v>0</v>
      </c>
      <c r="BE12" s="232">
        <f>IF(AZ12=5,G12,0)</f>
        <v>0</v>
      </c>
      <c r="CA12" s="259">
        <v>1</v>
      </c>
      <c r="CB12" s="259">
        <v>1</v>
      </c>
    </row>
    <row r="13" spans="1:80">
      <c r="A13" s="268"/>
      <c r="B13" s="272"/>
      <c r="C13" s="330" t="s">
        <v>263</v>
      </c>
      <c r="D13" s="331"/>
      <c r="E13" s="273">
        <v>7765.1125000000002</v>
      </c>
      <c r="F13" s="274"/>
      <c r="G13" s="275"/>
      <c r="H13" s="276"/>
      <c r="I13" s="270"/>
      <c r="J13" s="277"/>
      <c r="K13" s="270"/>
      <c r="M13" s="271" t="s">
        <v>263</v>
      </c>
      <c r="O13" s="259"/>
    </row>
    <row r="14" spans="1:80">
      <c r="A14" s="268"/>
      <c r="B14" s="272"/>
      <c r="C14" s="330" t="s">
        <v>264</v>
      </c>
      <c r="D14" s="331"/>
      <c r="E14" s="273">
        <v>2235.625</v>
      </c>
      <c r="F14" s="274"/>
      <c r="G14" s="275"/>
      <c r="H14" s="276"/>
      <c r="I14" s="270"/>
      <c r="J14" s="277"/>
      <c r="K14" s="270"/>
      <c r="M14" s="271" t="s">
        <v>264</v>
      </c>
      <c r="O14" s="259"/>
    </row>
    <row r="15" spans="1:80">
      <c r="A15" s="268"/>
      <c r="B15" s="272"/>
      <c r="C15" s="330" t="s">
        <v>265</v>
      </c>
      <c r="D15" s="331"/>
      <c r="E15" s="273">
        <v>5000.3680000000004</v>
      </c>
      <c r="F15" s="274"/>
      <c r="G15" s="275"/>
      <c r="H15" s="276"/>
      <c r="I15" s="270"/>
      <c r="J15" s="277"/>
      <c r="K15" s="270"/>
      <c r="M15" s="298">
        <v>5000368</v>
      </c>
      <c r="O15" s="259"/>
    </row>
    <row r="16" spans="1:80">
      <c r="A16" s="268"/>
      <c r="B16" s="272"/>
      <c r="C16" s="330" t="s">
        <v>266</v>
      </c>
      <c r="D16" s="331"/>
      <c r="E16" s="273">
        <v>1499.925</v>
      </c>
      <c r="F16" s="274"/>
      <c r="G16" s="275"/>
      <c r="H16" s="276"/>
      <c r="I16" s="270"/>
      <c r="J16" s="277"/>
      <c r="K16" s="270"/>
      <c r="M16" s="271" t="s">
        <v>266</v>
      </c>
      <c r="O16" s="259"/>
    </row>
    <row r="17" spans="1:80">
      <c r="A17" s="260">
        <v>4</v>
      </c>
      <c r="B17" s="261" t="s">
        <v>267</v>
      </c>
      <c r="C17" s="262" t="s">
        <v>268</v>
      </c>
      <c r="D17" s="263" t="s">
        <v>118</v>
      </c>
      <c r="E17" s="264">
        <v>41391.137499999997</v>
      </c>
      <c r="F17" s="264">
        <v>0</v>
      </c>
      <c r="G17" s="265">
        <f>E17*F17</f>
        <v>0</v>
      </c>
      <c r="H17" s="266">
        <v>0</v>
      </c>
      <c r="I17" s="267">
        <f>E17*H17</f>
        <v>0</v>
      </c>
      <c r="J17" s="266">
        <v>0</v>
      </c>
      <c r="K17" s="267">
        <f>E17*J17</f>
        <v>0</v>
      </c>
      <c r="O17" s="259">
        <v>2</v>
      </c>
      <c r="AA17" s="232">
        <v>1</v>
      </c>
      <c r="AB17" s="232">
        <v>1</v>
      </c>
      <c r="AC17" s="232">
        <v>1</v>
      </c>
      <c r="AZ17" s="232">
        <v>1</v>
      </c>
      <c r="BA17" s="232">
        <f>IF(AZ17=1,G17,0)</f>
        <v>0</v>
      </c>
      <c r="BB17" s="232">
        <f>IF(AZ17=2,G17,0)</f>
        <v>0</v>
      </c>
      <c r="BC17" s="232">
        <f>IF(AZ17=3,G17,0)</f>
        <v>0</v>
      </c>
      <c r="BD17" s="232">
        <f>IF(AZ17=4,G17,0)</f>
        <v>0</v>
      </c>
      <c r="BE17" s="232">
        <f>IF(AZ17=5,G17,0)</f>
        <v>0</v>
      </c>
      <c r="CA17" s="259">
        <v>1</v>
      </c>
      <c r="CB17" s="259">
        <v>1</v>
      </c>
    </row>
    <row r="18" spans="1:80">
      <c r="A18" s="268"/>
      <c r="B18" s="272"/>
      <c r="C18" s="330" t="s">
        <v>269</v>
      </c>
      <c r="D18" s="331"/>
      <c r="E18" s="273">
        <v>23295.337500000001</v>
      </c>
      <c r="F18" s="274"/>
      <c r="G18" s="275"/>
      <c r="H18" s="276"/>
      <c r="I18" s="270"/>
      <c r="J18" s="277"/>
      <c r="K18" s="270"/>
      <c r="M18" s="271" t="s">
        <v>269</v>
      </c>
      <c r="O18" s="259"/>
    </row>
    <row r="19" spans="1:80">
      <c r="A19" s="268"/>
      <c r="B19" s="272"/>
      <c r="C19" s="330" t="s">
        <v>270</v>
      </c>
      <c r="D19" s="331"/>
      <c r="E19" s="273">
        <v>6706.875</v>
      </c>
      <c r="F19" s="274"/>
      <c r="G19" s="275"/>
      <c r="H19" s="276"/>
      <c r="I19" s="270"/>
      <c r="J19" s="277"/>
      <c r="K19" s="270"/>
      <c r="M19" s="271" t="s">
        <v>270</v>
      </c>
      <c r="O19" s="259"/>
    </row>
    <row r="20" spans="1:80">
      <c r="A20" s="268"/>
      <c r="B20" s="272"/>
      <c r="C20" s="330" t="s">
        <v>271</v>
      </c>
      <c r="D20" s="331"/>
      <c r="E20" s="273">
        <v>9889</v>
      </c>
      <c r="F20" s="274"/>
      <c r="G20" s="275"/>
      <c r="H20" s="276"/>
      <c r="I20" s="270"/>
      <c r="J20" s="277"/>
      <c r="K20" s="270"/>
      <c r="M20" s="271">
        <v>9889</v>
      </c>
      <c r="O20" s="259"/>
    </row>
    <row r="21" spans="1:80">
      <c r="A21" s="268"/>
      <c r="B21" s="272"/>
      <c r="C21" s="330" t="s">
        <v>266</v>
      </c>
      <c r="D21" s="331"/>
      <c r="E21" s="273">
        <v>1499.925</v>
      </c>
      <c r="F21" s="274"/>
      <c r="G21" s="275"/>
      <c r="H21" s="276"/>
      <c r="I21" s="270"/>
      <c r="J21" s="277"/>
      <c r="K21" s="270"/>
      <c r="M21" s="271" t="s">
        <v>266</v>
      </c>
      <c r="O21" s="259"/>
    </row>
    <row r="22" spans="1:80">
      <c r="A22" s="260">
        <v>5</v>
      </c>
      <c r="B22" s="261" t="s">
        <v>272</v>
      </c>
      <c r="C22" s="262" t="s">
        <v>273</v>
      </c>
      <c r="D22" s="263" t="s">
        <v>118</v>
      </c>
      <c r="E22" s="264">
        <v>20764.150000000001</v>
      </c>
      <c r="F22" s="264">
        <v>0</v>
      </c>
      <c r="G22" s="265">
        <f>E22*F22</f>
        <v>0</v>
      </c>
      <c r="H22" s="266">
        <v>0</v>
      </c>
      <c r="I22" s="267">
        <f>E22*H22</f>
        <v>0</v>
      </c>
      <c r="J22" s="266">
        <v>0</v>
      </c>
      <c r="K22" s="267">
        <f>E22*J22</f>
        <v>0</v>
      </c>
      <c r="O22" s="259">
        <v>2</v>
      </c>
      <c r="AA22" s="232">
        <v>1</v>
      </c>
      <c r="AB22" s="232">
        <v>1</v>
      </c>
      <c r="AC22" s="232">
        <v>1</v>
      </c>
      <c r="AZ22" s="232">
        <v>1</v>
      </c>
      <c r="BA22" s="232">
        <f>IF(AZ22=1,G22,0)</f>
        <v>0</v>
      </c>
      <c r="BB22" s="232">
        <f>IF(AZ22=2,G22,0)</f>
        <v>0</v>
      </c>
      <c r="BC22" s="232">
        <f>IF(AZ22=3,G22,0)</f>
        <v>0</v>
      </c>
      <c r="BD22" s="232">
        <f>IF(AZ22=4,G22,0)</f>
        <v>0</v>
      </c>
      <c r="BE22" s="232">
        <f>IF(AZ22=5,G22,0)</f>
        <v>0</v>
      </c>
      <c r="CA22" s="259">
        <v>1</v>
      </c>
      <c r="CB22" s="259">
        <v>1</v>
      </c>
    </row>
    <row r="23" spans="1:80">
      <c r="A23" s="268"/>
      <c r="B23" s="272"/>
      <c r="C23" s="330" t="s">
        <v>274</v>
      </c>
      <c r="D23" s="331"/>
      <c r="E23" s="273">
        <v>2200</v>
      </c>
      <c r="F23" s="274"/>
      <c r="G23" s="275"/>
      <c r="H23" s="276"/>
      <c r="I23" s="270"/>
      <c r="J23" s="277"/>
      <c r="K23" s="270"/>
      <c r="M23" s="271" t="s">
        <v>274</v>
      </c>
      <c r="O23" s="259"/>
    </row>
    <row r="24" spans="1:80">
      <c r="A24" s="268"/>
      <c r="B24" s="272"/>
      <c r="C24" s="330" t="s">
        <v>275</v>
      </c>
      <c r="D24" s="331"/>
      <c r="E24" s="273">
        <v>3272.5</v>
      </c>
      <c r="F24" s="274"/>
      <c r="G24" s="275"/>
      <c r="H24" s="276"/>
      <c r="I24" s="270"/>
      <c r="J24" s="277"/>
      <c r="K24" s="270"/>
      <c r="M24" s="271" t="s">
        <v>275</v>
      </c>
      <c r="O24" s="259"/>
    </row>
    <row r="25" spans="1:80">
      <c r="A25" s="268"/>
      <c r="B25" s="272"/>
      <c r="C25" s="330" t="s">
        <v>276</v>
      </c>
      <c r="D25" s="331"/>
      <c r="E25" s="273">
        <v>1430</v>
      </c>
      <c r="F25" s="274"/>
      <c r="G25" s="275"/>
      <c r="H25" s="276"/>
      <c r="I25" s="270"/>
      <c r="J25" s="277"/>
      <c r="K25" s="270"/>
      <c r="M25" s="271" t="s">
        <v>276</v>
      </c>
      <c r="O25" s="259"/>
    </row>
    <row r="26" spans="1:80">
      <c r="A26" s="268"/>
      <c r="B26" s="272"/>
      <c r="C26" s="330" t="s">
        <v>277</v>
      </c>
      <c r="D26" s="331"/>
      <c r="E26" s="273">
        <v>1925</v>
      </c>
      <c r="F26" s="274"/>
      <c r="G26" s="275"/>
      <c r="H26" s="276"/>
      <c r="I26" s="270"/>
      <c r="J26" s="277"/>
      <c r="K26" s="270"/>
      <c r="M26" s="271" t="s">
        <v>277</v>
      </c>
      <c r="O26" s="259"/>
    </row>
    <row r="27" spans="1:80">
      <c r="A27" s="268"/>
      <c r="B27" s="272"/>
      <c r="C27" s="330" t="s">
        <v>278</v>
      </c>
      <c r="D27" s="331"/>
      <c r="E27" s="273">
        <v>1800</v>
      </c>
      <c r="F27" s="274"/>
      <c r="G27" s="275"/>
      <c r="H27" s="276"/>
      <c r="I27" s="270"/>
      <c r="J27" s="277"/>
      <c r="K27" s="270"/>
      <c r="M27" s="271" t="s">
        <v>278</v>
      </c>
      <c r="O27" s="259"/>
    </row>
    <row r="28" spans="1:80">
      <c r="A28" s="268"/>
      <c r="B28" s="272"/>
      <c r="C28" s="330" t="s">
        <v>279</v>
      </c>
      <c r="D28" s="331"/>
      <c r="E28" s="273">
        <v>1680</v>
      </c>
      <c r="F28" s="274"/>
      <c r="G28" s="275"/>
      <c r="H28" s="276"/>
      <c r="I28" s="270"/>
      <c r="J28" s="277"/>
      <c r="K28" s="270"/>
      <c r="M28" s="271" t="s">
        <v>279</v>
      </c>
      <c r="O28" s="259"/>
    </row>
    <row r="29" spans="1:80">
      <c r="A29" s="268"/>
      <c r="B29" s="272"/>
      <c r="C29" s="330" t="s">
        <v>280</v>
      </c>
      <c r="D29" s="331"/>
      <c r="E29" s="273">
        <v>2200</v>
      </c>
      <c r="F29" s="274"/>
      <c r="G29" s="275"/>
      <c r="H29" s="276"/>
      <c r="I29" s="270"/>
      <c r="J29" s="277"/>
      <c r="K29" s="270"/>
      <c r="M29" s="271" t="s">
        <v>280</v>
      </c>
      <c r="O29" s="259"/>
    </row>
    <row r="30" spans="1:80">
      <c r="A30" s="268"/>
      <c r="B30" s="272"/>
      <c r="C30" s="330" t="s">
        <v>281</v>
      </c>
      <c r="D30" s="331"/>
      <c r="E30" s="273">
        <v>274.8</v>
      </c>
      <c r="F30" s="274"/>
      <c r="G30" s="275"/>
      <c r="H30" s="276"/>
      <c r="I30" s="270"/>
      <c r="J30" s="277"/>
      <c r="K30" s="270"/>
      <c r="M30" s="271" t="s">
        <v>281</v>
      </c>
      <c r="O30" s="259"/>
    </row>
    <row r="31" spans="1:80">
      <c r="A31" s="268"/>
      <c r="B31" s="272"/>
      <c r="C31" s="330" t="s">
        <v>282</v>
      </c>
      <c r="D31" s="331"/>
      <c r="E31" s="273">
        <v>1512</v>
      </c>
      <c r="F31" s="274"/>
      <c r="G31" s="275"/>
      <c r="H31" s="276"/>
      <c r="I31" s="270"/>
      <c r="J31" s="277"/>
      <c r="K31" s="270"/>
      <c r="M31" s="271" t="s">
        <v>282</v>
      </c>
      <c r="O31" s="259"/>
    </row>
    <row r="32" spans="1:80">
      <c r="A32" s="268"/>
      <c r="B32" s="272"/>
      <c r="C32" s="330" t="s">
        <v>283</v>
      </c>
      <c r="D32" s="331"/>
      <c r="E32" s="273">
        <v>1470</v>
      </c>
      <c r="F32" s="274"/>
      <c r="G32" s="275"/>
      <c r="H32" s="276"/>
      <c r="I32" s="270"/>
      <c r="J32" s="277"/>
      <c r="K32" s="270"/>
      <c r="M32" s="271" t="s">
        <v>283</v>
      </c>
      <c r="O32" s="259"/>
    </row>
    <row r="33" spans="1:80">
      <c r="A33" s="268"/>
      <c r="B33" s="272"/>
      <c r="C33" s="330" t="s">
        <v>284</v>
      </c>
      <c r="D33" s="331"/>
      <c r="E33" s="273">
        <v>2999.85</v>
      </c>
      <c r="F33" s="274"/>
      <c r="G33" s="275"/>
      <c r="H33" s="276"/>
      <c r="I33" s="270"/>
      <c r="J33" s="277"/>
      <c r="K33" s="270"/>
      <c r="M33" s="271" t="s">
        <v>284</v>
      </c>
      <c r="O33" s="259"/>
    </row>
    <row r="34" spans="1:80">
      <c r="A34" s="260">
        <v>6</v>
      </c>
      <c r="B34" s="261" t="s">
        <v>285</v>
      </c>
      <c r="C34" s="262" t="s">
        <v>286</v>
      </c>
      <c r="D34" s="263" t="s">
        <v>118</v>
      </c>
      <c r="E34" s="264">
        <v>39891.212500000001</v>
      </c>
      <c r="F34" s="264">
        <v>0</v>
      </c>
      <c r="G34" s="265">
        <f>E34*F34</f>
        <v>0</v>
      </c>
      <c r="H34" s="266">
        <v>0</v>
      </c>
      <c r="I34" s="267">
        <f>E34*H34</f>
        <v>0</v>
      </c>
      <c r="J34" s="266">
        <v>0</v>
      </c>
      <c r="K34" s="267">
        <f>E34*J34</f>
        <v>0</v>
      </c>
      <c r="O34" s="259">
        <v>2</v>
      </c>
      <c r="AA34" s="232">
        <v>1</v>
      </c>
      <c r="AB34" s="232">
        <v>1</v>
      </c>
      <c r="AC34" s="232">
        <v>1</v>
      </c>
      <c r="AZ34" s="232">
        <v>1</v>
      </c>
      <c r="BA34" s="232">
        <f>IF(AZ34=1,G34,0)</f>
        <v>0</v>
      </c>
      <c r="BB34" s="232">
        <f>IF(AZ34=2,G34,0)</f>
        <v>0</v>
      </c>
      <c r="BC34" s="232">
        <f>IF(AZ34=3,G34,0)</f>
        <v>0</v>
      </c>
      <c r="BD34" s="232">
        <f>IF(AZ34=4,G34,0)</f>
        <v>0</v>
      </c>
      <c r="BE34" s="232">
        <f>IF(AZ34=5,G34,0)</f>
        <v>0</v>
      </c>
      <c r="CA34" s="259">
        <v>1</v>
      </c>
      <c r="CB34" s="259">
        <v>1</v>
      </c>
    </row>
    <row r="35" spans="1:80">
      <c r="A35" s="268"/>
      <c r="B35" s="272"/>
      <c r="C35" s="330" t="s">
        <v>269</v>
      </c>
      <c r="D35" s="331"/>
      <c r="E35" s="273">
        <v>23295.337500000001</v>
      </c>
      <c r="F35" s="274"/>
      <c r="G35" s="275"/>
      <c r="H35" s="276"/>
      <c r="I35" s="270"/>
      <c r="J35" s="277"/>
      <c r="K35" s="270"/>
      <c r="M35" s="271" t="s">
        <v>269</v>
      </c>
      <c r="O35" s="259"/>
    </row>
    <row r="36" spans="1:80">
      <c r="A36" s="268"/>
      <c r="B36" s="272"/>
      <c r="C36" s="330" t="s">
        <v>270</v>
      </c>
      <c r="D36" s="331"/>
      <c r="E36" s="273">
        <v>6706.875</v>
      </c>
      <c r="F36" s="274"/>
      <c r="G36" s="275"/>
      <c r="H36" s="276"/>
      <c r="I36" s="270"/>
      <c r="J36" s="277"/>
      <c r="K36" s="270"/>
      <c r="M36" s="271" t="s">
        <v>270</v>
      </c>
      <c r="O36" s="259"/>
    </row>
    <row r="37" spans="1:80">
      <c r="A37" s="268"/>
      <c r="B37" s="272"/>
      <c r="C37" s="330" t="s">
        <v>271</v>
      </c>
      <c r="D37" s="331"/>
      <c r="E37" s="273">
        <v>9889</v>
      </c>
      <c r="F37" s="274"/>
      <c r="G37" s="275"/>
      <c r="H37" s="276"/>
      <c r="I37" s="270"/>
      <c r="J37" s="277"/>
      <c r="K37" s="270"/>
      <c r="M37" s="271">
        <v>9889</v>
      </c>
      <c r="O37" s="259"/>
    </row>
    <row r="38" spans="1:80">
      <c r="A38" s="260">
        <v>7</v>
      </c>
      <c r="B38" s="261" t="s">
        <v>287</v>
      </c>
      <c r="C38" s="262" t="s">
        <v>288</v>
      </c>
      <c r="D38" s="263" t="s">
        <v>118</v>
      </c>
      <c r="E38" s="264">
        <v>15001.1055</v>
      </c>
      <c r="F38" s="264">
        <v>0</v>
      </c>
      <c r="G38" s="265">
        <f>E38*F38</f>
        <v>0</v>
      </c>
      <c r="H38" s="266">
        <v>0</v>
      </c>
      <c r="I38" s="267">
        <f>E38*H38</f>
        <v>0</v>
      </c>
      <c r="J38" s="266">
        <v>0</v>
      </c>
      <c r="K38" s="267">
        <f>E38*J38</f>
        <v>0</v>
      </c>
      <c r="O38" s="259">
        <v>2</v>
      </c>
      <c r="AA38" s="232">
        <v>1</v>
      </c>
      <c r="AB38" s="232">
        <v>1</v>
      </c>
      <c r="AC38" s="232">
        <v>1</v>
      </c>
      <c r="AZ38" s="232">
        <v>1</v>
      </c>
      <c r="BA38" s="232">
        <f>IF(AZ38=1,G38,0)</f>
        <v>0</v>
      </c>
      <c r="BB38" s="232">
        <f>IF(AZ38=2,G38,0)</f>
        <v>0</v>
      </c>
      <c r="BC38" s="232">
        <f>IF(AZ38=3,G38,0)</f>
        <v>0</v>
      </c>
      <c r="BD38" s="232">
        <f>IF(AZ38=4,G38,0)</f>
        <v>0</v>
      </c>
      <c r="BE38" s="232">
        <f>IF(AZ38=5,G38,0)</f>
        <v>0</v>
      </c>
      <c r="CA38" s="259">
        <v>1</v>
      </c>
      <c r="CB38" s="259">
        <v>1</v>
      </c>
    </row>
    <row r="39" spans="1:80">
      <c r="A39" s="268"/>
      <c r="B39" s="272"/>
      <c r="C39" s="330" t="s">
        <v>263</v>
      </c>
      <c r="D39" s="331"/>
      <c r="E39" s="273">
        <v>7765.1125000000002</v>
      </c>
      <c r="F39" s="274"/>
      <c r="G39" s="275"/>
      <c r="H39" s="276"/>
      <c r="I39" s="270"/>
      <c r="J39" s="277"/>
      <c r="K39" s="270"/>
      <c r="M39" s="271" t="s">
        <v>263</v>
      </c>
      <c r="O39" s="259"/>
    </row>
    <row r="40" spans="1:80">
      <c r="A40" s="268"/>
      <c r="B40" s="272"/>
      <c r="C40" s="330" t="s">
        <v>264</v>
      </c>
      <c r="D40" s="331"/>
      <c r="E40" s="273">
        <v>2235.625</v>
      </c>
      <c r="F40" s="274"/>
      <c r="G40" s="275"/>
      <c r="H40" s="276"/>
      <c r="I40" s="270"/>
      <c r="J40" s="277"/>
      <c r="K40" s="270"/>
      <c r="M40" s="271" t="s">
        <v>264</v>
      </c>
      <c r="O40" s="259"/>
    </row>
    <row r="41" spans="1:80">
      <c r="A41" s="268"/>
      <c r="B41" s="272"/>
      <c r="C41" s="330" t="s">
        <v>265</v>
      </c>
      <c r="D41" s="331"/>
      <c r="E41" s="273">
        <v>5000.3680000000004</v>
      </c>
      <c r="F41" s="274"/>
      <c r="G41" s="275"/>
      <c r="H41" s="276"/>
      <c r="I41" s="270"/>
      <c r="J41" s="277"/>
      <c r="K41" s="270"/>
      <c r="M41" s="298">
        <v>5000368</v>
      </c>
      <c r="O41" s="259"/>
    </row>
    <row r="42" spans="1:80">
      <c r="A42" s="260">
        <v>8</v>
      </c>
      <c r="B42" s="261" t="s">
        <v>289</v>
      </c>
      <c r="C42" s="262" t="s">
        <v>290</v>
      </c>
      <c r="D42" s="263" t="s">
        <v>118</v>
      </c>
      <c r="E42" s="264">
        <v>161399.98749999999</v>
      </c>
      <c r="F42" s="264">
        <v>0</v>
      </c>
      <c r="G42" s="265">
        <f>E42*F42</f>
        <v>0</v>
      </c>
      <c r="H42" s="266">
        <v>0</v>
      </c>
      <c r="I42" s="267">
        <f>E42*H42</f>
        <v>0</v>
      </c>
      <c r="J42" s="266">
        <v>0</v>
      </c>
      <c r="K42" s="267">
        <f>E42*J42</f>
        <v>0</v>
      </c>
      <c r="O42" s="259">
        <v>2</v>
      </c>
      <c r="AA42" s="232">
        <v>1</v>
      </c>
      <c r="AB42" s="232">
        <v>1</v>
      </c>
      <c r="AC42" s="232">
        <v>1</v>
      </c>
      <c r="AZ42" s="232">
        <v>1</v>
      </c>
      <c r="BA42" s="232">
        <f>IF(AZ42=1,G42,0)</f>
        <v>0</v>
      </c>
      <c r="BB42" s="232">
        <f>IF(AZ42=2,G42,0)</f>
        <v>0</v>
      </c>
      <c r="BC42" s="232">
        <f>IF(AZ42=3,G42,0)</f>
        <v>0</v>
      </c>
      <c r="BD42" s="232">
        <f>IF(AZ42=4,G42,0)</f>
        <v>0</v>
      </c>
      <c r="BE42" s="232">
        <f>IF(AZ42=5,G42,0)</f>
        <v>0</v>
      </c>
      <c r="CA42" s="259">
        <v>1</v>
      </c>
      <c r="CB42" s="259">
        <v>1</v>
      </c>
    </row>
    <row r="43" spans="1:80">
      <c r="A43" s="268"/>
      <c r="B43" s="272"/>
      <c r="C43" s="330" t="s">
        <v>291</v>
      </c>
      <c r="D43" s="331"/>
      <c r="E43" s="273">
        <v>116476.6875</v>
      </c>
      <c r="F43" s="274"/>
      <c r="G43" s="275"/>
      <c r="H43" s="276"/>
      <c r="I43" s="270"/>
      <c r="J43" s="277"/>
      <c r="K43" s="270"/>
      <c r="M43" s="271" t="s">
        <v>291</v>
      </c>
      <c r="O43" s="259"/>
    </row>
    <row r="44" spans="1:80">
      <c r="A44" s="268"/>
      <c r="B44" s="272"/>
      <c r="C44" s="330" t="s">
        <v>292</v>
      </c>
      <c r="D44" s="331"/>
      <c r="E44" s="273">
        <v>33534.375</v>
      </c>
      <c r="F44" s="274"/>
      <c r="G44" s="275"/>
      <c r="H44" s="276"/>
      <c r="I44" s="270"/>
      <c r="J44" s="277"/>
      <c r="K44" s="270"/>
      <c r="M44" s="271" t="s">
        <v>292</v>
      </c>
      <c r="O44" s="259"/>
    </row>
    <row r="45" spans="1:80">
      <c r="A45" s="268"/>
      <c r="B45" s="272"/>
      <c r="C45" s="330" t="s">
        <v>271</v>
      </c>
      <c r="D45" s="331"/>
      <c r="E45" s="273">
        <v>9889</v>
      </c>
      <c r="F45" s="274"/>
      <c r="G45" s="275"/>
      <c r="H45" s="276"/>
      <c r="I45" s="270"/>
      <c r="J45" s="277"/>
      <c r="K45" s="270"/>
      <c r="M45" s="271">
        <v>9889</v>
      </c>
      <c r="O45" s="259"/>
    </row>
    <row r="46" spans="1:80">
      <c r="A46" s="268"/>
      <c r="B46" s="272"/>
      <c r="C46" s="330" t="s">
        <v>266</v>
      </c>
      <c r="D46" s="331"/>
      <c r="E46" s="273">
        <v>1499.925</v>
      </c>
      <c r="F46" s="274"/>
      <c r="G46" s="275"/>
      <c r="H46" s="276"/>
      <c r="I46" s="270"/>
      <c r="J46" s="277"/>
      <c r="K46" s="270"/>
      <c r="M46" s="271" t="s">
        <v>266</v>
      </c>
      <c r="O46" s="259"/>
    </row>
    <row r="47" spans="1:80">
      <c r="A47" s="260">
        <v>9</v>
      </c>
      <c r="B47" s="261" t="s">
        <v>293</v>
      </c>
      <c r="C47" s="262" t="s">
        <v>294</v>
      </c>
      <c r="D47" s="263" t="s">
        <v>118</v>
      </c>
      <c r="E47" s="264">
        <v>56503.980499999998</v>
      </c>
      <c r="F47" s="264">
        <v>0</v>
      </c>
      <c r="G47" s="265">
        <f>E47*F47</f>
        <v>0</v>
      </c>
      <c r="H47" s="266">
        <v>0</v>
      </c>
      <c r="I47" s="267">
        <f>E47*H47</f>
        <v>0</v>
      </c>
      <c r="J47" s="266">
        <v>0</v>
      </c>
      <c r="K47" s="267">
        <f>E47*J47</f>
        <v>0</v>
      </c>
      <c r="O47" s="259">
        <v>2</v>
      </c>
      <c r="AA47" s="232">
        <v>1</v>
      </c>
      <c r="AB47" s="232">
        <v>1</v>
      </c>
      <c r="AC47" s="232">
        <v>1</v>
      </c>
      <c r="AZ47" s="232">
        <v>1</v>
      </c>
      <c r="BA47" s="232">
        <f>IF(AZ47=1,G47,0)</f>
        <v>0</v>
      </c>
      <c r="BB47" s="232">
        <f>IF(AZ47=2,G47,0)</f>
        <v>0</v>
      </c>
      <c r="BC47" s="232">
        <f>IF(AZ47=3,G47,0)</f>
        <v>0</v>
      </c>
      <c r="BD47" s="232">
        <f>IF(AZ47=4,G47,0)</f>
        <v>0</v>
      </c>
      <c r="BE47" s="232">
        <f>IF(AZ47=5,G47,0)</f>
        <v>0</v>
      </c>
      <c r="CA47" s="259">
        <v>1</v>
      </c>
      <c r="CB47" s="259">
        <v>1</v>
      </c>
    </row>
    <row r="48" spans="1:80">
      <c r="A48" s="268"/>
      <c r="B48" s="272"/>
      <c r="C48" s="330" t="s">
        <v>295</v>
      </c>
      <c r="D48" s="331"/>
      <c r="E48" s="273">
        <v>38825.5625</v>
      </c>
      <c r="F48" s="274"/>
      <c r="G48" s="275"/>
      <c r="H48" s="276"/>
      <c r="I48" s="270"/>
      <c r="J48" s="277"/>
      <c r="K48" s="270"/>
      <c r="M48" s="271" t="s">
        <v>295</v>
      </c>
      <c r="O48" s="259"/>
    </row>
    <row r="49" spans="1:80">
      <c r="A49" s="268"/>
      <c r="B49" s="272"/>
      <c r="C49" s="330" t="s">
        <v>296</v>
      </c>
      <c r="D49" s="331"/>
      <c r="E49" s="273">
        <v>11178.125</v>
      </c>
      <c r="F49" s="274"/>
      <c r="G49" s="275"/>
      <c r="H49" s="276"/>
      <c r="I49" s="270"/>
      <c r="J49" s="277"/>
      <c r="K49" s="270"/>
      <c r="M49" s="271" t="s">
        <v>296</v>
      </c>
      <c r="O49" s="259"/>
    </row>
    <row r="50" spans="1:80">
      <c r="A50" s="268"/>
      <c r="B50" s="272"/>
      <c r="C50" s="330" t="s">
        <v>265</v>
      </c>
      <c r="D50" s="331"/>
      <c r="E50" s="273">
        <v>5000.3680000000004</v>
      </c>
      <c r="F50" s="274"/>
      <c r="G50" s="275"/>
      <c r="H50" s="276"/>
      <c r="I50" s="270"/>
      <c r="J50" s="277"/>
      <c r="K50" s="270"/>
      <c r="M50" s="298">
        <v>5000368</v>
      </c>
      <c r="O50" s="259"/>
    </row>
    <row r="51" spans="1:80">
      <c r="A51" s="268"/>
      <c r="B51" s="272"/>
      <c r="C51" s="330" t="s">
        <v>266</v>
      </c>
      <c r="D51" s="331"/>
      <c r="E51" s="273">
        <v>1499.925</v>
      </c>
      <c r="F51" s="274"/>
      <c r="G51" s="275"/>
      <c r="H51" s="276"/>
      <c r="I51" s="270"/>
      <c r="J51" s="277"/>
      <c r="K51" s="270"/>
      <c r="M51" s="271" t="s">
        <v>266</v>
      </c>
      <c r="O51" s="259"/>
    </row>
    <row r="52" spans="1:80">
      <c r="A52" s="260">
        <v>10</v>
      </c>
      <c r="B52" s="261" t="s">
        <v>132</v>
      </c>
      <c r="C52" s="262" t="s">
        <v>133</v>
      </c>
      <c r="D52" s="263" t="s">
        <v>118</v>
      </c>
      <c r="E52" s="264">
        <v>8017.2066999999997</v>
      </c>
      <c r="F52" s="264">
        <v>0</v>
      </c>
      <c r="G52" s="265">
        <f>E52*F52</f>
        <v>0</v>
      </c>
      <c r="H52" s="266">
        <v>0</v>
      </c>
      <c r="I52" s="267">
        <f>E52*H52</f>
        <v>0</v>
      </c>
      <c r="J52" s="266">
        <v>0</v>
      </c>
      <c r="K52" s="267">
        <f>E52*J52</f>
        <v>0</v>
      </c>
      <c r="O52" s="259">
        <v>2</v>
      </c>
      <c r="AA52" s="232">
        <v>1</v>
      </c>
      <c r="AB52" s="232">
        <v>1</v>
      </c>
      <c r="AC52" s="232">
        <v>1</v>
      </c>
      <c r="AZ52" s="232">
        <v>1</v>
      </c>
      <c r="BA52" s="232">
        <f>IF(AZ52=1,G52,0)</f>
        <v>0</v>
      </c>
      <c r="BB52" s="232">
        <f>IF(AZ52=2,G52,0)</f>
        <v>0</v>
      </c>
      <c r="BC52" s="232">
        <f>IF(AZ52=3,G52,0)</f>
        <v>0</v>
      </c>
      <c r="BD52" s="232">
        <f>IF(AZ52=4,G52,0)</f>
        <v>0</v>
      </c>
      <c r="BE52" s="232">
        <f>IF(AZ52=5,G52,0)</f>
        <v>0</v>
      </c>
      <c r="CA52" s="259">
        <v>1</v>
      </c>
      <c r="CB52" s="259">
        <v>1</v>
      </c>
    </row>
    <row r="53" spans="1:80">
      <c r="A53" s="268"/>
      <c r="B53" s="272"/>
      <c r="C53" s="330" t="s">
        <v>297</v>
      </c>
      <c r="D53" s="331"/>
      <c r="E53" s="273">
        <v>8017.2066999999997</v>
      </c>
      <c r="F53" s="274"/>
      <c r="G53" s="275"/>
      <c r="H53" s="276"/>
      <c r="I53" s="270"/>
      <c r="J53" s="277"/>
      <c r="K53" s="270"/>
      <c r="M53" s="271" t="s">
        <v>297</v>
      </c>
      <c r="O53" s="259"/>
    </row>
    <row r="54" spans="1:80">
      <c r="A54" s="260">
        <v>11</v>
      </c>
      <c r="B54" s="261" t="s">
        <v>298</v>
      </c>
      <c r="C54" s="262" t="s">
        <v>299</v>
      </c>
      <c r="D54" s="263" t="s">
        <v>118</v>
      </c>
      <c r="E54" s="264">
        <v>18706.815500000001</v>
      </c>
      <c r="F54" s="264">
        <v>0</v>
      </c>
      <c r="G54" s="265">
        <f>E54*F54</f>
        <v>0</v>
      </c>
      <c r="H54" s="266">
        <v>0</v>
      </c>
      <c r="I54" s="267">
        <f>E54*H54</f>
        <v>0</v>
      </c>
      <c r="J54" s="266">
        <v>0</v>
      </c>
      <c r="K54" s="267">
        <f>E54*J54</f>
        <v>0</v>
      </c>
      <c r="O54" s="259">
        <v>2</v>
      </c>
      <c r="AA54" s="232">
        <v>1</v>
      </c>
      <c r="AB54" s="232">
        <v>1</v>
      </c>
      <c r="AC54" s="232">
        <v>1</v>
      </c>
      <c r="AZ54" s="232">
        <v>1</v>
      </c>
      <c r="BA54" s="232">
        <f>IF(AZ54=1,G54,0)</f>
        <v>0</v>
      </c>
      <c r="BB54" s="232">
        <f>IF(AZ54=2,G54,0)</f>
        <v>0</v>
      </c>
      <c r="BC54" s="232">
        <f>IF(AZ54=3,G54,0)</f>
        <v>0</v>
      </c>
      <c r="BD54" s="232">
        <f>IF(AZ54=4,G54,0)</f>
        <v>0</v>
      </c>
      <c r="BE54" s="232">
        <f>IF(AZ54=5,G54,0)</f>
        <v>0</v>
      </c>
      <c r="CA54" s="259">
        <v>1</v>
      </c>
      <c r="CB54" s="259">
        <v>1</v>
      </c>
    </row>
    <row r="55" spans="1:80">
      <c r="A55" s="268"/>
      <c r="B55" s="272"/>
      <c r="C55" s="330" t="s">
        <v>300</v>
      </c>
      <c r="D55" s="331"/>
      <c r="E55" s="273">
        <v>18706.815500000001</v>
      </c>
      <c r="F55" s="274"/>
      <c r="G55" s="275"/>
      <c r="H55" s="276"/>
      <c r="I55" s="270"/>
      <c r="J55" s="277"/>
      <c r="K55" s="270"/>
      <c r="M55" s="271" t="s">
        <v>300</v>
      </c>
      <c r="O55" s="259"/>
    </row>
    <row r="56" spans="1:80">
      <c r="A56" s="260">
        <v>12</v>
      </c>
      <c r="B56" s="261" t="s">
        <v>134</v>
      </c>
      <c r="C56" s="262" t="s">
        <v>135</v>
      </c>
      <c r="D56" s="263" t="s">
        <v>118</v>
      </c>
      <c r="E56" s="264">
        <v>30685.270199999999</v>
      </c>
      <c r="F56" s="264">
        <v>0</v>
      </c>
      <c r="G56" s="265">
        <f>E56*F56</f>
        <v>0</v>
      </c>
      <c r="H56" s="266">
        <v>0</v>
      </c>
      <c r="I56" s="267">
        <f>E56*H56</f>
        <v>0</v>
      </c>
      <c r="J56" s="266">
        <v>0</v>
      </c>
      <c r="K56" s="267">
        <f>E56*J56</f>
        <v>0</v>
      </c>
      <c r="O56" s="259">
        <v>2</v>
      </c>
      <c r="AA56" s="232">
        <v>1</v>
      </c>
      <c r="AB56" s="232">
        <v>1</v>
      </c>
      <c r="AC56" s="232">
        <v>1</v>
      </c>
      <c r="AZ56" s="232">
        <v>1</v>
      </c>
      <c r="BA56" s="232">
        <f>IF(AZ56=1,G56,0)</f>
        <v>0</v>
      </c>
      <c r="BB56" s="232">
        <f>IF(AZ56=2,G56,0)</f>
        <v>0</v>
      </c>
      <c r="BC56" s="232">
        <f>IF(AZ56=3,G56,0)</f>
        <v>0</v>
      </c>
      <c r="BD56" s="232">
        <f>IF(AZ56=4,G56,0)</f>
        <v>0</v>
      </c>
      <c r="BE56" s="232">
        <f>IF(AZ56=5,G56,0)</f>
        <v>0</v>
      </c>
      <c r="CA56" s="259">
        <v>1</v>
      </c>
      <c r="CB56" s="259">
        <v>1</v>
      </c>
    </row>
    <row r="57" spans="1:80">
      <c r="A57" s="268"/>
      <c r="B57" s="272"/>
      <c r="C57" s="330" t="s">
        <v>301</v>
      </c>
      <c r="D57" s="331"/>
      <c r="E57" s="273">
        <v>12796.0522</v>
      </c>
      <c r="F57" s="274"/>
      <c r="G57" s="275"/>
      <c r="H57" s="276"/>
      <c r="I57" s="270"/>
      <c r="J57" s="277"/>
      <c r="K57" s="270"/>
      <c r="M57" s="298">
        <v>127960522</v>
      </c>
      <c r="O57" s="259"/>
    </row>
    <row r="58" spans="1:80">
      <c r="A58" s="268"/>
      <c r="B58" s="272"/>
      <c r="C58" s="330" t="s">
        <v>265</v>
      </c>
      <c r="D58" s="331"/>
      <c r="E58" s="273">
        <v>5000.3680000000004</v>
      </c>
      <c r="F58" s="274"/>
      <c r="G58" s="275"/>
      <c r="H58" s="276"/>
      <c r="I58" s="270"/>
      <c r="J58" s="277"/>
      <c r="K58" s="270"/>
      <c r="M58" s="298">
        <v>5000368</v>
      </c>
      <c r="O58" s="259"/>
    </row>
    <row r="59" spans="1:80">
      <c r="A59" s="268"/>
      <c r="B59" s="272"/>
      <c r="C59" s="330" t="s">
        <v>271</v>
      </c>
      <c r="D59" s="331"/>
      <c r="E59" s="273">
        <v>9889</v>
      </c>
      <c r="F59" s="274"/>
      <c r="G59" s="275"/>
      <c r="H59" s="276"/>
      <c r="I59" s="270"/>
      <c r="J59" s="277"/>
      <c r="K59" s="270"/>
      <c r="M59" s="271">
        <v>9889</v>
      </c>
      <c r="O59" s="259"/>
    </row>
    <row r="60" spans="1:80">
      <c r="A60" s="268"/>
      <c r="B60" s="272"/>
      <c r="C60" s="330" t="s">
        <v>284</v>
      </c>
      <c r="D60" s="331"/>
      <c r="E60" s="273">
        <v>2999.85</v>
      </c>
      <c r="F60" s="274"/>
      <c r="G60" s="275"/>
      <c r="H60" s="276"/>
      <c r="I60" s="270"/>
      <c r="J60" s="277"/>
      <c r="K60" s="270"/>
      <c r="M60" s="271" t="s">
        <v>284</v>
      </c>
      <c r="O60" s="259"/>
    </row>
    <row r="61" spans="1:80">
      <c r="A61" s="260">
        <v>13</v>
      </c>
      <c r="B61" s="261" t="s">
        <v>302</v>
      </c>
      <c r="C61" s="262" t="s">
        <v>303</v>
      </c>
      <c r="D61" s="263" t="s">
        <v>118</v>
      </c>
      <c r="E61" s="264">
        <v>7557.0177999999996</v>
      </c>
      <c r="F61" s="264">
        <v>0</v>
      </c>
      <c r="G61" s="265">
        <f>E61*F61</f>
        <v>0</v>
      </c>
      <c r="H61" s="266">
        <v>0</v>
      </c>
      <c r="I61" s="267">
        <f>E61*H61</f>
        <v>0</v>
      </c>
      <c r="J61" s="266">
        <v>0</v>
      </c>
      <c r="K61" s="267">
        <f>E61*J61</f>
        <v>0</v>
      </c>
      <c r="O61" s="259">
        <v>2</v>
      </c>
      <c r="AA61" s="232">
        <v>1</v>
      </c>
      <c r="AB61" s="232">
        <v>1</v>
      </c>
      <c r="AC61" s="232">
        <v>1</v>
      </c>
      <c r="AZ61" s="232">
        <v>1</v>
      </c>
      <c r="BA61" s="232">
        <f>IF(AZ61=1,G61,0)</f>
        <v>0</v>
      </c>
      <c r="BB61" s="232">
        <f>IF(AZ61=2,G61,0)</f>
        <v>0</v>
      </c>
      <c r="BC61" s="232">
        <f>IF(AZ61=3,G61,0)</f>
        <v>0</v>
      </c>
      <c r="BD61" s="232">
        <f>IF(AZ61=4,G61,0)</f>
        <v>0</v>
      </c>
      <c r="BE61" s="232">
        <f>IF(AZ61=5,G61,0)</f>
        <v>0</v>
      </c>
      <c r="CA61" s="259">
        <v>1</v>
      </c>
      <c r="CB61" s="259">
        <v>1</v>
      </c>
    </row>
    <row r="62" spans="1:80" ht="22.5">
      <c r="A62" s="268"/>
      <c r="B62" s="269"/>
      <c r="C62" s="327" t="s">
        <v>304</v>
      </c>
      <c r="D62" s="328"/>
      <c r="E62" s="328"/>
      <c r="F62" s="328"/>
      <c r="G62" s="329"/>
      <c r="I62" s="270"/>
      <c r="K62" s="270"/>
      <c r="L62" s="271" t="s">
        <v>304</v>
      </c>
      <c r="O62" s="259">
        <v>3</v>
      </c>
    </row>
    <row r="63" spans="1:80">
      <c r="A63" s="268"/>
      <c r="B63" s="272"/>
      <c r="C63" s="330" t="s">
        <v>305</v>
      </c>
      <c r="D63" s="331"/>
      <c r="E63" s="273">
        <v>7557.0177999999996</v>
      </c>
      <c r="F63" s="274"/>
      <c r="G63" s="275"/>
      <c r="H63" s="276"/>
      <c r="I63" s="270"/>
      <c r="J63" s="277"/>
      <c r="K63" s="270"/>
      <c r="M63" s="271" t="s">
        <v>305</v>
      </c>
      <c r="O63" s="259"/>
    </row>
    <row r="64" spans="1:80">
      <c r="A64" s="260">
        <v>14</v>
      </c>
      <c r="B64" s="261" t="s">
        <v>306</v>
      </c>
      <c r="C64" s="262" t="s">
        <v>307</v>
      </c>
      <c r="D64" s="263" t="s">
        <v>118</v>
      </c>
      <c r="E64" s="264">
        <v>549.6</v>
      </c>
      <c r="F64" s="264">
        <v>0</v>
      </c>
      <c r="G64" s="265">
        <f>E64*F64</f>
        <v>0</v>
      </c>
      <c r="H64" s="266">
        <v>0</v>
      </c>
      <c r="I64" s="267">
        <f>E64*H64</f>
        <v>0</v>
      </c>
      <c r="J64" s="266">
        <v>0</v>
      </c>
      <c r="K64" s="267">
        <f>E64*J64</f>
        <v>0</v>
      </c>
      <c r="O64" s="259">
        <v>2</v>
      </c>
      <c r="AA64" s="232">
        <v>1</v>
      </c>
      <c r="AB64" s="232">
        <v>1</v>
      </c>
      <c r="AC64" s="232">
        <v>1</v>
      </c>
      <c r="AZ64" s="232">
        <v>1</v>
      </c>
      <c r="BA64" s="232">
        <f>IF(AZ64=1,G64,0)</f>
        <v>0</v>
      </c>
      <c r="BB64" s="232">
        <f>IF(AZ64=2,G64,0)</f>
        <v>0</v>
      </c>
      <c r="BC64" s="232">
        <f>IF(AZ64=3,G64,0)</f>
        <v>0</v>
      </c>
      <c r="BD64" s="232">
        <f>IF(AZ64=4,G64,0)</f>
        <v>0</v>
      </c>
      <c r="BE64" s="232">
        <f>IF(AZ64=5,G64,0)</f>
        <v>0</v>
      </c>
      <c r="CA64" s="259">
        <v>1</v>
      </c>
      <c r="CB64" s="259">
        <v>1</v>
      </c>
    </row>
    <row r="65" spans="1:80">
      <c r="A65" s="268"/>
      <c r="B65" s="272"/>
      <c r="C65" s="330" t="s">
        <v>308</v>
      </c>
      <c r="D65" s="331"/>
      <c r="E65" s="273">
        <v>549.6</v>
      </c>
      <c r="F65" s="274"/>
      <c r="G65" s="275"/>
      <c r="H65" s="276"/>
      <c r="I65" s="270"/>
      <c r="J65" s="277"/>
      <c r="K65" s="270"/>
      <c r="M65" s="271" t="s">
        <v>308</v>
      </c>
      <c r="O65" s="259"/>
    </row>
    <row r="66" spans="1:80">
      <c r="A66" s="260">
        <v>15</v>
      </c>
      <c r="B66" s="261" t="s">
        <v>309</v>
      </c>
      <c r="C66" s="262" t="s">
        <v>310</v>
      </c>
      <c r="D66" s="263" t="s">
        <v>118</v>
      </c>
      <c r="E66" s="264">
        <v>15889.5</v>
      </c>
      <c r="F66" s="264">
        <v>0</v>
      </c>
      <c r="G66" s="265">
        <f>E66*F66</f>
        <v>0</v>
      </c>
      <c r="H66" s="266">
        <v>0</v>
      </c>
      <c r="I66" s="267">
        <f>E66*H66</f>
        <v>0</v>
      </c>
      <c r="J66" s="266">
        <v>0</v>
      </c>
      <c r="K66" s="267">
        <f>E66*J66</f>
        <v>0</v>
      </c>
      <c r="O66" s="259">
        <v>2</v>
      </c>
      <c r="AA66" s="232">
        <v>1</v>
      </c>
      <c r="AB66" s="232">
        <v>1</v>
      </c>
      <c r="AC66" s="232">
        <v>1</v>
      </c>
      <c r="AZ66" s="232">
        <v>1</v>
      </c>
      <c r="BA66" s="232">
        <f>IF(AZ66=1,G66,0)</f>
        <v>0</v>
      </c>
      <c r="BB66" s="232">
        <f>IF(AZ66=2,G66,0)</f>
        <v>0</v>
      </c>
      <c r="BC66" s="232">
        <f>IF(AZ66=3,G66,0)</f>
        <v>0</v>
      </c>
      <c r="BD66" s="232">
        <f>IF(AZ66=4,G66,0)</f>
        <v>0</v>
      </c>
      <c r="BE66" s="232">
        <f>IF(AZ66=5,G66,0)</f>
        <v>0</v>
      </c>
      <c r="CA66" s="259">
        <v>1</v>
      </c>
      <c r="CB66" s="259">
        <v>1</v>
      </c>
    </row>
    <row r="67" spans="1:80">
      <c r="A67" s="268"/>
      <c r="B67" s="272"/>
      <c r="C67" s="330" t="s">
        <v>311</v>
      </c>
      <c r="D67" s="331"/>
      <c r="E67" s="273">
        <v>15889.5</v>
      </c>
      <c r="F67" s="274"/>
      <c r="G67" s="275"/>
      <c r="H67" s="276"/>
      <c r="I67" s="270"/>
      <c r="J67" s="277"/>
      <c r="K67" s="270"/>
      <c r="M67" s="271" t="s">
        <v>311</v>
      </c>
      <c r="O67" s="259"/>
    </row>
    <row r="68" spans="1:80">
      <c r="A68" s="260">
        <v>16</v>
      </c>
      <c r="B68" s="261" t="s">
        <v>138</v>
      </c>
      <c r="C68" s="262" t="s">
        <v>139</v>
      </c>
      <c r="D68" s="263" t="s">
        <v>118</v>
      </c>
      <c r="E68" s="264">
        <v>57892.167999999998</v>
      </c>
      <c r="F68" s="264">
        <v>0</v>
      </c>
      <c r="G68" s="265">
        <f>E68*F68</f>
        <v>0</v>
      </c>
      <c r="H68" s="266">
        <v>0</v>
      </c>
      <c r="I68" s="267">
        <f>E68*H68</f>
        <v>0</v>
      </c>
      <c r="J68" s="266">
        <v>0</v>
      </c>
      <c r="K68" s="267">
        <f>E68*J68</f>
        <v>0</v>
      </c>
      <c r="O68" s="259">
        <v>2</v>
      </c>
      <c r="AA68" s="232">
        <v>1</v>
      </c>
      <c r="AB68" s="232">
        <v>1</v>
      </c>
      <c r="AC68" s="232">
        <v>1</v>
      </c>
      <c r="AZ68" s="232">
        <v>1</v>
      </c>
      <c r="BA68" s="232">
        <f>IF(AZ68=1,G68,0)</f>
        <v>0</v>
      </c>
      <c r="BB68" s="232">
        <f>IF(AZ68=2,G68,0)</f>
        <v>0</v>
      </c>
      <c r="BC68" s="232">
        <f>IF(AZ68=3,G68,0)</f>
        <v>0</v>
      </c>
      <c r="BD68" s="232">
        <f>IF(AZ68=4,G68,0)</f>
        <v>0</v>
      </c>
      <c r="BE68" s="232">
        <f>IF(AZ68=5,G68,0)</f>
        <v>0</v>
      </c>
      <c r="CA68" s="259">
        <v>1</v>
      </c>
      <c r="CB68" s="259">
        <v>1</v>
      </c>
    </row>
    <row r="69" spans="1:80">
      <c r="A69" s="268"/>
      <c r="B69" s="272"/>
      <c r="C69" s="330" t="s">
        <v>312</v>
      </c>
      <c r="D69" s="331"/>
      <c r="E69" s="273">
        <v>31060.45</v>
      </c>
      <c r="F69" s="274"/>
      <c r="G69" s="275"/>
      <c r="H69" s="276"/>
      <c r="I69" s="270"/>
      <c r="J69" s="277"/>
      <c r="K69" s="270"/>
      <c r="M69" s="271" t="s">
        <v>312</v>
      </c>
      <c r="O69" s="259"/>
    </row>
    <row r="70" spans="1:80">
      <c r="A70" s="268"/>
      <c r="B70" s="272"/>
      <c r="C70" s="330" t="s">
        <v>313</v>
      </c>
      <c r="D70" s="331"/>
      <c r="E70" s="273">
        <v>8942.5</v>
      </c>
      <c r="F70" s="274"/>
      <c r="G70" s="275"/>
      <c r="H70" s="276"/>
      <c r="I70" s="270"/>
      <c r="J70" s="277"/>
      <c r="K70" s="270"/>
      <c r="M70" s="271" t="s">
        <v>313</v>
      </c>
      <c r="O70" s="259"/>
    </row>
    <row r="71" spans="1:80">
      <c r="A71" s="268"/>
      <c r="B71" s="272"/>
      <c r="C71" s="330" t="s">
        <v>314</v>
      </c>
      <c r="D71" s="331"/>
      <c r="E71" s="273">
        <v>14889.368</v>
      </c>
      <c r="F71" s="274"/>
      <c r="G71" s="275"/>
      <c r="H71" s="276"/>
      <c r="I71" s="270"/>
      <c r="J71" s="277"/>
      <c r="K71" s="270"/>
      <c r="M71" s="271" t="s">
        <v>314</v>
      </c>
      <c r="O71" s="259"/>
    </row>
    <row r="72" spans="1:80">
      <c r="A72" s="268"/>
      <c r="B72" s="272"/>
      <c r="C72" s="330" t="s">
        <v>284</v>
      </c>
      <c r="D72" s="331"/>
      <c r="E72" s="273">
        <v>2999.85</v>
      </c>
      <c r="F72" s="274"/>
      <c r="G72" s="275"/>
      <c r="H72" s="276"/>
      <c r="I72" s="270"/>
      <c r="J72" s="277"/>
      <c r="K72" s="270"/>
      <c r="M72" s="271" t="s">
        <v>284</v>
      </c>
      <c r="O72" s="259"/>
    </row>
    <row r="73" spans="1:80">
      <c r="A73" s="260">
        <v>17</v>
      </c>
      <c r="B73" s="261" t="s">
        <v>140</v>
      </c>
      <c r="C73" s="262" t="s">
        <v>141</v>
      </c>
      <c r="D73" s="263" t="s">
        <v>118</v>
      </c>
      <c r="E73" s="264">
        <v>6144.5</v>
      </c>
      <c r="F73" s="264">
        <v>0</v>
      </c>
      <c r="G73" s="265">
        <f>E73*F73</f>
        <v>0</v>
      </c>
      <c r="H73" s="266">
        <v>0</v>
      </c>
      <c r="I73" s="267">
        <f>E73*H73</f>
        <v>0</v>
      </c>
      <c r="J73" s="266">
        <v>0</v>
      </c>
      <c r="K73" s="267">
        <f>E73*J73</f>
        <v>0</v>
      </c>
      <c r="O73" s="259">
        <v>2</v>
      </c>
      <c r="AA73" s="232">
        <v>1</v>
      </c>
      <c r="AB73" s="232">
        <v>1</v>
      </c>
      <c r="AC73" s="232">
        <v>1</v>
      </c>
      <c r="AZ73" s="232">
        <v>1</v>
      </c>
      <c r="BA73" s="232">
        <f>IF(AZ73=1,G73,0)</f>
        <v>0</v>
      </c>
      <c r="BB73" s="232">
        <f>IF(AZ73=2,G73,0)</f>
        <v>0</v>
      </c>
      <c r="BC73" s="232">
        <f>IF(AZ73=3,G73,0)</f>
        <v>0</v>
      </c>
      <c r="BD73" s="232">
        <f>IF(AZ73=4,G73,0)</f>
        <v>0</v>
      </c>
      <c r="BE73" s="232">
        <f>IF(AZ73=5,G73,0)</f>
        <v>0</v>
      </c>
      <c r="CA73" s="259">
        <v>1</v>
      </c>
      <c r="CB73" s="259">
        <v>1</v>
      </c>
    </row>
    <row r="74" spans="1:80">
      <c r="A74" s="268"/>
      <c r="B74" s="272"/>
      <c r="C74" s="330" t="s">
        <v>315</v>
      </c>
      <c r="D74" s="331"/>
      <c r="E74" s="273">
        <v>114.95</v>
      </c>
      <c r="F74" s="274"/>
      <c r="G74" s="275"/>
      <c r="H74" s="276"/>
      <c r="I74" s="270"/>
      <c r="J74" s="277"/>
      <c r="K74" s="270"/>
      <c r="M74" s="271" t="s">
        <v>315</v>
      </c>
      <c r="O74" s="259"/>
    </row>
    <row r="75" spans="1:80">
      <c r="A75" s="268"/>
      <c r="B75" s="272"/>
      <c r="C75" s="330" t="s">
        <v>316</v>
      </c>
      <c r="D75" s="331"/>
      <c r="E75" s="273">
        <v>1085.05</v>
      </c>
      <c r="F75" s="274"/>
      <c r="G75" s="275"/>
      <c r="H75" s="276"/>
      <c r="I75" s="270"/>
      <c r="J75" s="277"/>
      <c r="K75" s="270"/>
      <c r="M75" s="271" t="s">
        <v>316</v>
      </c>
      <c r="O75" s="259"/>
    </row>
    <row r="76" spans="1:80">
      <c r="A76" s="268"/>
      <c r="B76" s="272"/>
      <c r="C76" s="330" t="s">
        <v>317</v>
      </c>
      <c r="D76" s="331"/>
      <c r="E76" s="273">
        <v>4944.5</v>
      </c>
      <c r="F76" s="274"/>
      <c r="G76" s="275"/>
      <c r="H76" s="276"/>
      <c r="I76" s="270"/>
      <c r="J76" s="277"/>
      <c r="K76" s="270"/>
      <c r="M76" s="271" t="s">
        <v>317</v>
      </c>
      <c r="O76" s="259"/>
    </row>
    <row r="77" spans="1:80">
      <c r="A77" s="260">
        <v>18</v>
      </c>
      <c r="B77" s="261" t="s">
        <v>145</v>
      </c>
      <c r="C77" s="262" t="s">
        <v>318</v>
      </c>
      <c r="D77" s="263" t="s">
        <v>118</v>
      </c>
      <c r="E77" s="264">
        <v>49947.817999999999</v>
      </c>
      <c r="F77" s="264">
        <v>0</v>
      </c>
      <c r="G77" s="265">
        <f>E77*F77</f>
        <v>0</v>
      </c>
      <c r="H77" s="266">
        <v>0</v>
      </c>
      <c r="I77" s="267">
        <f>E77*H77</f>
        <v>0</v>
      </c>
      <c r="J77" s="266">
        <v>0</v>
      </c>
      <c r="K77" s="267">
        <f>E77*J77</f>
        <v>0</v>
      </c>
      <c r="O77" s="259">
        <v>2</v>
      </c>
      <c r="AA77" s="232">
        <v>1</v>
      </c>
      <c r="AB77" s="232">
        <v>1</v>
      </c>
      <c r="AC77" s="232">
        <v>1</v>
      </c>
      <c r="AZ77" s="232">
        <v>1</v>
      </c>
      <c r="BA77" s="232">
        <f>IF(AZ77=1,G77,0)</f>
        <v>0</v>
      </c>
      <c r="BB77" s="232">
        <f>IF(AZ77=2,G77,0)</f>
        <v>0</v>
      </c>
      <c r="BC77" s="232">
        <f>IF(AZ77=3,G77,0)</f>
        <v>0</v>
      </c>
      <c r="BD77" s="232">
        <f>IF(AZ77=4,G77,0)</f>
        <v>0</v>
      </c>
      <c r="BE77" s="232">
        <f>IF(AZ77=5,G77,0)</f>
        <v>0</v>
      </c>
      <c r="CA77" s="259">
        <v>1</v>
      </c>
      <c r="CB77" s="259">
        <v>1</v>
      </c>
    </row>
    <row r="78" spans="1:80">
      <c r="A78" s="268"/>
      <c r="B78" s="272"/>
      <c r="C78" s="330" t="s">
        <v>319</v>
      </c>
      <c r="D78" s="331"/>
      <c r="E78" s="273">
        <v>40002.949999999997</v>
      </c>
      <c r="F78" s="274"/>
      <c r="G78" s="275"/>
      <c r="H78" s="276"/>
      <c r="I78" s="270"/>
      <c r="J78" s="277"/>
      <c r="K78" s="270"/>
      <c r="M78" s="271" t="s">
        <v>319</v>
      </c>
      <c r="O78" s="259"/>
    </row>
    <row r="79" spans="1:80">
      <c r="A79" s="268"/>
      <c r="B79" s="272"/>
      <c r="C79" s="330" t="s">
        <v>265</v>
      </c>
      <c r="D79" s="331"/>
      <c r="E79" s="273">
        <v>5000.3680000000004</v>
      </c>
      <c r="F79" s="274"/>
      <c r="G79" s="275"/>
      <c r="H79" s="276"/>
      <c r="I79" s="270"/>
      <c r="J79" s="277"/>
      <c r="K79" s="270"/>
      <c r="M79" s="298">
        <v>5000368</v>
      </c>
      <c r="O79" s="259"/>
    </row>
    <row r="80" spans="1:80">
      <c r="A80" s="268"/>
      <c r="B80" s="272"/>
      <c r="C80" s="330" t="s">
        <v>317</v>
      </c>
      <c r="D80" s="331"/>
      <c r="E80" s="273">
        <v>4944.5</v>
      </c>
      <c r="F80" s="274"/>
      <c r="G80" s="275"/>
      <c r="H80" s="276"/>
      <c r="I80" s="270"/>
      <c r="J80" s="277"/>
      <c r="K80" s="270"/>
      <c r="M80" s="271" t="s">
        <v>317</v>
      </c>
      <c r="O80" s="259"/>
    </row>
    <row r="81" spans="1:80">
      <c r="A81" s="260">
        <v>19</v>
      </c>
      <c r="B81" s="261" t="s">
        <v>320</v>
      </c>
      <c r="C81" s="262" t="s">
        <v>321</v>
      </c>
      <c r="D81" s="263" t="s">
        <v>114</v>
      </c>
      <c r="E81" s="264">
        <v>96000</v>
      </c>
      <c r="F81" s="264">
        <v>0</v>
      </c>
      <c r="G81" s="265">
        <f>E81*F81</f>
        <v>0</v>
      </c>
      <c r="H81" s="266">
        <v>0</v>
      </c>
      <c r="I81" s="267">
        <f>E81*H81</f>
        <v>0</v>
      </c>
      <c r="J81" s="266">
        <v>0</v>
      </c>
      <c r="K81" s="267">
        <f>E81*J81</f>
        <v>0</v>
      </c>
      <c r="O81" s="259">
        <v>2</v>
      </c>
      <c r="AA81" s="232">
        <v>1</v>
      </c>
      <c r="AB81" s="232">
        <v>1</v>
      </c>
      <c r="AC81" s="232">
        <v>1</v>
      </c>
      <c r="AZ81" s="232">
        <v>1</v>
      </c>
      <c r="BA81" s="232">
        <f>IF(AZ81=1,G81,0)</f>
        <v>0</v>
      </c>
      <c r="BB81" s="232">
        <f>IF(AZ81=2,G81,0)</f>
        <v>0</v>
      </c>
      <c r="BC81" s="232">
        <f>IF(AZ81=3,G81,0)</f>
        <v>0</v>
      </c>
      <c r="BD81" s="232">
        <f>IF(AZ81=4,G81,0)</f>
        <v>0</v>
      </c>
      <c r="BE81" s="232">
        <f>IF(AZ81=5,G81,0)</f>
        <v>0</v>
      </c>
      <c r="CA81" s="259">
        <v>1</v>
      </c>
      <c r="CB81" s="259">
        <v>1</v>
      </c>
    </row>
    <row r="82" spans="1:80">
      <c r="A82" s="268"/>
      <c r="B82" s="272"/>
      <c r="C82" s="330" t="s">
        <v>322</v>
      </c>
      <c r="D82" s="331"/>
      <c r="E82" s="273">
        <v>96000</v>
      </c>
      <c r="F82" s="274"/>
      <c r="G82" s="275"/>
      <c r="H82" s="276"/>
      <c r="I82" s="270"/>
      <c r="J82" s="277"/>
      <c r="K82" s="270"/>
      <c r="M82" s="271">
        <v>96000</v>
      </c>
      <c r="O82" s="259"/>
    </row>
    <row r="83" spans="1:80">
      <c r="A83" s="260">
        <v>20</v>
      </c>
      <c r="B83" s="261" t="s">
        <v>323</v>
      </c>
      <c r="C83" s="262" t="s">
        <v>324</v>
      </c>
      <c r="D83" s="263" t="s">
        <v>114</v>
      </c>
      <c r="E83" s="264">
        <v>48000</v>
      </c>
      <c r="F83" s="264">
        <v>0</v>
      </c>
      <c r="G83" s="265">
        <f>E83*F83</f>
        <v>0</v>
      </c>
      <c r="H83" s="266">
        <v>0</v>
      </c>
      <c r="I83" s="267">
        <f>E83*H83</f>
        <v>0</v>
      </c>
      <c r="J83" s="266">
        <v>0</v>
      </c>
      <c r="K83" s="267">
        <f>E83*J83</f>
        <v>0</v>
      </c>
      <c r="O83" s="259">
        <v>2</v>
      </c>
      <c r="AA83" s="232">
        <v>1</v>
      </c>
      <c r="AB83" s="232">
        <v>1</v>
      </c>
      <c r="AC83" s="232">
        <v>1</v>
      </c>
      <c r="AZ83" s="232">
        <v>1</v>
      </c>
      <c r="BA83" s="232">
        <f>IF(AZ83=1,G83,0)</f>
        <v>0</v>
      </c>
      <c r="BB83" s="232">
        <f>IF(AZ83=2,G83,0)</f>
        <v>0</v>
      </c>
      <c r="BC83" s="232">
        <f>IF(AZ83=3,G83,0)</f>
        <v>0</v>
      </c>
      <c r="BD83" s="232">
        <f>IF(AZ83=4,G83,0)</f>
        <v>0</v>
      </c>
      <c r="BE83" s="232">
        <f>IF(AZ83=5,G83,0)</f>
        <v>0</v>
      </c>
      <c r="CA83" s="259">
        <v>1</v>
      </c>
      <c r="CB83" s="259">
        <v>1</v>
      </c>
    </row>
    <row r="84" spans="1:80">
      <c r="A84" s="268"/>
      <c r="B84" s="272"/>
      <c r="C84" s="330" t="s">
        <v>325</v>
      </c>
      <c r="D84" s="331"/>
      <c r="E84" s="273">
        <v>48000</v>
      </c>
      <c r="F84" s="274"/>
      <c r="G84" s="275"/>
      <c r="H84" s="276"/>
      <c r="I84" s="270"/>
      <c r="J84" s="277"/>
      <c r="K84" s="270"/>
      <c r="M84" s="271" t="s">
        <v>325</v>
      </c>
      <c r="O84" s="259"/>
    </row>
    <row r="85" spans="1:80">
      <c r="A85" s="260">
        <v>21</v>
      </c>
      <c r="B85" s="261" t="s">
        <v>326</v>
      </c>
      <c r="C85" s="262" t="s">
        <v>327</v>
      </c>
      <c r="D85" s="263" t="s">
        <v>114</v>
      </c>
      <c r="E85" s="264">
        <v>48000</v>
      </c>
      <c r="F85" s="264">
        <v>0</v>
      </c>
      <c r="G85" s="265">
        <f>E85*F85</f>
        <v>0</v>
      </c>
      <c r="H85" s="266">
        <v>0</v>
      </c>
      <c r="I85" s="267">
        <f>E85*H85</f>
        <v>0</v>
      </c>
      <c r="J85" s="266">
        <v>0</v>
      </c>
      <c r="K85" s="267">
        <f>E85*J85</f>
        <v>0</v>
      </c>
      <c r="O85" s="259">
        <v>2</v>
      </c>
      <c r="AA85" s="232">
        <v>1</v>
      </c>
      <c r="AB85" s="232">
        <v>1</v>
      </c>
      <c r="AC85" s="232">
        <v>1</v>
      </c>
      <c r="AZ85" s="232">
        <v>1</v>
      </c>
      <c r="BA85" s="232">
        <f>IF(AZ85=1,G85,0)</f>
        <v>0</v>
      </c>
      <c r="BB85" s="232">
        <f>IF(AZ85=2,G85,0)</f>
        <v>0</v>
      </c>
      <c r="BC85" s="232">
        <f>IF(AZ85=3,G85,0)</f>
        <v>0</v>
      </c>
      <c r="BD85" s="232">
        <f>IF(AZ85=4,G85,0)</f>
        <v>0</v>
      </c>
      <c r="BE85" s="232">
        <f>IF(AZ85=5,G85,0)</f>
        <v>0</v>
      </c>
      <c r="CA85" s="259">
        <v>1</v>
      </c>
      <c r="CB85" s="259">
        <v>1</v>
      </c>
    </row>
    <row r="86" spans="1:80">
      <c r="A86" s="268"/>
      <c r="B86" s="272"/>
      <c r="C86" s="330" t="s">
        <v>325</v>
      </c>
      <c r="D86" s="331"/>
      <c r="E86" s="273">
        <v>48000</v>
      </c>
      <c r="F86" s="274"/>
      <c r="G86" s="275"/>
      <c r="H86" s="276"/>
      <c r="I86" s="270"/>
      <c r="J86" s="277"/>
      <c r="K86" s="270"/>
      <c r="M86" s="271" t="s">
        <v>325</v>
      </c>
      <c r="O86" s="259"/>
    </row>
    <row r="87" spans="1:80">
      <c r="A87" s="260">
        <v>22</v>
      </c>
      <c r="B87" s="261" t="s">
        <v>328</v>
      </c>
      <c r="C87" s="262" t="s">
        <v>329</v>
      </c>
      <c r="D87" s="263" t="s">
        <v>118</v>
      </c>
      <c r="E87" s="264">
        <v>15889.5</v>
      </c>
      <c r="F87" s="264">
        <v>0</v>
      </c>
      <c r="G87" s="265">
        <f>E87*F87</f>
        <v>0</v>
      </c>
      <c r="H87" s="266">
        <v>0.1</v>
      </c>
      <c r="I87" s="267">
        <f>E87*H87</f>
        <v>1588.95</v>
      </c>
      <c r="J87" s="266"/>
      <c r="K87" s="267">
        <f>E87*J87</f>
        <v>0</v>
      </c>
      <c r="O87" s="259">
        <v>2</v>
      </c>
      <c r="AA87" s="232">
        <v>12</v>
      </c>
      <c r="AB87" s="232">
        <v>0</v>
      </c>
      <c r="AC87" s="232">
        <v>1</v>
      </c>
      <c r="AZ87" s="232">
        <v>1</v>
      </c>
      <c r="BA87" s="232">
        <f>IF(AZ87=1,G87,0)</f>
        <v>0</v>
      </c>
      <c r="BB87" s="232">
        <f>IF(AZ87=2,G87,0)</f>
        <v>0</v>
      </c>
      <c r="BC87" s="232">
        <f>IF(AZ87=3,G87,0)</f>
        <v>0</v>
      </c>
      <c r="BD87" s="232">
        <f>IF(AZ87=4,G87,0)</f>
        <v>0</v>
      </c>
      <c r="BE87" s="232">
        <f>IF(AZ87=5,G87,0)</f>
        <v>0</v>
      </c>
      <c r="CA87" s="259">
        <v>12</v>
      </c>
      <c r="CB87" s="259">
        <v>0</v>
      </c>
    </row>
    <row r="88" spans="1:80">
      <c r="A88" s="268"/>
      <c r="B88" s="269"/>
      <c r="C88" s="327" t="s">
        <v>330</v>
      </c>
      <c r="D88" s="328"/>
      <c r="E88" s="328"/>
      <c r="F88" s="328"/>
      <c r="G88" s="329"/>
      <c r="I88" s="270"/>
      <c r="K88" s="270"/>
      <c r="L88" s="271" t="s">
        <v>330</v>
      </c>
      <c r="O88" s="259">
        <v>3</v>
      </c>
    </row>
    <row r="89" spans="1:80">
      <c r="A89" s="260">
        <v>23</v>
      </c>
      <c r="B89" s="261" t="s">
        <v>331</v>
      </c>
      <c r="C89" s="262" t="s">
        <v>332</v>
      </c>
      <c r="D89" s="263" t="s">
        <v>114</v>
      </c>
      <c r="E89" s="264">
        <v>96000</v>
      </c>
      <c r="F89" s="264">
        <v>0</v>
      </c>
      <c r="G89" s="265">
        <f>E89*F89</f>
        <v>0</v>
      </c>
      <c r="H89" s="266">
        <v>0</v>
      </c>
      <c r="I89" s="267">
        <f>E89*H89</f>
        <v>0</v>
      </c>
      <c r="J89" s="266"/>
      <c r="K89" s="267">
        <f>E89*J89</f>
        <v>0</v>
      </c>
      <c r="O89" s="259">
        <v>2</v>
      </c>
      <c r="AA89" s="232">
        <v>12</v>
      </c>
      <c r="AB89" s="232">
        <v>0</v>
      </c>
      <c r="AC89" s="232">
        <v>2</v>
      </c>
      <c r="AZ89" s="232">
        <v>1</v>
      </c>
      <c r="BA89" s="232">
        <f>IF(AZ89=1,G89,0)</f>
        <v>0</v>
      </c>
      <c r="BB89" s="232">
        <f>IF(AZ89=2,G89,0)</f>
        <v>0</v>
      </c>
      <c r="BC89" s="232">
        <f>IF(AZ89=3,G89,0)</f>
        <v>0</v>
      </c>
      <c r="BD89" s="232">
        <f>IF(AZ89=4,G89,0)</f>
        <v>0</v>
      </c>
      <c r="BE89" s="232">
        <f>IF(AZ89=5,G89,0)</f>
        <v>0</v>
      </c>
      <c r="CA89" s="259">
        <v>12</v>
      </c>
      <c r="CB89" s="259">
        <v>0</v>
      </c>
    </row>
    <row r="90" spans="1:80">
      <c r="A90" s="268"/>
      <c r="B90" s="269"/>
      <c r="C90" s="327" t="s">
        <v>333</v>
      </c>
      <c r="D90" s="328"/>
      <c r="E90" s="328"/>
      <c r="F90" s="328"/>
      <c r="G90" s="329"/>
      <c r="I90" s="270"/>
      <c r="K90" s="270"/>
      <c r="L90" s="271" t="s">
        <v>333</v>
      </c>
      <c r="O90" s="259">
        <v>3</v>
      </c>
    </row>
    <row r="91" spans="1:80">
      <c r="A91" s="278"/>
      <c r="B91" s="279" t="s">
        <v>100</v>
      </c>
      <c r="C91" s="280" t="s">
        <v>111</v>
      </c>
      <c r="D91" s="281"/>
      <c r="E91" s="282"/>
      <c r="F91" s="283"/>
      <c r="G91" s="284">
        <f>SUM(G7:G90)</f>
        <v>0</v>
      </c>
      <c r="H91" s="285"/>
      <c r="I91" s="286">
        <f>SUM(I7:I90)</f>
        <v>1588.95</v>
      </c>
      <c r="J91" s="285"/>
      <c r="K91" s="286">
        <f>SUM(K7:K90)</f>
        <v>0</v>
      </c>
      <c r="O91" s="259">
        <v>4</v>
      </c>
      <c r="BA91" s="287">
        <f>SUM(BA7:BA90)</f>
        <v>0</v>
      </c>
      <c r="BB91" s="287">
        <f>SUM(BB7:BB90)</f>
        <v>0</v>
      </c>
      <c r="BC91" s="287">
        <f>SUM(BC7:BC90)</f>
        <v>0</v>
      </c>
      <c r="BD91" s="287">
        <f>SUM(BD7:BD90)</f>
        <v>0</v>
      </c>
      <c r="BE91" s="287">
        <f>SUM(BE7:BE90)</f>
        <v>0</v>
      </c>
    </row>
    <row r="92" spans="1:80">
      <c r="A92" s="249" t="s">
        <v>97</v>
      </c>
      <c r="B92" s="250" t="s">
        <v>203</v>
      </c>
      <c r="C92" s="251" t="s">
        <v>204</v>
      </c>
      <c r="D92" s="252"/>
      <c r="E92" s="253"/>
      <c r="F92" s="253"/>
      <c r="G92" s="254"/>
      <c r="H92" s="255"/>
      <c r="I92" s="256"/>
      <c r="J92" s="257"/>
      <c r="K92" s="258"/>
      <c r="O92" s="259">
        <v>1</v>
      </c>
    </row>
    <row r="93" spans="1:80">
      <c r="A93" s="260">
        <v>24</v>
      </c>
      <c r="B93" s="261" t="s">
        <v>334</v>
      </c>
      <c r="C93" s="262" t="s">
        <v>335</v>
      </c>
      <c r="D93" s="263" t="s">
        <v>232</v>
      </c>
      <c r="E93" s="264">
        <v>38.4</v>
      </c>
      <c r="F93" s="264">
        <v>0</v>
      </c>
      <c r="G93" s="265">
        <f>E93*F93</f>
        <v>0</v>
      </c>
      <c r="H93" s="266">
        <v>0.65</v>
      </c>
      <c r="I93" s="267">
        <f>E93*H93</f>
        <v>24.96</v>
      </c>
      <c r="J93" s="266"/>
      <c r="K93" s="267">
        <f>E93*J93</f>
        <v>0</v>
      </c>
      <c r="O93" s="259">
        <v>2</v>
      </c>
      <c r="AA93" s="232">
        <v>12</v>
      </c>
      <c r="AB93" s="232">
        <v>0</v>
      </c>
      <c r="AC93" s="232">
        <v>3</v>
      </c>
      <c r="AZ93" s="232">
        <v>1</v>
      </c>
      <c r="BA93" s="232">
        <f>IF(AZ93=1,G93,0)</f>
        <v>0</v>
      </c>
      <c r="BB93" s="232">
        <f>IF(AZ93=2,G93,0)</f>
        <v>0</v>
      </c>
      <c r="BC93" s="232">
        <f>IF(AZ93=3,G93,0)</f>
        <v>0</v>
      </c>
      <c r="BD93" s="232">
        <f>IF(AZ93=4,G93,0)</f>
        <v>0</v>
      </c>
      <c r="BE93" s="232">
        <f>IF(AZ93=5,G93,0)</f>
        <v>0</v>
      </c>
      <c r="CA93" s="259">
        <v>12</v>
      </c>
      <c r="CB93" s="259">
        <v>0</v>
      </c>
    </row>
    <row r="94" spans="1:80" ht="22.5">
      <c r="A94" s="268"/>
      <c r="B94" s="269"/>
      <c r="C94" s="327" t="s">
        <v>336</v>
      </c>
      <c r="D94" s="328"/>
      <c r="E94" s="328"/>
      <c r="F94" s="328"/>
      <c r="G94" s="329"/>
      <c r="I94" s="270"/>
      <c r="K94" s="270"/>
      <c r="L94" s="271" t="s">
        <v>336</v>
      </c>
      <c r="O94" s="259">
        <v>3</v>
      </c>
    </row>
    <row r="95" spans="1:80">
      <c r="A95" s="268"/>
      <c r="B95" s="272"/>
      <c r="C95" s="330" t="s">
        <v>337</v>
      </c>
      <c r="D95" s="331"/>
      <c r="E95" s="273">
        <v>38.4</v>
      </c>
      <c r="F95" s="274"/>
      <c r="G95" s="275"/>
      <c r="H95" s="276"/>
      <c r="I95" s="270"/>
      <c r="J95" s="277"/>
      <c r="K95" s="270"/>
      <c r="M95" s="271" t="s">
        <v>337</v>
      </c>
      <c r="O95" s="259"/>
    </row>
    <row r="96" spans="1:80">
      <c r="A96" s="260">
        <v>25</v>
      </c>
      <c r="B96" s="261" t="s">
        <v>338</v>
      </c>
      <c r="C96" s="262" t="s">
        <v>339</v>
      </c>
      <c r="D96" s="263" t="s">
        <v>114</v>
      </c>
      <c r="E96" s="264">
        <v>114</v>
      </c>
      <c r="F96" s="264">
        <v>0</v>
      </c>
      <c r="G96" s="265">
        <f>E96*F96</f>
        <v>0</v>
      </c>
      <c r="H96" s="266">
        <v>0.1</v>
      </c>
      <c r="I96" s="267">
        <f>E96*H96</f>
        <v>11.4</v>
      </c>
      <c r="J96" s="266"/>
      <c r="K96" s="267">
        <f>E96*J96</f>
        <v>0</v>
      </c>
      <c r="O96" s="259">
        <v>2</v>
      </c>
      <c r="AA96" s="232">
        <v>12</v>
      </c>
      <c r="AB96" s="232">
        <v>0</v>
      </c>
      <c r="AC96" s="232">
        <v>28</v>
      </c>
      <c r="AZ96" s="232">
        <v>1</v>
      </c>
      <c r="BA96" s="232">
        <f>IF(AZ96=1,G96,0)</f>
        <v>0</v>
      </c>
      <c r="BB96" s="232">
        <f>IF(AZ96=2,G96,0)</f>
        <v>0</v>
      </c>
      <c r="BC96" s="232">
        <f>IF(AZ96=3,G96,0)</f>
        <v>0</v>
      </c>
      <c r="BD96" s="232">
        <f>IF(AZ96=4,G96,0)</f>
        <v>0</v>
      </c>
      <c r="BE96" s="232">
        <f>IF(AZ96=5,G96,0)</f>
        <v>0</v>
      </c>
      <c r="CA96" s="259">
        <v>12</v>
      </c>
      <c r="CB96" s="259">
        <v>0</v>
      </c>
    </row>
    <row r="97" spans="1:80">
      <c r="A97" s="268"/>
      <c r="B97" s="272"/>
      <c r="C97" s="330" t="s">
        <v>340</v>
      </c>
      <c r="D97" s="331"/>
      <c r="E97" s="273">
        <v>114</v>
      </c>
      <c r="F97" s="274"/>
      <c r="G97" s="275"/>
      <c r="H97" s="276"/>
      <c r="I97" s="270"/>
      <c r="J97" s="277"/>
      <c r="K97" s="270"/>
      <c r="M97" s="271" t="s">
        <v>340</v>
      </c>
      <c r="O97" s="259"/>
    </row>
    <row r="98" spans="1:80" ht="22.5">
      <c r="A98" s="260">
        <v>26</v>
      </c>
      <c r="B98" s="261" t="s">
        <v>341</v>
      </c>
      <c r="C98" s="262" t="s">
        <v>342</v>
      </c>
      <c r="D98" s="263" t="s">
        <v>114</v>
      </c>
      <c r="E98" s="264">
        <v>96000</v>
      </c>
      <c r="F98" s="264">
        <v>0</v>
      </c>
      <c r="G98" s="265">
        <f>E98*F98</f>
        <v>0</v>
      </c>
      <c r="H98" s="266">
        <v>1.07E-3</v>
      </c>
      <c r="I98" s="267">
        <f>E98*H98</f>
        <v>102.72</v>
      </c>
      <c r="J98" s="266"/>
      <c r="K98" s="267">
        <f>E98*J98</f>
        <v>0</v>
      </c>
      <c r="O98" s="259">
        <v>2</v>
      </c>
      <c r="AA98" s="232">
        <v>12</v>
      </c>
      <c r="AB98" s="232">
        <v>0</v>
      </c>
      <c r="AC98" s="232">
        <v>4</v>
      </c>
      <c r="AZ98" s="232">
        <v>1</v>
      </c>
      <c r="BA98" s="232">
        <f>IF(AZ98=1,G98,0)</f>
        <v>0</v>
      </c>
      <c r="BB98" s="232">
        <f>IF(AZ98=2,G98,0)</f>
        <v>0</v>
      </c>
      <c r="BC98" s="232">
        <f>IF(AZ98=3,G98,0)</f>
        <v>0</v>
      </c>
      <c r="BD98" s="232">
        <f>IF(AZ98=4,G98,0)</f>
        <v>0</v>
      </c>
      <c r="BE98" s="232">
        <f>IF(AZ98=5,G98,0)</f>
        <v>0</v>
      </c>
      <c r="CA98" s="259">
        <v>12</v>
      </c>
      <c r="CB98" s="259">
        <v>0</v>
      </c>
    </row>
    <row r="99" spans="1:80">
      <c r="A99" s="278"/>
      <c r="B99" s="279" t="s">
        <v>100</v>
      </c>
      <c r="C99" s="280" t="s">
        <v>205</v>
      </c>
      <c r="D99" s="281"/>
      <c r="E99" s="282"/>
      <c r="F99" s="283"/>
      <c r="G99" s="284">
        <f>SUM(G92:G98)</f>
        <v>0</v>
      </c>
      <c r="H99" s="285"/>
      <c r="I99" s="286">
        <f>SUM(I92:I98)</f>
        <v>139.07999999999998</v>
      </c>
      <c r="J99" s="285"/>
      <c r="K99" s="286">
        <f>SUM(K92:K98)</f>
        <v>0</v>
      </c>
      <c r="O99" s="259">
        <v>4</v>
      </c>
      <c r="BA99" s="287">
        <f>SUM(BA92:BA98)</f>
        <v>0</v>
      </c>
      <c r="BB99" s="287">
        <f>SUM(BB92:BB98)</f>
        <v>0</v>
      </c>
      <c r="BC99" s="287">
        <f>SUM(BC92:BC98)</f>
        <v>0</v>
      </c>
      <c r="BD99" s="287">
        <f>SUM(BD92:BD98)</f>
        <v>0</v>
      </c>
      <c r="BE99" s="287">
        <f>SUM(BE92:BE98)</f>
        <v>0</v>
      </c>
    </row>
    <row r="100" spans="1:80">
      <c r="A100" s="249" t="s">
        <v>97</v>
      </c>
      <c r="B100" s="250" t="s">
        <v>227</v>
      </c>
      <c r="C100" s="251" t="s">
        <v>228</v>
      </c>
      <c r="D100" s="252"/>
      <c r="E100" s="253"/>
      <c r="F100" s="253"/>
      <c r="G100" s="254"/>
      <c r="H100" s="255"/>
      <c r="I100" s="256"/>
      <c r="J100" s="257"/>
      <c r="K100" s="258"/>
      <c r="O100" s="259">
        <v>1</v>
      </c>
    </row>
    <row r="101" spans="1:80">
      <c r="A101" s="260">
        <v>27</v>
      </c>
      <c r="B101" s="261" t="s">
        <v>343</v>
      </c>
      <c r="C101" s="262" t="s">
        <v>344</v>
      </c>
      <c r="D101" s="263" t="s">
        <v>232</v>
      </c>
      <c r="E101" s="264">
        <v>1728.03</v>
      </c>
      <c r="F101" s="264">
        <v>0</v>
      </c>
      <c r="G101" s="265">
        <f>E101*F101</f>
        <v>0</v>
      </c>
      <c r="H101" s="266">
        <v>0</v>
      </c>
      <c r="I101" s="267">
        <f>E101*H101</f>
        <v>0</v>
      </c>
      <c r="J101" s="266"/>
      <c r="K101" s="267">
        <f>E101*J101</f>
        <v>0</v>
      </c>
      <c r="O101" s="259">
        <v>2</v>
      </c>
      <c r="AA101" s="232">
        <v>7</v>
      </c>
      <c r="AB101" s="232">
        <v>1</v>
      </c>
      <c r="AC101" s="232">
        <v>2</v>
      </c>
      <c r="AZ101" s="232">
        <v>1</v>
      </c>
      <c r="BA101" s="232">
        <f>IF(AZ101=1,G101,0)</f>
        <v>0</v>
      </c>
      <c r="BB101" s="232">
        <f>IF(AZ101=2,G101,0)</f>
        <v>0</v>
      </c>
      <c r="BC101" s="232">
        <f>IF(AZ101=3,G101,0)</f>
        <v>0</v>
      </c>
      <c r="BD101" s="232">
        <f>IF(AZ101=4,G101,0)</f>
        <v>0</v>
      </c>
      <c r="BE101" s="232">
        <f>IF(AZ101=5,G101,0)</f>
        <v>0</v>
      </c>
      <c r="CA101" s="259">
        <v>7</v>
      </c>
      <c r="CB101" s="259">
        <v>1</v>
      </c>
    </row>
    <row r="102" spans="1:80">
      <c r="A102" s="278"/>
      <c r="B102" s="279" t="s">
        <v>100</v>
      </c>
      <c r="C102" s="280" t="s">
        <v>229</v>
      </c>
      <c r="D102" s="281"/>
      <c r="E102" s="282"/>
      <c r="F102" s="283"/>
      <c r="G102" s="284">
        <f>SUM(G100:G101)</f>
        <v>0</v>
      </c>
      <c r="H102" s="285"/>
      <c r="I102" s="286">
        <f>SUM(I100:I101)</f>
        <v>0</v>
      </c>
      <c r="J102" s="285"/>
      <c r="K102" s="286">
        <f>SUM(K100:K101)</f>
        <v>0</v>
      </c>
      <c r="O102" s="259">
        <v>4</v>
      </c>
      <c r="BA102" s="287">
        <f>SUM(BA100:BA101)</f>
        <v>0</v>
      </c>
      <c r="BB102" s="287">
        <f>SUM(BB100:BB101)</f>
        <v>0</v>
      </c>
      <c r="BC102" s="287">
        <f>SUM(BC100:BC101)</f>
        <v>0</v>
      </c>
      <c r="BD102" s="287">
        <f>SUM(BD100:BD101)</f>
        <v>0</v>
      </c>
      <c r="BE102" s="287">
        <f>SUM(BE100:BE101)</f>
        <v>0</v>
      </c>
    </row>
    <row r="103" spans="1:80">
      <c r="E103" s="232"/>
    </row>
    <row r="104" spans="1:80">
      <c r="E104" s="232"/>
    </row>
    <row r="105" spans="1:80">
      <c r="E105" s="232"/>
    </row>
    <row r="106" spans="1:80">
      <c r="E106" s="232"/>
    </row>
    <row r="107" spans="1:80">
      <c r="E107" s="232"/>
    </row>
    <row r="108" spans="1:80">
      <c r="E108" s="232"/>
    </row>
    <row r="109" spans="1:80">
      <c r="E109" s="232"/>
    </row>
    <row r="110" spans="1:80">
      <c r="E110" s="232"/>
    </row>
    <row r="111" spans="1:80">
      <c r="E111" s="232"/>
    </row>
    <row r="112" spans="1:80">
      <c r="E112" s="232"/>
    </row>
    <row r="113" spans="1:7">
      <c r="E113" s="232"/>
    </row>
    <row r="114" spans="1:7">
      <c r="E114" s="232"/>
    </row>
    <row r="115" spans="1:7">
      <c r="E115" s="232"/>
    </row>
    <row r="116" spans="1:7">
      <c r="E116" s="232"/>
    </row>
    <row r="117" spans="1:7">
      <c r="E117" s="232"/>
    </row>
    <row r="118" spans="1:7">
      <c r="E118" s="232"/>
    </row>
    <row r="119" spans="1:7">
      <c r="E119" s="232"/>
    </row>
    <row r="120" spans="1:7">
      <c r="E120" s="232"/>
    </row>
    <row r="121" spans="1:7">
      <c r="E121" s="232"/>
    </row>
    <row r="122" spans="1:7">
      <c r="E122" s="232"/>
    </row>
    <row r="123" spans="1:7">
      <c r="E123" s="232"/>
    </row>
    <row r="124" spans="1:7">
      <c r="E124" s="232"/>
    </row>
    <row r="125" spans="1:7">
      <c r="E125" s="232"/>
    </row>
    <row r="126" spans="1:7">
      <c r="A126" s="277"/>
      <c r="B126" s="277"/>
      <c r="C126" s="277"/>
      <c r="D126" s="277"/>
      <c r="E126" s="277"/>
      <c r="F126" s="277"/>
      <c r="G126" s="277"/>
    </row>
    <row r="127" spans="1:7">
      <c r="A127" s="277"/>
      <c r="B127" s="277"/>
      <c r="C127" s="277"/>
      <c r="D127" s="277"/>
      <c r="E127" s="277"/>
      <c r="F127" s="277"/>
      <c r="G127" s="277"/>
    </row>
    <row r="128" spans="1:7">
      <c r="A128" s="277"/>
      <c r="B128" s="277"/>
      <c r="C128" s="277"/>
      <c r="D128" s="277"/>
      <c r="E128" s="277"/>
      <c r="F128" s="277"/>
      <c r="G128" s="277"/>
    </row>
    <row r="129" spans="1:7">
      <c r="A129" s="277"/>
      <c r="B129" s="277"/>
      <c r="C129" s="277"/>
      <c r="D129" s="277"/>
      <c r="E129" s="277"/>
      <c r="F129" s="277"/>
      <c r="G129" s="277"/>
    </row>
    <row r="130" spans="1:7">
      <c r="E130" s="232"/>
    </row>
    <row r="131" spans="1:7">
      <c r="E131" s="232"/>
    </row>
    <row r="132" spans="1:7">
      <c r="E132" s="232"/>
    </row>
    <row r="133" spans="1:7">
      <c r="E133" s="232"/>
    </row>
    <row r="134" spans="1:7">
      <c r="E134" s="232"/>
    </row>
    <row r="135" spans="1:7">
      <c r="E135" s="232"/>
    </row>
    <row r="136" spans="1:7">
      <c r="E136" s="232"/>
    </row>
    <row r="137" spans="1:7">
      <c r="E137" s="232"/>
    </row>
    <row r="138" spans="1:7">
      <c r="E138" s="232"/>
    </row>
    <row r="139" spans="1:7">
      <c r="E139" s="232"/>
    </row>
    <row r="140" spans="1:7">
      <c r="E140" s="232"/>
    </row>
    <row r="141" spans="1:7">
      <c r="E141" s="232"/>
    </row>
    <row r="142" spans="1:7">
      <c r="E142" s="232"/>
    </row>
    <row r="143" spans="1:7">
      <c r="E143" s="232"/>
    </row>
    <row r="144" spans="1:7">
      <c r="E144" s="232"/>
    </row>
    <row r="145" spans="5:5">
      <c r="E145" s="232"/>
    </row>
    <row r="146" spans="5:5">
      <c r="E146" s="232"/>
    </row>
    <row r="147" spans="5:5">
      <c r="E147" s="232"/>
    </row>
    <row r="148" spans="5:5">
      <c r="E148" s="232"/>
    </row>
    <row r="149" spans="5:5">
      <c r="E149" s="232"/>
    </row>
    <row r="150" spans="5:5">
      <c r="E150" s="232"/>
    </row>
    <row r="151" spans="5:5">
      <c r="E151" s="232"/>
    </row>
    <row r="152" spans="5:5">
      <c r="E152" s="232"/>
    </row>
    <row r="153" spans="5:5">
      <c r="E153" s="232"/>
    </row>
    <row r="154" spans="5:5">
      <c r="E154" s="232"/>
    </row>
    <row r="155" spans="5:5">
      <c r="E155" s="232"/>
    </row>
    <row r="156" spans="5:5">
      <c r="E156" s="232"/>
    </row>
    <row r="157" spans="5:5">
      <c r="E157" s="232"/>
    </row>
    <row r="158" spans="5:5">
      <c r="E158" s="232"/>
    </row>
    <row r="159" spans="5:5">
      <c r="E159" s="232"/>
    </row>
    <row r="160" spans="5:5">
      <c r="E160" s="232"/>
    </row>
    <row r="161" spans="1:7">
      <c r="A161" s="288"/>
      <c r="B161" s="288"/>
    </row>
    <row r="162" spans="1:7">
      <c r="A162" s="277"/>
      <c r="B162" s="277"/>
      <c r="C162" s="289"/>
      <c r="D162" s="289"/>
      <c r="E162" s="290"/>
      <c r="F162" s="289"/>
      <c r="G162" s="291"/>
    </row>
    <row r="163" spans="1:7">
      <c r="A163" s="292"/>
      <c r="B163" s="292"/>
      <c r="C163" s="277"/>
      <c r="D163" s="277"/>
      <c r="E163" s="293"/>
      <c r="F163" s="277"/>
      <c r="G163" s="277"/>
    </row>
    <row r="164" spans="1:7">
      <c r="A164" s="277"/>
      <c r="B164" s="277"/>
      <c r="C164" s="277"/>
      <c r="D164" s="277"/>
      <c r="E164" s="293"/>
      <c r="F164" s="277"/>
      <c r="G164" s="277"/>
    </row>
    <row r="165" spans="1:7">
      <c r="A165" s="277"/>
      <c r="B165" s="277"/>
      <c r="C165" s="277"/>
      <c r="D165" s="277"/>
      <c r="E165" s="293"/>
      <c r="F165" s="277"/>
      <c r="G165" s="277"/>
    </row>
    <row r="166" spans="1:7">
      <c r="A166" s="277"/>
      <c r="B166" s="277"/>
      <c r="C166" s="277"/>
      <c r="D166" s="277"/>
      <c r="E166" s="293"/>
      <c r="F166" s="277"/>
      <c r="G166" s="277"/>
    </row>
    <row r="167" spans="1:7">
      <c r="A167" s="277"/>
      <c r="B167" s="277"/>
      <c r="C167" s="277"/>
      <c r="D167" s="277"/>
      <c r="E167" s="293"/>
      <c r="F167" s="277"/>
      <c r="G167" s="277"/>
    </row>
    <row r="168" spans="1:7">
      <c r="A168" s="277"/>
      <c r="B168" s="277"/>
      <c r="C168" s="277"/>
      <c r="D168" s="277"/>
      <c r="E168" s="293"/>
      <c r="F168" s="277"/>
      <c r="G168" s="277"/>
    </row>
    <row r="169" spans="1:7">
      <c r="A169" s="277"/>
      <c r="B169" s="277"/>
      <c r="C169" s="277"/>
      <c r="D169" s="277"/>
      <c r="E169" s="293"/>
      <c r="F169" s="277"/>
      <c r="G169" s="277"/>
    </row>
    <row r="170" spans="1:7">
      <c r="A170" s="277"/>
      <c r="B170" s="277"/>
      <c r="C170" s="277"/>
      <c r="D170" s="277"/>
      <c r="E170" s="293"/>
      <c r="F170" s="277"/>
      <c r="G170" s="277"/>
    </row>
    <row r="171" spans="1:7">
      <c r="A171" s="277"/>
      <c r="B171" s="277"/>
      <c r="C171" s="277"/>
      <c r="D171" s="277"/>
      <c r="E171" s="293"/>
      <c r="F171" s="277"/>
      <c r="G171" s="277"/>
    </row>
    <row r="172" spans="1:7">
      <c r="A172" s="277"/>
      <c r="B172" s="277"/>
      <c r="C172" s="277"/>
      <c r="D172" s="277"/>
      <c r="E172" s="293"/>
      <c r="F172" s="277"/>
      <c r="G172" s="277"/>
    </row>
    <row r="173" spans="1:7">
      <c r="A173" s="277"/>
      <c r="B173" s="277"/>
      <c r="C173" s="277"/>
      <c r="D173" s="277"/>
      <c r="E173" s="293"/>
      <c r="F173" s="277"/>
      <c r="G173" s="277"/>
    </row>
    <row r="174" spans="1:7">
      <c r="A174" s="277"/>
      <c r="B174" s="277"/>
      <c r="C174" s="277"/>
      <c r="D174" s="277"/>
      <c r="E174" s="293"/>
      <c r="F174" s="277"/>
      <c r="G174" s="277"/>
    </row>
    <row r="175" spans="1:7">
      <c r="A175" s="277"/>
      <c r="B175" s="277"/>
      <c r="C175" s="277"/>
      <c r="D175" s="277"/>
      <c r="E175" s="293"/>
      <c r="F175" s="277"/>
      <c r="G175" s="277"/>
    </row>
  </sheetData>
  <mergeCells count="67">
    <mergeCell ref="C21:D21"/>
    <mergeCell ref="A1:G1"/>
    <mergeCell ref="A3:B3"/>
    <mergeCell ref="A4:B4"/>
    <mergeCell ref="E4:G4"/>
    <mergeCell ref="C9:D9"/>
    <mergeCell ref="C11:D11"/>
    <mergeCell ref="C13:D13"/>
    <mergeCell ref="C14:D14"/>
    <mergeCell ref="C15:D15"/>
    <mergeCell ref="C16:D16"/>
    <mergeCell ref="C18:D18"/>
    <mergeCell ref="C19:D19"/>
    <mergeCell ref="C20:D20"/>
    <mergeCell ref="C35:D35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50:D50"/>
    <mergeCell ref="C36:D36"/>
    <mergeCell ref="C37:D37"/>
    <mergeCell ref="C39:D39"/>
    <mergeCell ref="C40:D40"/>
    <mergeCell ref="C41:D41"/>
    <mergeCell ref="C43:D43"/>
    <mergeCell ref="C44:D44"/>
    <mergeCell ref="C45:D45"/>
    <mergeCell ref="C46:D46"/>
    <mergeCell ref="C48:D48"/>
    <mergeCell ref="C49:D49"/>
    <mergeCell ref="C69:D69"/>
    <mergeCell ref="C51:D51"/>
    <mergeCell ref="C53:D53"/>
    <mergeCell ref="C55:D55"/>
    <mergeCell ref="C57:D57"/>
    <mergeCell ref="C58:D58"/>
    <mergeCell ref="C59:D59"/>
    <mergeCell ref="C60:D60"/>
    <mergeCell ref="C62:G62"/>
    <mergeCell ref="C63:D63"/>
    <mergeCell ref="C65:D65"/>
    <mergeCell ref="C67:D67"/>
    <mergeCell ref="C86:D86"/>
    <mergeCell ref="C70:D70"/>
    <mergeCell ref="C71:D71"/>
    <mergeCell ref="C72:D72"/>
    <mergeCell ref="C74:D74"/>
    <mergeCell ref="C75:D75"/>
    <mergeCell ref="C76:D76"/>
    <mergeCell ref="C78:D78"/>
    <mergeCell ref="C79:D79"/>
    <mergeCell ref="C80:D80"/>
    <mergeCell ref="C82:D82"/>
    <mergeCell ref="C84:D84"/>
    <mergeCell ref="C88:G88"/>
    <mergeCell ref="C90:G90"/>
    <mergeCell ref="C94:G94"/>
    <mergeCell ref="C95:D95"/>
    <mergeCell ref="C97:D97"/>
  </mergeCells>
  <printOptions horizontalCentered="1" gridLinesSet="0"/>
  <pageMargins left="0.59055118110236227" right="0.39370078740157483" top="0.59055118110236227" bottom="0.98425196850393704" header="0.19685039370078741" footer="0.51181102362204722"/>
  <pageSetup paperSize="9" orientation="landscape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3"/>
  <dimension ref="A1:BE51"/>
  <sheetViews>
    <sheetView topLeftCell="A34" zoomScaleNormal="100" workbookViewId="0"/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57" ht="12.75" customHeight="1">
      <c r="A2" s="95" t="s">
        <v>32</v>
      </c>
      <c r="B2" s="96"/>
      <c r="C2" s="97" t="s">
        <v>109</v>
      </c>
      <c r="D2" s="97" t="s">
        <v>110</v>
      </c>
      <c r="E2" s="98"/>
      <c r="F2" s="99" t="s">
        <v>33</v>
      </c>
      <c r="G2" s="100"/>
    </row>
    <row r="3" spans="1:57" ht="3" hidden="1" customHeight="1">
      <c r="A3" s="101"/>
      <c r="B3" s="102"/>
      <c r="C3" s="103"/>
      <c r="D3" s="103"/>
      <c r="E3" s="104"/>
      <c r="F3" s="105"/>
      <c r="G3" s="106"/>
    </row>
    <row r="4" spans="1:5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57" ht="12.95" customHeight="1">
      <c r="A5" s="109" t="s">
        <v>345</v>
      </c>
      <c r="B5" s="110"/>
      <c r="C5" s="111" t="s">
        <v>346</v>
      </c>
      <c r="D5" s="112"/>
      <c r="E5" s="110"/>
      <c r="F5" s="105" t="s">
        <v>36</v>
      </c>
      <c r="G5" s="106"/>
    </row>
    <row r="6" spans="1:57" ht="12.9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57" ht="12.95" customHeight="1">
      <c r="A7" s="116" t="s">
        <v>103</v>
      </c>
      <c r="B7" s="117"/>
      <c r="C7" s="118" t="s">
        <v>104</v>
      </c>
      <c r="D7" s="119"/>
      <c r="E7" s="119"/>
      <c r="F7" s="120" t="s">
        <v>39</v>
      </c>
      <c r="G7" s="114">
        <f>IF(G6=0,,ROUND((F30+F32)/G6,1))</f>
        <v>0</v>
      </c>
    </row>
    <row r="8" spans="1:57">
      <c r="A8" s="121" t="s">
        <v>40</v>
      </c>
      <c r="B8" s="105"/>
      <c r="C8" s="313"/>
      <c r="D8" s="313"/>
      <c r="E8" s="314"/>
      <c r="F8" s="122" t="s">
        <v>41</v>
      </c>
      <c r="G8" s="123"/>
      <c r="H8" s="124"/>
      <c r="I8" s="125"/>
    </row>
    <row r="9" spans="1:57">
      <c r="A9" s="121" t="s">
        <v>42</v>
      </c>
      <c r="B9" s="105"/>
      <c r="C9" s="313"/>
      <c r="D9" s="313"/>
      <c r="E9" s="314"/>
      <c r="F9" s="105"/>
      <c r="G9" s="126"/>
      <c r="H9" s="127"/>
    </row>
    <row r="10" spans="1:57">
      <c r="A10" s="121" t="s">
        <v>43</v>
      </c>
      <c r="B10" s="105"/>
      <c r="C10" s="313"/>
      <c r="D10" s="313"/>
      <c r="E10" s="313"/>
      <c r="F10" s="128"/>
      <c r="G10" s="129"/>
      <c r="H10" s="130"/>
    </row>
    <row r="11" spans="1:57" ht="13.5" customHeight="1">
      <c r="A11" s="121" t="s">
        <v>44</v>
      </c>
      <c r="B11" s="105"/>
      <c r="C11" s="313"/>
      <c r="D11" s="313"/>
      <c r="E11" s="313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57" ht="12.75" customHeight="1">
      <c r="A12" s="134" t="s">
        <v>46</v>
      </c>
      <c r="B12" s="102"/>
      <c r="C12" s="315"/>
      <c r="D12" s="315"/>
      <c r="E12" s="315"/>
      <c r="F12" s="135" t="s">
        <v>47</v>
      </c>
      <c r="G12" s="136"/>
      <c r="H12" s="127"/>
    </row>
    <row r="13" spans="1:57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5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57" ht="15.95" customHeight="1">
      <c r="A15" s="146"/>
      <c r="B15" s="147" t="s">
        <v>51</v>
      </c>
      <c r="C15" s="148">
        <f>'SO 03 001 Rek'!E11</f>
        <v>0</v>
      </c>
      <c r="D15" s="149" t="str">
        <f>'SO 03 001 Rek'!A16</f>
        <v>Ztížené výrobní podmínky</v>
      </c>
      <c r="E15" s="150"/>
      <c r="F15" s="151"/>
      <c r="G15" s="148">
        <f>'SO 03 001 Rek'!I16</f>
        <v>0</v>
      </c>
    </row>
    <row r="16" spans="1:57" ht="15.95" customHeight="1">
      <c r="A16" s="146" t="s">
        <v>52</v>
      </c>
      <c r="B16" s="147" t="s">
        <v>53</v>
      </c>
      <c r="C16" s="148">
        <f>'SO 03 001 Rek'!F11</f>
        <v>0</v>
      </c>
      <c r="D16" s="101" t="str">
        <f>'SO 03 001 Rek'!A17</f>
        <v>Oborová přirážka</v>
      </c>
      <c r="E16" s="152"/>
      <c r="F16" s="153"/>
      <c r="G16" s="148">
        <f>'SO 03 001 Rek'!I17</f>
        <v>0</v>
      </c>
    </row>
    <row r="17" spans="1:7" ht="15.95" customHeight="1">
      <c r="A17" s="146" t="s">
        <v>54</v>
      </c>
      <c r="B17" s="147" t="s">
        <v>55</v>
      </c>
      <c r="C17" s="148">
        <f>'SO 03 001 Rek'!H11</f>
        <v>0</v>
      </c>
      <c r="D17" s="101" t="str">
        <f>'SO 03 001 Rek'!A18</f>
        <v>Přesun stavebních kapacit</v>
      </c>
      <c r="E17" s="152"/>
      <c r="F17" s="153"/>
      <c r="G17" s="148">
        <f>'SO 03 001 Rek'!I18</f>
        <v>0</v>
      </c>
    </row>
    <row r="18" spans="1:7" ht="15.95" customHeight="1">
      <c r="A18" s="154" t="s">
        <v>56</v>
      </c>
      <c r="B18" s="155" t="s">
        <v>57</v>
      </c>
      <c r="C18" s="148">
        <f>'SO 03 001 Rek'!G11</f>
        <v>0</v>
      </c>
      <c r="D18" s="101" t="str">
        <f>'SO 03 001 Rek'!A19</f>
        <v>Mimostaveništní doprava</v>
      </c>
      <c r="E18" s="152"/>
      <c r="F18" s="153"/>
      <c r="G18" s="148">
        <f>'SO 03 001 Rek'!I19</f>
        <v>0</v>
      </c>
    </row>
    <row r="19" spans="1:7" ht="15.95" customHeight="1">
      <c r="A19" s="156" t="s">
        <v>58</v>
      </c>
      <c r="B19" s="147"/>
      <c r="C19" s="148">
        <f>SUM(C15:C18)</f>
        <v>0</v>
      </c>
      <c r="D19" s="101" t="str">
        <f>'SO 03 001 Rek'!A20</f>
        <v>Zařízení staveniště</v>
      </c>
      <c r="E19" s="152"/>
      <c r="F19" s="153"/>
      <c r="G19" s="148">
        <f>'SO 03 001 Rek'!I20</f>
        <v>0</v>
      </c>
    </row>
    <row r="20" spans="1:7" ht="15.95" customHeight="1">
      <c r="A20" s="156"/>
      <c r="B20" s="147"/>
      <c r="C20" s="148"/>
      <c r="D20" s="101" t="str">
        <f>'SO 03 001 Rek'!A21</f>
        <v>Provoz investora</v>
      </c>
      <c r="E20" s="152"/>
      <c r="F20" s="153"/>
      <c r="G20" s="148">
        <f>'SO 03 001 Rek'!I21</f>
        <v>0</v>
      </c>
    </row>
    <row r="21" spans="1:7" ht="15.95" customHeight="1">
      <c r="A21" s="156" t="s">
        <v>29</v>
      </c>
      <c r="B21" s="147"/>
      <c r="C21" s="148">
        <f>'SO 03 001 Rek'!I11</f>
        <v>0</v>
      </c>
      <c r="D21" s="101" t="str">
        <f>'SO 03 001 Rek'!A22</f>
        <v>Kompletační činnost (IČD)</v>
      </c>
      <c r="E21" s="152"/>
      <c r="F21" s="153"/>
      <c r="G21" s="148">
        <f>'SO 03 001 Rek'!I22</f>
        <v>0</v>
      </c>
    </row>
    <row r="22" spans="1:7" ht="15.9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95" customHeight="1" thickBot="1">
      <c r="A23" s="316" t="s">
        <v>61</v>
      </c>
      <c r="B23" s="317"/>
      <c r="C23" s="158">
        <f>C22+G23</f>
        <v>0</v>
      </c>
      <c r="D23" s="159" t="s">
        <v>62</v>
      </c>
      <c r="E23" s="160"/>
      <c r="F23" s="161"/>
      <c r="G23" s="148">
        <f>'SO 03 001 Rek'!H24</f>
        <v>0</v>
      </c>
    </row>
    <row r="24" spans="1:7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>
      <c r="A27" s="157"/>
      <c r="B27" s="171"/>
      <c r="C27" s="167"/>
      <c r="D27" s="127"/>
      <c r="F27" s="168"/>
      <c r="G27" s="169"/>
    </row>
    <row r="28" spans="1:7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>
      <c r="A30" s="175" t="s">
        <v>11</v>
      </c>
      <c r="B30" s="176"/>
      <c r="C30" s="177">
        <v>21</v>
      </c>
      <c r="D30" s="176" t="s">
        <v>70</v>
      </c>
      <c r="E30" s="178"/>
      <c r="F30" s="308">
        <f>C23-F32</f>
        <v>0</v>
      </c>
      <c r="G30" s="309"/>
    </row>
    <row r="31" spans="1:7">
      <c r="A31" s="175" t="s">
        <v>71</v>
      </c>
      <c r="B31" s="176"/>
      <c r="C31" s="177">
        <f>C30</f>
        <v>21</v>
      </c>
      <c r="D31" s="176" t="s">
        <v>72</v>
      </c>
      <c r="E31" s="178"/>
      <c r="F31" s="308">
        <f>ROUND(PRODUCT(F30,C31/100),0)</f>
        <v>0</v>
      </c>
      <c r="G31" s="309"/>
    </row>
    <row r="32" spans="1:7">
      <c r="A32" s="175" t="s">
        <v>11</v>
      </c>
      <c r="B32" s="176"/>
      <c r="C32" s="177">
        <v>0</v>
      </c>
      <c r="D32" s="176" t="s">
        <v>72</v>
      </c>
      <c r="E32" s="178"/>
      <c r="F32" s="308">
        <v>0</v>
      </c>
      <c r="G32" s="309"/>
    </row>
    <row r="33" spans="1:8">
      <c r="A33" s="175" t="s">
        <v>71</v>
      </c>
      <c r="B33" s="179"/>
      <c r="C33" s="180">
        <f>C32</f>
        <v>0</v>
      </c>
      <c r="D33" s="176" t="s">
        <v>72</v>
      </c>
      <c r="E33" s="153"/>
      <c r="F33" s="308">
        <f>ROUND(PRODUCT(F32,C33/100),0)</f>
        <v>0</v>
      </c>
      <c r="G33" s="309"/>
    </row>
    <row r="34" spans="1:8" s="184" customFormat="1" ht="19.5" customHeight="1" thickBot="1">
      <c r="A34" s="181" t="s">
        <v>73</v>
      </c>
      <c r="B34" s="182"/>
      <c r="C34" s="182"/>
      <c r="D34" s="182"/>
      <c r="E34" s="183"/>
      <c r="F34" s="310">
        <f>ROUND(SUM(F30:F33),0)</f>
        <v>0</v>
      </c>
      <c r="G34" s="311"/>
    </row>
    <row r="36" spans="1:8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2"/>
      <c r="C37" s="312"/>
      <c r="D37" s="312"/>
      <c r="E37" s="312"/>
      <c r="F37" s="312"/>
      <c r="G37" s="312"/>
      <c r="H37" s="1" t="s">
        <v>1</v>
      </c>
    </row>
    <row r="38" spans="1:8" ht="12.75" customHeight="1">
      <c r="A38" s="185"/>
      <c r="B38" s="312"/>
      <c r="C38" s="312"/>
      <c r="D38" s="312"/>
      <c r="E38" s="312"/>
      <c r="F38" s="312"/>
      <c r="G38" s="312"/>
      <c r="H38" s="1" t="s">
        <v>1</v>
      </c>
    </row>
    <row r="39" spans="1:8">
      <c r="A39" s="185"/>
      <c r="B39" s="312"/>
      <c r="C39" s="312"/>
      <c r="D39" s="312"/>
      <c r="E39" s="312"/>
      <c r="F39" s="312"/>
      <c r="G39" s="312"/>
      <c r="H39" s="1" t="s">
        <v>1</v>
      </c>
    </row>
    <row r="40" spans="1:8">
      <c r="A40" s="185"/>
      <c r="B40" s="312"/>
      <c r="C40" s="312"/>
      <c r="D40" s="312"/>
      <c r="E40" s="312"/>
      <c r="F40" s="312"/>
      <c r="G40" s="312"/>
      <c r="H40" s="1" t="s">
        <v>1</v>
      </c>
    </row>
    <row r="41" spans="1:8">
      <c r="A41" s="185"/>
      <c r="B41" s="312"/>
      <c r="C41" s="312"/>
      <c r="D41" s="312"/>
      <c r="E41" s="312"/>
      <c r="F41" s="312"/>
      <c r="G41" s="312"/>
      <c r="H41" s="1" t="s">
        <v>1</v>
      </c>
    </row>
    <row r="42" spans="1:8">
      <c r="A42" s="185"/>
      <c r="B42" s="312"/>
      <c r="C42" s="312"/>
      <c r="D42" s="312"/>
      <c r="E42" s="312"/>
      <c r="F42" s="312"/>
      <c r="G42" s="312"/>
      <c r="H42" s="1" t="s">
        <v>1</v>
      </c>
    </row>
    <row r="43" spans="1:8">
      <c r="A43" s="185"/>
      <c r="B43" s="312"/>
      <c r="C43" s="312"/>
      <c r="D43" s="312"/>
      <c r="E43" s="312"/>
      <c r="F43" s="312"/>
      <c r="G43" s="312"/>
      <c r="H43" s="1" t="s">
        <v>1</v>
      </c>
    </row>
    <row r="44" spans="1:8" ht="12.75" customHeight="1">
      <c r="A44" s="185"/>
      <c r="B44" s="312"/>
      <c r="C44" s="312"/>
      <c r="D44" s="312"/>
      <c r="E44" s="312"/>
      <c r="F44" s="312"/>
      <c r="G44" s="312"/>
      <c r="H44" s="1" t="s">
        <v>1</v>
      </c>
    </row>
    <row r="45" spans="1:8" ht="12.75" customHeight="1">
      <c r="A45" s="185"/>
      <c r="B45" s="312"/>
      <c r="C45" s="312"/>
      <c r="D45" s="312"/>
      <c r="E45" s="312"/>
      <c r="F45" s="312"/>
      <c r="G45" s="312"/>
      <c r="H45" s="1" t="s">
        <v>1</v>
      </c>
    </row>
    <row r="46" spans="1:8">
      <c r="B46" s="307"/>
      <c r="C46" s="307"/>
      <c r="D46" s="307"/>
      <c r="E46" s="307"/>
      <c r="F46" s="307"/>
      <c r="G46" s="307"/>
    </row>
    <row r="47" spans="1:8">
      <c r="B47" s="307"/>
      <c r="C47" s="307"/>
      <c r="D47" s="307"/>
      <c r="E47" s="307"/>
      <c r="F47" s="307"/>
      <c r="G47" s="307"/>
    </row>
    <row r="48" spans="1:8">
      <c r="B48" s="307"/>
      <c r="C48" s="307"/>
      <c r="D48" s="307"/>
      <c r="E48" s="307"/>
      <c r="F48" s="307"/>
      <c r="G48" s="307"/>
    </row>
    <row r="49" spans="2:7">
      <c r="B49" s="307"/>
      <c r="C49" s="307"/>
      <c r="D49" s="307"/>
      <c r="E49" s="307"/>
      <c r="F49" s="307"/>
      <c r="G49" s="307"/>
    </row>
    <row r="50" spans="2:7">
      <c r="B50" s="307"/>
      <c r="C50" s="307"/>
      <c r="D50" s="307"/>
      <c r="E50" s="307"/>
      <c r="F50" s="307"/>
      <c r="G50" s="307"/>
    </row>
    <row r="51" spans="2:7">
      <c r="B51" s="307"/>
      <c r="C51" s="307"/>
      <c r="D51" s="307"/>
      <c r="E51" s="307"/>
      <c r="F51" s="307"/>
      <c r="G51" s="307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3"/>
  <dimension ref="A1:BE75"/>
  <sheetViews>
    <sheetView workbookViewId="0">
      <selection sqref="A1:B1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57" ht="13.5" thickTop="1">
      <c r="A1" s="318" t="s">
        <v>2</v>
      </c>
      <c r="B1" s="319"/>
      <c r="C1" s="186" t="s">
        <v>105</v>
      </c>
      <c r="D1" s="187"/>
      <c r="E1" s="188"/>
      <c r="F1" s="187"/>
      <c r="G1" s="189" t="s">
        <v>75</v>
      </c>
      <c r="H1" s="190" t="s">
        <v>109</v>
      </c>
      <c r="I1" s="191"/>
    </row>
    <row r="2" spans="1:57" ht="13.5" thickBot="1">
      <c r="A2" s="320" t="s">
        <v>76</v>
      </c>
      <c r="B2" s="321"/>
      <c r="C2" s="192" t="s">
        <v>347</v>
      </c>
      <c r="D2" s="193"/>
      <c r="E2" s="194"/>
      <c r="F2" s="193"/>
      <c r="G2" s="322" t="s">
        <v>110</v>
      </c>
      <c r="H2" s="323"/>
      <c r="I2" s="324"/>
    </row>
    <row r="3" spans="1:57" ht="13.5" thickTop="1">
      <c r="F3" s="127"/>
    </row>
    <row r="4" spans="1:57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spans="1:57" ht="13.5" thickBot="1"/>
    <row r="6" spans="1:57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57" s="127" customFormat="1">
      <c r="A7" s="294" t="str">
        <f>'SO 03 001 Pol'!B7</f>
        <v>1</v>
      </c>
      <c r="B7" s="62" t="str">
        <f>'SO 03 001 Pol'!C7</f>
        <v>Zemní práce</v>
      </c>
      <c r="D7" s="204"/>
      <c r="E7" s="295">
        <f>'SO 03 001 Pol'!BA31</f>
        <v>0</v>
      </c>
      <c r="F7" s="296">
        <f>'SO 03 001 Pol'!BB31</f>
        <v>0</v>
      </c>
      <c r="G7" s="296">
        <f>'SO 03 001 Pol'!BC31</f>
        <v>0</v>
      </c>
      <c r="H7" s="296">
        <f>'SO 03 001 Pol'!BD31</f>
        <v>0</v>
      </c>
      <c r="I7" s="297">
        <f>'SO 03 001 Pol'!BE31</f>
        <v>0</v>
      </c>
    </row>
    <row r="8" spans="1:57" s="127" customFormat="1">
      <c r="A8" s="294" t="str">
        <f>'SO 03 001 Pol'!B32</f>
        <v>99</v>
      </c>
      <c r="B8" s="62" t="str">
        <f>'SO 03 001 Pol'!C32</f>
        <v>Staveništní přesun hmot</v>
      </c>
      <c r="D8" s="204"/>
      <c r="E8" s="295">
        <f>'SO 03 001 Pol'!BA34</f>
        <v>0</v>
      </c>
      <c r="F8" s="296">
        <f>'SO 03 001 Pol'!BB34</f>
        <v>0</v>
      </c>
      <c r="G8" s="296">
        <f>'SO 03 001 Pol'!BC34</f>
        <v>0</v>
      </c>
      <c r="H8" s="296">
        <f>'SO 03 001 Pol'!BD34</f>
        <v>0</v>
      </c>
      <c r="I8" s="297">
        <f>'SO 03 001 Pol'!BE34</f>
        <v>0</v>
      </c>
    </row>
    <row r="9" spans="1:57" s="127" customFormat="1">
      <c r="A9" s="294" t="str">
        <f>'SO 03 001 Pol'!B35</f>
        <v>762</v>
      </c>
      <c r="B9" s="62" t="str">
        <f>'SO 03 001 Pol'!C35</f>
        <v>Konstrukce tesařské</v>
      </c>
      <c r="D9" s="204"/>
      <c r="E9" s="295">
        <f>'SO 03 001 Pol'!BA45</f>
        <v>0</v>
      </c>
      <c r="F9" s="296">
        <f>'SO 03 001 Pol'!BB45</f>
        <v>0</v>
      </c>
      <c r="G9" s="296">
        <f>'SO 03 001 Pol'!BC45</f>
        <v>0</v>
      </c>
      <c r="H9" s="296">
        <f>'SO 03 001 Pol'!BD45</f>
        <v>0</v>
      </c>
      <c r="I9" s="297">
        <f>'SO 03 001 Pol'!BE45</f>
        <v>0</v>
      </c>
    </row>
    <row r="10" spans="1:57" s="127" customFormat="1" ht="13.5" thickBot="1">
      <c r="A10" s="294" t="str">
        <f>'SO 03 001 Pol'!B46</f>
        <v>767</v>
      </c>
      <c r="B10" s="62" t="str">
        <f>'SO 03 001 Pol'!C46</f>
        <v>Konstrukce zámečnické</v>
      </c>
      <c r="D10" s="204"/>
      <c r="E10" s="295">
        <f>'SO 03 001 Pol'!BA55</f>
        <v>0</v>
      </c>
      <c r="F10" s="296">
        <f>'SO 03 001 Pol'!BB55</f>
        <v>0</v>
      </c>
      <c r="G10" s="296">
        <f>'SO 03 001 Pol'!BC55</f>
        <v>0</v>
      </c>
      <c r="H10" s="296">
        <f>'SO 03 001 Pol'!BD55</f>
        <v>0</v>
      </c>
      <c r="I10" s="297">
        <f>'SO 03 001 Pol'!BE55</f>
        <v>0</v>
      </c>
    </row>
    <row r="11" spans="1:57" s="14" customFormat="1" ht="13.5" thickBot="1">
      <c r="A11" s="205"/>
      <c r="B11" s="206" t="s">
        <v>79</v>
      </c>
      <c r="C11" s="206"/>
      <c r="D11" s="207"/>
      <c r="E11" s="208">
        <f>SUM(E7:E10)</f>
        <v>0</v>
      </c>
      <c r="F11" s="209">
        <f>SUM(F7:F10)</f>
        <v>0</v>
      </c>
      <c r="G11" s="209">
        <f>SUM(G7:G10)</f>
        <v>0</v>
      </c>
      <c r="H11" s="209">
        <f>SUM(H7:H10)</f>
        <v>0</v>
      </c>
      <c r="I11" s="210">
        <f>SUM(I7:I10)</f>
        <v>0</v>
      </c>
    </row>
    <row r="12" spans="1:57">
      <c r="A12" s="127"/>
      <c r="B12" s="127"/>
      <c r="C12" s="127"/>
      <c r="D12" s="127"/>
      <c r="E12" s="127"/>
      <c r="F12" s="127"/>
      <c r="G12" s="127"/>
      <c r="H12" s="127"/>
      <c r="I12" s="127"/>
    </row>
    <row r="13" spans="1:57" ht="19.5" customHeight="1">
      <c r="A13" s="196" t="s">
        <v>80</v>
      </c>
      <c r="B13" s="196"/>
      <c r="C13" s="196"/>
      <c r="D13" s="196"/>
      <c r="E13" s="196"/>
      <c r="F13" s="196"/>
      <c r="G13" s="211"/>
      <c r="H13" s="196"/>
      <c r="I13" s="196"/>
      <c r="BA13" s="133"/>
      <c r="BB13" s="133"/>
      <c r="BC13" s="133"/>
      <c r="BD13" s="133"/>
      <c r="BE13" s="133"/>
    </row>
    <row r="14" spans="1:57" ht="13.5" thickBot="1"/>
    <row r="15" spans="1:57">
      <c r="A15" s="162" t="s">
        <v>81</v>
      </c>
      <c r="B15" s="163"/>
      <c r="C15" s="163"/>
      <c r="D15" s="212"/>
      <c r="E15" s="213" t="s">
        <v>82</v>
      </c>
      <c r="F15" s="214" t="s">
        <v>12</v>
      </c>
      <c r="G15" s="215" t="s">
        <v>83</v>
      </c>
      <c r="H15" s="216"/>
      <c r="I15" s="217" t="s">
        <v>82</v>
      </c>
    </row>
    <row r="16" spans="1:57">
      <c r="A16" s="156" t="s">
        <v>242</v>
      </c>
      <c r="B16" s="147"/>
      <c r="C16" s="147"/>
      <c r="D16" s="218"/>
      <c r="E16" s="219"/>
      <c r="F16" s="220"/>
      <c r="G16" s="221">
        <v>0</v>
      </c>
      <c r="H16" s="222"/>
      <c r="I16" s="223">
        <f t="shared" ref="I16:I23" si="0">E16+F16*G16/100</f>
        <v>0</v>
      </c>
      <c r="BA16" s="1">
        <v>0</v>
      </c>
    </row>
    <row r="17" spans="1:53">
      <c r="A17" s="156" t="s">
        <v>243</v>
      </c>
      <c r="B17" s="147"/>
      <c r="C17" s="147"/>
      <c r="D17" s="218"/>
      <c r="E17" s="219"/>
      <c r="F17" s="220"/>
      <c r="G17" s="221">
        <v>0</v>
      </c>
      <c r="H17" s="222"/>
      <c r="I17" s="223">
        <f t="shared" si="0"/>
        <v>0</v>
      </c>
      <c r="BA17" s="1">
        <v>0</v>
      </c>
    </row>
    <row r="18" spans="1:53">
      <c r="A18" s="156" t="s">
        <v>244</v>
      </c>
      <c r="B18" s="147"/>
      <c r="C18" s="147"/>
      <c r="D18" s="218"/>
      <c r="E18" s="219"/>
      <c r="F18" s="220"/>
      <c r="G18" s="221">
        <v>0</v>
      </c>
      <c r="H18" s="222"/>
      <c r="I18" s="223">
        <f t="shared" si="0"/>
        <v>0</v>
      </c>
      <c r="BA18" s="1">
        <v>0</v>
      </c>
    </row>
    <row r="19" spans="1:53">
      <c r="A19" s="156" t="s">
        <v>245</v>
      </c>
      <c r="B19" s="147"/>
      <c r="C19" s="147"/>
      <c r="D19" s="218"/>
      <c r="E19" s="219"/>
      <c r="F19" s="220"/>
      <c r="G19" s="221">
        <v>0</v>
      </c>
      <c r="H19" s="222"/>
      <c r="I19" s="223">
        <f t="shared" si="0"/>
        <v>0</v>
      </c>
      <c r="BA19" s="1">
        <v>0</v>
      </c>
    </row>
    <row r="20" spans="1:53">
      <c r="A20" s="156" t="s">
        <v>246</v>
      </c>
      <c r="B20" s="147"/>
      <c r="C20" s="147"/>
      <c r="D20" s="218"/>
      <c r="E20" s="219"/>
      <c r="F20" s="220"/>
      <c r="G20" s="221">
        <v>0</v>
      </c>
      <c r="H20" s="222"/>
      <c r="I20" s="223">
        <f t="shared" si="0"/>
        <v>0</v>
      </c>
      <c r="BA20" s="1">
        <v>1</v>
      </c>
    </row>
    <row r="21" spans="1:53">
      <c r="A21" s="156" t="s">
        <v>247</v>
      </c>
      <c r="B21" s="147"/>
      <c r="C21" s="147"/>
      <c r="D21" s="218"/>
      <c r="E21" s="219"/>
      <c r="F21" s="220"/>
      <c r="G21" s="221">
        <v>0</v>
      </c>
      <c r="H21" s="222"/>
      <c r="I21" s="223">
        <f t="shared" si="0"/>
        <v>0</v>
      </c>
      <c r="BA21" s="1">
        <v>1</v>
      </c>
    </row>
    <row r="22" spans="1:53">
      <c r="A22" s="156" t="s">
        <v>248</v>
      </c>
      <c r="B22" s="147"/>
      <c r="C22" s="147"/>
      <c r="D22" s="218"/>
      <c r="E22" s="219"/>
      <c r="F22" s="220"/>
      <c r="G22" s="221">
        <v>0</v>
      </c>
      <c r="H22" s="222"/>
      <c r="I22" s="223">
        <f t="shared" si="0"/>
        <v>0</v>
      </c>
      <c r="BA22" s="1">
        <v>2</v>
      </c>
    </row>
    <row r="23" spans="1:53">
      <c r="A23" s="156" t="s">
        <v>249</v>
      </c>
      <c r="B23" s="147"/>
      <c r="C23" s="147"/>
      <c r="D23" s="218"/>
      <c r="E23" s="219"/>
      <c r="F23" s="220"/>
      <c r="G23" s="221">
        <v>0</v>
      </c>
      <c r="H23" s="222"/>
      <c r="I23" s="223">
        <f t="shared" si="0"/>
        <v>0</v>
      </c>
      <c r="BA23" s="1">
        <v>2</v>
      </c>
    </row>
    <row r="24" spans="1:53" ht="13.5" thickBot="1">
      <c r="A24" s="224"/>
      <c r="B24" s="225" t="s">
        <v>84</v>
      </c>
      <c r="C24" s="226"/>
      <c r="D24" s="227"/>
      <c r="E24" s="228"/>
      <c r="F24" s="229"/>
      <c r="G24" s="229"/>
      <c r="H24" s="325">
        <f>SUM(I16:I23)</f>
        <v>0</v>
      </c>
      <c r="I24" s="326"/>
    </row>
    <row r="26" spans="1:53">
      <c r="B26" s="14"/>
      <c r="F26" s="230"/>
      <c r="G26" s="231"/>
      <c r="H26" s="231"/>
      <c r="I26" s="46"/>
    </row>
    <row r="27" spans="1:53">
      <c r="F27" s="230"/>
      <c r="G27" s="231"/>
      <c r="H27" s="231"/>
      <c r="I27" s="46"/>
    </row>
    <row r="28" spans="1:53">
      <c r="F28" s="230"/>
      <c r="G28" s="231"/>
      <c r="H28" s="231"/>
      <c r="I28" s="46"/>
    </row>
    <row r="29" spans="1:53">
      <c r="F29" s="230"/>
      <c r="G29" s="231"/>
      <c r="H29" s="231"/>
      <c r="I29" s="46"/>
    </row>
    <row r="30" spans="1:53">
      <c r="F30" s="230"/>
      <c r="G30" s="231"/>
      <c r="H30" s="231"/>
      <c r="I30" s="46"/>
    </row>
    <row r="31" spans="1:53">
      <c r="F31" s="230"/>
      <c r="G31" s="231"/>
      <c r="H31" s="231"/>
      <c r="I31" s="46"/>
    </row>
    <row r="32" spans="1:53">
      <c r="F32" s="230"/>
      <c r="G32" s="231"/>
      <c r="H32" s="231"/>
      <c r="I32" s="46"/>
    </row>
    <row r="33" spans="6:9">
      <c r="F33" s="230"/>
      <c r="G33" s="231"/>
      <c r="H33" s="231"/>
      <c r="I33" s="46"/>
    </row>
    <row r="34" spans="6:9">
      <c r="F34" s="230"/>
      <c r="G34" s="231"/>
      <c r="H34" s="231"/>
      <c r="I34" s="46"/>
    </row>
    <row r="35" spans="6:9">
      <c r="F35" s="230"/>
      <c r="G35" s="231"/>
      <c r="H35" s="231"/>
      <c r="I35" s="46"/>
    </row>
    <row r="36" spans="6:9">
      <c r="F36" s="230"/>
      <c r="G36" s="231"/>
      <c r="H36" s="231"/>
      <c r="I36" s="46"/>
    </row>
    <row r="37" spans="6:9">
      <c r="F37" s="230"/>
      <c r="G37" s="231"/>
      <c r="H37" s="231"/>
      <c r="I37" s="46"/>
    </row>
    <row r="38" spans="6:9">
      <c r="F38" s="230"/>
      <c r="G38" s="231"/>
      <c r="H38" s="231"/>
      <c r="I38" s="46"/>
    </row>
    <row r="39" spans="6:9">
      <c r="F39" s="230"/>
      <c r="G39" s="231"/>
      <c r="H39" s="231"/>
      <c r="I39" s="46"/>
    </row>
    <row r="40" spans="6:9">
      <c r="F40" s="230"/>
      <c r="G40" s="231"/>
      <c r="H40" s="231"/>
      <c r="I40" s="46"/>
    </row>
    <row r="41" spans="6:9">
      <c r="F41" s="230"/>
      <c r="G41" s="231"/>
      <c r="H41" s="231"/>
      <c r="I41" s="46"/>
    </row>
    <row r="42" spans="6:9">
      <c r="F42" s="230"/>
      <c r="G42" s="231"/>
      <c r="H42" s="231"/>
      <c r="I42" s="46"/>
    </row>
    <row r="43" spans="6:9">
      <c r="F43" s="230"/>
      <c r="G43" s="231"/>
      <c r="H43" s="231"/>
      <c r="I43" s="46"/>
    </row>
    <row r="44" spans="6:9">
      <c r="F44" s="230"/>
      <c r="G44" s="231"/>
      <c r="H44" s="231"/>
      <c r="I44" s="46"/>
    </row>
    <row r="45" spans="6:9">
      <c r="F45" s="230"/>
      <c r="G45" s="231"/>
      <c r="H45" s="231"/>
      <c r="I45" s="46"/>
    </row>
    <row r="46" spans="6:9">
      <c r="F46" s="230"/>
      <c r="G46" s="231"/>
      <c r="H46" s="231"/>
      <c r="I46" s="46"/>
    </row>
    <row r="47" spans="6:9">
      <c r="F47" s="230"/>
      <c r="G47" s="231"/>
      <c r="H47" s="231"/>
      <c r="I47" s="46"/>
    </row>
    <row r="48" spans="6:9">
      <c r="F48" s="230"/>
      <c r="G48" s="231"/>
      <c r="H48" s="231"/>
      <c r="I48" s="46"/>
    </row>
    <row r="49" spans="6:9">
      <c r="F49" s="230"/>
      <c r="G49" s="231"/>
      <c r="H49" s="231"/>
      <c r="I49" s="46"/>
    </row>
    <row r="50" spans="6:9">
      <c r="F50" s="230"/>
      <c r="G50" s="231"/>
      <c r="H50" s="231"/>
      <c r="I50" s="46"/>
    </row>
    <row r="51" spans="6:9">
      <c r="F51" s="230"/>
      <c r="G51" s="231"/>
      <c r="H51" s="231"/>
      <c r="I51" s="46"/>
    </row>
    <row r="52" spans="6:9">
      <c r="F52" s="230"/>
      <c r="G52" s="231"/>
      <c r="H52" s="231"/>
      <c r="I52" s="46"/>
    </row>
    <row r="53" spans="6:9">
      <c r="F53" s="230"/>
      <c r="G53" s="231"/>
      <c r="H53" s="231"/>
      <c r="I53" s="46"/>
    </row>
    <row r="54" spans="6:9">
      <c r="F54" s="230"/>
      <c r="G54" s="231"/>
      <c r="H54" s="231"/>
      <c r="I54" s="46"/>
    </row>
    <row r="55" spans="6:9">
      <c r="F55" s="230"/>
      <c r="G55" s="231"/>
      <c r="H55" s="231"/>
      <c r="I55" s="46"/>
    </row>
    <row r="56" spans="6:9">
      <c r="F56" s="230"/>
      <c r="G56" s="231"/>
      <c r="H56" s="231"/>
      <c r="I56" s="46"/>
    </row>
    <row r="57" spans="6:9">
      <c r="F57" s="230"/>
      <c r="G57" s="231"/>
      <c r="H57" s="231"/>
      <c r="I57" s="46"/>
    </row>
    <row r="58" spans="6:9">
      <c r="F58" s="230"/>
      <c r="G58" s="231"/>
      <c r="H58" s="231"/>
      <c r="I58" s="46"/>
    </row>
    <row r="59" spans="6:9">
      <c r="F59" s="230"/>
      <c r="G59" s="231"/>
      <c r="H59" s="231"/>
      <c r="I59" s="46"/>
    </row>
    <row r="60" spans="6:9">
      <c r="F60" s="230"/>
      <c r="G60" s="231"/>
      <c r="H60" s="231"/>
      <c r="I60" s="46"/>
    </row>
    <row r="61" spans="6:9">
      <c r="F61" s="230"/>
      <c r="G61" s="231"/>
      <c r="H61" s="231"/>
      <c r="I61" s="46"/>
    </row>
    <row r="62" spans="6:9">
      <c r="F62" s="230"/>
      <c r="G62" s="231"/>
      <c r="H62" s="231"/>
      <c r="I62" s="46"/>
    </row>
    <row r="63" spans="6:9">
      <c r="F63" s="230"/>
      <c r="G63" s="231"/>
      <c r="H63" s="231"/>
      <c r="I63" s="46"/>
    </row>
    <row r="64" spans="6:9">
      <c r="F64" s="230"/>
      <c r="G64" s="231"/>
      <c r="H64" s="231"/>
      <c r="I64" s="46"/>
    </row>
    <row r="65" spans="6:9">
      <c r="F65" s="230"/>
      <c r="G65" s="231"/>
      <c r="H65" s="231"/>
      <c r="I65" s="46"/>
    </row>
    <row r="66" spans="6:9">
      <c r="F66" s="230"/>
      <c r="G66" s="231"/>
      <c r="H66" s="231"/>
      <c r="I66" s="46"/>
    </row>
    <row r="67" spans="6:9">
      <c r="F67" s="230"/>
      <c r="G67" s="231"/>
      <c r="H67" s="231"/>
      <c r="I67" s="46"/>
    </row>
    <row r="68" spans="6:9">
      <c r="F68" s="230"/>
      <c r="G68" s="231"/>
      <c r="H68" s="231"/>
      <c r="I68" s="46"/>
    </row>
    <row r="69" spans="6:9">
      <c r="F69" s="230"/>
      <c r="G69" s="231"/>
      <c r="H69" s="231"/>
      <c r="I69" s="46"/>
    </row>
    <row r="70" spans="6:9">
      <c r="F70" s="230"/>
      <c r="G70" s="231"/>
      <c r="H70" s="231"/>
      <c r="I70" s="46"/>
    </row>
    <row r="71" spans="6:9">
      <c r="F71" s="230"/>
      <c r="G71" s="231"/>
      <c r="H71" s="231"/>
      <c r="I71" s="46"/>
    </row>
    <row r="72" spans="6:9">
      <c r="F72" s="230"/>
      <c r="G72" s="231"/>
      <c r="H72" s="231"/>
      <c r="I72" s="46"/>
    </row>
    <row r="73" spans="6:9">
      <c r="F73" s="230"/>
      <c r="G73" s="231"/>
      <c r="H73" s="231"/>
      <c r="I73" s="46"/>
    </row>
    <row r="74" spans="6:9">
      <c r="F74" s="230"/>
      <c r="G74" s="231"/>
      <c r="H74" s="231"/>
      <c r="I74" s="46"/>
    </row>
    <row r="75" spans="6:9">
      <c r="F75" s="230"/>
      <c r="G75" s="231"/>
      <c r="H75" s="231"/>
      <c r="I75" s="46"/>
    </row>
  </sheetData>
  <mergeCells count="4">
    <mergeCell ref="A1:B1"/>
    <mergeCell ref="A2:B2"/>
    <mergeCell ref="G2:I2"/>
    <mergeCell ref="H24:I2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28</vt:i4>
      </vt:variant>
      <vt:variant>
        <vt:lpstr>Pojmenované oblasti</vt:lpstr>
      </vt:variant>
      <vt:variant>
        <vt:i4>67</vt:i4>
      </vt:variant>
    </vt:vector>
  </HeadingPairs>
  <TitlesOfParts>
    <vt:vector size="95" baseType="lpstr">
      <vt:lpstr>Stavba</vt:lpstr>
      <vt:lpstr>SO 01 001 KL</vt:lpstr>
      <vt:lpstr>SO 01 001 Rek</vt:lpstr>
      <vt:lpstr>SO 01 001 Pol</vt:lpstr>
      <vt:lpstr>SO 02 001 KL</vt:lpstr>
      <vt:lpstr>SO 02 001 Rek</vt:lpstr>
      <vt:lpstr>SO 02 001 Pol</vt:lpstr>
      <vt:lpstr>SO 03 001 KL</vt:lpstr>
      <vt:lpstr>SO 03 001 Rek</vt:lpstr>
      <vt:lpstr>SO 03 001 Pol</vt:lpstr>
      <vt:lpstr>SO 04 001 KL</vt:lpstr>
      <vt:lpstr>SO 04 001 Rek</vt:lpstr>
      <vt:lpstr>SO 04 001 Pol</vt:lpstr>
      <vt:lpstr>SO 05 001 KL</vt:lpstr>
      <vt:lpstr>SO 05 001 Rek</vt:lpstr>
      <vt:lpstr>SO 05 001 Pol</vt:lpstr>
      <vt:lpstr>SO 05.1 001 KL</vt:lpstr>
      <vt:lpstr>SO 05.1 001 Rek</vt:lpstr>
      <vt:lpstr>SO 05.1 001 Pol</vt:lpstr>
      <vt:lpstr>SO 06 001 KL</vt:lpstr>
      <vt:lpstr>SO 06 001 Rek</vt:lpstr>
      <vt:lpstr>SO 06 001 Pol</vt:lpstr>
      <vt:lpstr>SO 07 001 KL</vt:lpstr>
      <vt:lpstr>SO 07 001 Rek</vt:lpstr>
      <vt:lpstr>SO 07 001 Pol</vt:lpstr>
      <vt:lpstr>SO 08 001 KL</vt:lpstr>
      <vt:lpstr>SO 08 001 Rek</vt:lpstr>
      <vt:lpstr>SO 08 001 Pol</vt:lpstr>
      <vt:lpstr>Stavba!CelkemObjekty</vt:lpstr>
      <vt:lpstr>Stavba!CisloStavby</vt:lpstr>
      <vt:lpstr>Stavba!dadresa</vt:lpstr>
      <vt:lpstr>Stavba!DIČ</vt:lpstr>
      <vt:lpstr>Stavba!dmisto</vt:lpstr>
      <vt:lpstr>Stavba!dpsc</vt:lpstr>
      <vt:lpstr>Stavba!IČO</vt:lpstr>
      <vt:lpstr>Stavba!NazevObjektu</vt:lpstr>
      <vt:lpstr>Stavba!NazevStavby</vt:lpstr>
      <vt:lpstr>'SO 01 001 Pol'!Názvy_tisku</vt:lpstr>
      <vt:lpstr>'SO 01 001 Rek'!Názvy_tisku</vt:lpstr>
      <vt:lpstr>'SO 02 001 Pol'!Názvy_tisku</vt:lpstr>
      <vt:lpstr>'SO 02 001 Rek'!Názvy_tisku</vt:lpstr>
      <vt:lpstr>'SO 03 001 Pol'!Názvy_tisku</vt:lpstr>
      <vt:lpstr>'SO 03 001 Rek'!Názvy_tisku</vt:lpstr>
      <vt:lpstr>'SO 04 001 Pol'!Názvy_tisku</vt:lpstr>
      <vt:lpstr>'SO 04 001 Rek'!Názvy_tisku</vt:lpstr>
      <vt:lpstr>'SO 05 001 Pol'!Názvy_tisku</vt:lpstr>
      <vt:lpstr>'SO 05 001 Rek'!Názvy_tisku</vt:lpstr>
      <vt:lpstr>'SO 05.1 001 Pol'!Názvy_tisku</vt:lpstr>
      <vt:lpstr>'SO 05.1 001 Rek'!Názvy_tisku</vt:lpstr>
      <vt:lpstr>'SO 06 001 Pol'!Názvy_tisku</vt:lpstr>
      <vt:lpstr>'SO 06 001 Rek'!Názvy_tisku</vt:lpstr>
      <vt:lpstr>'SO 07 001 Pol'!Názvy_tisku</vt:lpstr>
      <vt:lpstr>'SO 07 001 Rek'!Názvy_tisku</vt:lpstr>
      <vt:lpstr>'SO 08 001 Pol'!Názvy_tisku</vt:lpstr>
      <vt:lpstr>'SO 08 001 Rek'!Názvy_tisku</vt:lpstr>
      <vt:lpstr>Stavba!Objednatel</vt:lpstr>
      <vt:lpstr>Stavba!Objekt</vt:lpstr>
      <vt:lpstr>'SO 01 001 KL'!Oblast_tisku</vt:lpstr>
      <vt:lpstr>'SO 01 001 Pol'!Oblast_tisku</vt:lpstr>
      <vt:lpstr>'SO 01 001 Rek'!Oblast_tisku</vt:lpstr>
      <vt:lpstr>'SO 02 001 KL'!Oblast_tisku</vt:lpstr>
      <vt:lpstr>'SO 02 001 Pol'!Oblast_tisku</vt:lpstr>
      <vt:lpstr>'SO 02 001 Rek'!Oblast_tisku</vt:lpstr>
      <vt:lpstr>'SO 03 001 KL'!Oblast_tisku</vt:lpstr>
      <vt:lpstr>'SO 03 001 Pol'!Oblast_tisku</vt:lpstr>
      <vt:lpstr>'SO 03 001 Rek'!Oblast_tisku</vt:lpstr>
      <vt:lpstr>'SO 04 001 KL'!Oblast_tisku</vt:lpstr>
      <vt:lpstr>'SO 04 001 Pol'!Oblast_tisku</vt:lpstr>
      <vt:lpstr>'SO 04 001 Rek'!Oblast_tisku</vt:lpstr>
      <vt:lpstr>'SO 05 001 KL'!Oblast_tisku</vt:lpstr>
      <vt:lpstr>'SO 05 001 Pol'!Oblast_tisku</vt:lpstr>
      <vt:lpstr>'SO 05 001 Rek'!Oblast_tisku</vt:lpstr>
      <vt:lpstr>'SO 05.1 001 KL'!Oblast_tisku</vt:lpstr>
      <vt:lpstr>'SO 05.1 001 Pol'!Oblast_tisku</vt:lpstr>
      <vt:lpstr>'SO 05.1 001 Rek'!Oblast_tisku</vt:lpstr>
      <vt:lpstr>'SO 06 001 KL'!Oblast_tisku</vt:lpstr>
      <vt:lpstr>'SO 06 001 Pol'!Oblast_tisku</vt:lpstr>
      <vt:lpstr>'SO 06 001 Rek'!Oblast_tisku</vt:lpstr>
      <vt:lpstr>'SO 07 001 KL'!Oblast_tisku</vt:lpstr>
      <vt:lpstr>'SO 07 001 Pol'!Oblast_tisku</vt:lpstr>
      <vt:lpstr>'SO 07 001 Rek'!Oblast_tisku</vt:lpstr>
      <vt:lpstr>'SO 08 001 KL'!Oblast_tisku</vt:lpstr>
      <vt:lpstr>'SO 08 001 Pol'!Oblast_tisku</vt:lpstr>
      <vt:lpstr>'SO 08 001 Rek'!Oblast_tisku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Stavba!SazbaDPH1</vt:lpstr>
      <vt:lpstr>Stavba!SazbaDPH2</vt:lpstr>
      <vt:lpstr>Stavba!SoucetDilu</vt:lpstr>
      <vt:lpstr>Stavba!StavbaCelkem</vt:lpstr>
      <vt:lpstr>Stavba!Zhotovitel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svetlana.smidova</cp:lastModifiedBy>
  <dcterms:created xsi:type="dcterms:W3CDTF">2015-04-21T10:03:10Z</dcterms:created>
  <dcterms:modified xsi:type="dcterms:W3CDTF">2016-07-11T13:12:04Z</dcterms:modified>
</cp:coreProperties>
</file>