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1"/>
  </bookViews>
  <sheets>
    <sheet name="Rekapitulace stavby" sheetId="1" r:id="rId1"/>
    <sheet name="ZRN - KOMUNIKACE" sheetId="2" r:id="rId2"/>
    <sheet name="Pokyny pro vyplnění" sheetId="3" r:id="rId3"/>
  </sheets>
  <definedNames>
    <definedName name="_xlnm._FilterDatabase" localSheetId="1" hidden="1">'ZRN - KOMUNIKACE'!$C$85:$K$85</definedName>
    <definedName name="_xlnm.Print_Titles" localSheetId="0">'Rekapitulace stavby'!$49:$49</definedName>
    <definedName name="_xlnm.Print_Titles" localSheetId="1">'ZRN - KOMUNIKACE'!$85:$85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  <definedName name="_xlnm.Print_Area" localSheetId="1">'ZRN - KOMUNIKACE'!$C$4:$J$36,'ZRN - KOMUNIKACE'!$C$42:$J$67,'ZRN - KOMUNIKACE'!$C$73:$K$285</definedName>
  </definedNames>
  <calcPr fullCalcOnLoad="1"/>
</workbook>
</file>

<file path=xl/sharedStrings.xml><?xml version="1.0" encoding="utf-8"?>
<sst xmlns="http://schemas.openxmlformats.org/spreadsheetml/2006/main" count="2628" uniqueCount="689">
  <si>
    <t>Export VZ</t>
  </si>
  <si>
    <t>List obsahuje:</t>
  </si>
  <si>
    <t>3.0</t>
  </si>
  <si>
    <t/>
  </si>
  <si>
    <t>False</t>
  </si>
  <si>
    <t>{044d3346-ed28-4b48-9d18-a6b5f749de88}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</si>
  <si>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</si>
  <si>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</si>
  <si>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</si>
  <si>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</si>
  <si>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</si>
  <si>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</si>
  <si>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</si>
  <si>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</si>
  <si>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</si>
  <si>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15-09-25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</si>
  <si>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</si>
  <si>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</si>
  <si>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ČESKÁ SILNICE</t>
  </si>
  <si>
    <t>0,1</t>
  </si>
  <si>
    <t>KSO:</t>
  </si>
  <si>
    <t>CC-CZ:</t>
  </si>
  <si>
    <t>1</t>
  </si>
  <si>
    <t>Místo:</t>
  </si>
  <si>
    <t xml:space="preserve"> </t>
  </si>
  <si>
    <t>Datum:</t>
  </si>
  <si>
    <t>20.9.2015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</si>
  <si>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</si>
  <si>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</si>
  <si>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</si>
  <si>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</si>
  <si>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</si>
  <si>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</si>
  <si>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</si>
  <si>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</si>
  <si>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22801014</t>
  </si>
  <si>
    <t>NE2D PROJEKT</t>
  </si>
  <si>
    <t>CZ22801014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</si>
  <si>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</si>
  <si>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</si>
  <si>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</si>
  <si>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</si>
  <si>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</si>
  <si>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</si>
  <si>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</si>
  <si>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</si>
  <si>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</si>
  <si>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</si>
  <si>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</si>
  <si>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</si>
  <si>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</si>
  <si>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</si>
  <si>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</si>
  <si>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</si>
  <si>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</si>
  <si>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</si>
  <si>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</si>
  <si>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</si>
  <si>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</si>
  <si>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</si>
  <si>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</si>
  <si>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</si>
  <si>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</si>
  <si>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</si>
  <si>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</si>
  <si>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</si>
  <si>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</si>
  <si>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</si>
  <si>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</si>
  <si>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</si>
  <si>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</si>
  <si>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</si>
  <si>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</si>
  <si>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</si>
  <si>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</si>
  <si>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</si>
  <si>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</si>
  <si>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</si>
  <si>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ZRN</t>
  </si>
  <si>
    <t>KOMUNIKACE</t>
  </si>
  <si>
    <t>ING</t>
  </si>
  <si>
    <t>{610a0435-7d07-483e-a718-93d361b13411}</t>
  </si>
  <si>
    <t>2</t>
  </si>
  <si>
    <t>Zpět na list:</t>
  </si>
  <si>
    <t>ASFALT</t>
  </si>
  <si>
    <t>výměra pro úpravu vozovky z asfaltu</t>
  </si>
  <si>
    <t>m2</t>
  </si>
  <si>
    <t>14072</t>
  </si>
  <si>
    <t>3</t>
  </si>
  <si>
    <t>DRENÁŽ</t>
  </si>
  <si>
    <t>drenážní rýha</t>
  </si>
  <si>
    <t>m</t>
  </si>
  <si>
    <t>90</t>
  </si>
  <si>
    <t>KRYCÍ LIST SOUPISU</t>
  </si>
  <si>
    <t>HATĚ</t>
  </si>
  <si>
    <t>výměra pro zřízení roštů</t>
  </si>
  <si>
    <t>762</t>
  </si>
  <si>
    <t>KRAJNICE</t>
  </si>
  <si>
    <t>výměra krajnice pro výměnu</t>
  </si>
  <si>
    <t>6638</t>
  </si>
  <si>
    <t>NIVELETA</t>
  </si>
  <si>
    <t>zvýšení nivelety</t>
  </si>
  <si>
    <t>910</t>
  </si>
  <si>
    <t>ODKOPY</t>
  </si>
  <si>
    <t>výměra odkopů k odvozu</t>
  </si>
  <si>
    <t>m3</t>
  </si>
  <si>
    <t>1784,8</t>
  </si>
  <si>
    <t>Objekt:</t>
  </si>
  <si>
    <t>ODVOZY</t>
  </si>
  <si>
    <t>materiál určený k odvozu</t>
  </si>
  <si>
    <t>849,82</t>
  </si>
  <si>
    <t>ZRN - KOMUNIKACE</t>
  </si>
  <si>
    <t>PROPUSTEK400</t>
  </si>
  <si>
    <t>výměra délky propustků DN400</t>
  </si>
  <si>
    <t>80</t>
  </si>
  <si>
    <t>PROPUSTEK600</t>
  </si>
  <si>
    <t>výměra délky propustků DN600</t>
  </si>
  <si>
    <t>119,5</t>
  </si>
  <si>
    <t>RÝHY</t>
  </si>
  <si>
    <t>55,02</t>
  </si>
  <si>
    <t>STROMY</t>
  </si>
  <si>
    <t>počet ke kácení</t>
  </si>
  <si>
    <t>kus</t>
  </si>
  <si>
    <t>14</t>
  </si>
  <si>
    <t>SVODNICE</t>
  </si>
  <si>
    <t>výměra objemu svodnice</t>
  </si>
  <si>
    <t>6</t>
  </si>
  <si>
    <t>ŠTĚRK</t>
  </si>
  <si>
    <t>výměra pro úpravu vozovky ze štěrku</t>
  </si>
  <si>
    <t>12480</t>
  </si>
  <si>
    <t>TRASA</t>
  </si>
  <si>
    <t>délka trasy pro výpočty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</si>
  <si>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</si>
  <si>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</si>
  <si>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</si>
  <si>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</si>
  <si>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</si>
  <si>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</si>
  <si>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</si>
  <si>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</si>
  <si>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</si>
  <si>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</si>
  <si>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</si>
  <si>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</si>
  <si>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</si>
  <si>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</si>
  <si>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</si>
  <si>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</si>
  <si>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</si>
  <si>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</si>
  <si>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</si>
  <si>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</si>
  <si>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</si>
  <si>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</si>
  <si>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</si>
  <si>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</si>
  <si>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</si>
  <si>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</si>
  <si>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</si>
  <si>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</si>
  <si>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</si>
  <si>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</si>
  <si>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</si>
  <si>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</si>
  <si>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</si>
  <si>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</si>
  <si>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111111331</t>
  </si>
  <si>
    <t>Odstranění ruderálního porostu přes 500 m2 naložení a odvoz do 20 km v rovině nebo svahu do 1:5</t>
  </si>
  <si>
    <t>CS ÚRS 2014 01</t>
  </si>
  <si>
    <t>4</t>
  </si>
  <si>
    <t>1670955258</t>
  </si>
  <si>
    <t>PP</t>
  </si>
  <si>
    <t>Odstranění ruderálního porostu z plochy přes 500 m2 v rovině nebo na svahu do 1:5</t>
  </si>
  <si>
    <t>VV</t>
  </si>
  <si>
    <t>"podél silnice na obě strany v šířce 1m"</t>
  </si>
  <si>
    <t>TRASA*2</t>
  </si>
  <si>
    <t>111212221</t>
  </si>
  <si>
    <t>Odstranění nevhodných dřevin přes 500 m2 výšky do 1m s odstraněním pařezů v rovině nebo svahu 1:5</t>
  </si>
  <si>
    <t>-1667481391</t>
  </si>
  <si>
    <t>Odstranění nevhodných dřevin průměru kmene do 100 mm výšky do 1 m s odstraněním pařezu přes 500 m2 v rovině nebo na svahu do 1:5</t>
  </si>
  <si>
    <t>"podél silnice na obou stranách 25% z čištěné plochy"</t>
  </si>
  <si>
    <t>TRASA*2*0,25"25%</t>
  </si>
  <si>
    <t>112101105</t>
  </si>
  <si>
    <t>Kácení stromů listnatých D kmene do 1100 mm</t>
  </si>
  <si>
    <t>919773077</t>
  </si>
  <si>
    <t>Kácení stromů s odřezáním kmene a s odvětvením listnatých, průměru kmene přes 900 do 1100 mm</t>
  </si>
  <si>
    <t>112211212</t>
  </si>
  <si>
    <t>Odstranění pařezů ručně D do 0,3 m v rovině a ve svahu do 1:5 + odklizení a zasypání</t>
  </si>
  <si>
    <t>1874420258</t>
  </si>
  <si>
    <t>Odstranění pařezu ručně v rovině nebo na svahu do 1:5 o průměru pařezu na řezné ploše přes 200 do 300 mm</t>
  </si>
  <si>
    <t>5</t>
  </si>
  <si>
    <t>113107142</t>
  </si>
  <si>
    <t>Odstranění podkladu pl do 50 m2 živičných tl 100 mm</t>
  </si>
  <si>
    <t>CS ÚRS 2015 02</t>
  </si>
  <si>
    <t>-1827459571</t>
  </si>
  <si>
    <t>Odstranění podkladů nebo krytů s přemístěním hmot na skládku na vzdálenost do 3 m nebo s naložením na dopravní prostředek v ploše jednotlivě do 50 m2 živičných, o tl. vrstvy přes 50 do 100 mm</t>
  </si>
  <si>
    <t>12*2,0</t>
  </si>
  <si>
    <t>122202203</t>
  </si>
  <si>
    <t>Odkopávky a prokopávky nezapažené pro silnice objemu do 5000 m3 v hornině tř. 3</t>
  </si>
  <si>
    <t>-1201399185</t>
  </si>
  <si>
    <t>Odkopávky a prokopávky nezapažené pro silnice s přemístěním výkopku v příčných profilech na vzdálenost do 15 m nebo s naložením na dopravní prostředek v hornině tř. 3 přes 1 000 do 5 000 m3</t>
  </si>
  <si>
    <t>HATĚ*0,6</t>
  </si>
  <si>
    <t>KRAJNICE*0,2"odkop pro krajnici v průměrné tl.200mm</t>
  </si>
  <si>
    <t>Součet</t>
  </si>
  <si>
    <t>7</t>
  </si>
  <si>
    <t>122202209</t>
  </si>
  <si>
    <t>Příplatek k odkopávkám a prokopávkám pro silnice v hornině tř. 3 za lepivost</t>
  </si>
  <si>
    <t>-198239969</t>
  </si>
  <si>
    <t>"50%"</t>
  </si>
  <si>
    <t>ODKOPY*0,5</t>
  </si>
  <si>
    <t>8</t>
  </si>
  <si>
    <t>132201101</t>
  </si>
  <si>
    <t>Hloubení rýh š do 600 mm v hornině tř. 3 objemu do 100 m3</t>
  </si>
  <si>
    <t>-231840250</t>
  </si>
  <si>
    <t>DRENÁŽ*0,4*0,4</t>
  </si>
  <si>
    <t>SVODNICE*1,1*0,7</t>
  </si>
  <si>
    <t>12*2,0*1,5"překopy</t>
  </si>
  <si>
    <t>9</t>
  </si>
  <si>
    <t>132201109</t>
  </si>
  <si>
    <t>Příplatek za lepivost k hloubení rýh š do 600 mm v hornině tř. 3</t>
  </si>
  <si>
    <t>-469374429</t>
  </si>
  <si>
    <t>" 50%"</t>
  </si>
  <si>
    <t>RÝHY*0,5</t>
  </si>
  <si>
    <t>162201102</t>
  </si>
  <si>
    <t>Vodorovné přemístění do 50 m výkopku/sypaniny z horniny tř. 1 až 4</t>
  </si>
  <si>
    <t>1296066039</t>
  </si>
  <si>
    <t>Vodorovné přemístění výkopku nebo sypaniny po suchu na obvyklém dopravním prostředku, bez naložení výkopku, avšak se složením bez rozhrnutí z horniny tř. 1 až 4 na vzdálenost přes 20 do 50 m</t>
  </si>
  <si>
    <t>"ZEMINA PRO ZPEVNĚNÍ KRAJNIC"</t>
  </si>
  <si>
    <t>6600*0,15</t>
  </si>
  <si>
    <t>11</t>
  </si>
  <si>
    <t>162201422</t>
  </si>
  <si>
    <t>Vodorovné přemístění pařezů do 1 km D do 500 mm</t>
  </si>
  <si>
    <t>848669557</t>
  </si>
  <si>
    <t>Vodorovné přemístění větví, kmenů nebo pařezů s naložením, složením a dopravou do 1000 m pařezů kmenů, průměru přes 300 do 500 mm</t>
  </si>
  <si>
    <t>12</t>
  </si>
  <si>
    <t>162301501</t>
  </si>
  <si>
    <t>Vodorovné přemístění křovin do 5 km D kmene do 100 mm</t>
  </si>
  <si>
    <t>-516501602</t>
  </si>
  <si>
    <t>Vodorovné přemístění smýcených křovin do průměru kmene 100 mm na vzdálenost do 5 000 m</t>
  </si>
  <si>
    <t>13</t>
  </si>
  <si>
    <t>162701105</t>
  </si>
  <si>
    <t>Vodorovné přemístění do 10000 m výkopku/sypaniny z horniny tř. 1 až 4</t>
  </si>
  <si>
    <t>778461594</t>
  </si>
  <si>
    <t>Vodorovné přemístění výkopku nebo sypaniny po suchu na obvyklém dopravním prostředku, bez naložení výkopku, avšak se složením bez rozhrnutí z horniny tř. 1 až 4 na vzdálenost přes 9 000 do 10 000 m</t>
  </si>
  <si>
    <t>Mezisoučet</t>
  </si>
  <si>
    <t>-990</t>
  </si>
  <si>
    <t>162701109</t>
  </si>
  <si>
    <t>Příplatek k vodorovnému přemístění výkopku/sypaniny z horniny tř. 1 až 4 ZKD 1000 m přes 10000 m</t>
  </si>
  <si>
    <t>715355678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</si>
  <si>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</si>
  <si>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ODVOZY*15</t>
  </si>
  <si>
    <t>171201211</t>
  </si>
  <si>
    <t>Poplatek za uložení odpadu ze sypaniny na skládce (skládkovné)</t>
  </si>
  <si>
    <t>t</t>
  </si>
  <si>
    <t>-830011013</t>
  </si>
  <si>
    <t>Uložení sypaniny poplatek za uložení sypaniny na skládce ( skládkovné )</t>
  </si>
  <si>
    <t>ODVOZY*1,6</t>
  </si>
  <si>
    <t>16</t>
  </si>
  <si>
    <t>174101101</t>
  </si>
  <si>
    <t>Zásyp jam, šachet rýh nebo kolem objektů sypaninou se zhutněním</t>
  </si>
  <si>
    <t>-633115110</t>
  </si>
  <si>
    <t>Zásyp sypaninou z jakékoliv horniny s uložením výkopku ve vrstvách se zhutněním jam, šachet, rýh nebo kolem objektů v těchto vykopávkách</t>
  </si>
  <si>
    <t>100"ostatní</t>
  </si>
  <si>
    <t>17</t>
  </si>
  <si>
    <t>M</t>
  </si>
  <si>
    <t>583336740</t>
  </si>
  <si>
    <t>kamenivo těžené hrubé frakce 16-32</t>
  </si>
  <si>
    <t>-2122775298</t>
  </si>
  <si>
    <t>kamenivo přírodní těžené pro stavební účely  PTK  (drobné, hrubé, štěrkopísky) kamenivo těžené hrubé d&gt;=2 a D&lt;=45 mm (ČSN EN 13043 ) d&gt;=2 a D&gt;=4 mm (ČSN EN 12620, ČSN EN 13139 ) d&gt;=1 a D&gt;=2 mm (ČSN EN 13242) frakce  16-32</t>
  </si>
  <si>
    <t>100*1,6</t>
  </si>
  <si>
    <t>18</t>
  </si>
  <si>
    <t>182201101</t>
  </si>
  <si>
    <t>Svahování násypů</t>
  </si>
  <si>
    <t>-1507168292</t>
  </si>
  <si>
    <t>" svahování 25% v šířce 1m"</t>
  </si>
  <si>
    <t>TRASA*0,25*1,0</t>
  </si>
  <si>
    <t>19</t>
  </si>
  <si>
    <t>215901101</t>
  </si>
  <si>
    <t>Zhutnění podloží z hornin soudržných do 92% PS nebo nesoudržných sypkých I(d) do 0,8</t>
  </si>
  <si>
    <t>2112745677</t>
  </si>
  <si>
    <t>Zhutnění podloží pod násypy z rostlé horniny tř. 1 až 4 z hornin soudružných do 92 % PS a nesoudržných sypkých relativní ulehlosti I(d) do 0,8</t>
  </si>
  <si>
    <t>Zakládání</t>
  </si>
  <si>
    <t>20</t>
  </si>
  <si>
    <t>212752213</t>
  </si>
  <si>
    <t>Trativod z drenážních trubek plastových flexibilních D do 160 mm včetně lože otevřený výkop</t>
  </si>
  <si>
    <t>-338766092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</si>
  <si>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</si>
  <si>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Komunikace</t>
  </si>
  <si>
    <t>564751111</t>
  </si>
  <si>
    <t>Podklad z kameniva hrubého drceného vel. 32-63 mm tl 150 mm</t>
  </si>
  <si>
    <t>1665982170</t>
  </si>
  <si>
    <t>Podklad nebo kryt z kameniva hrubého drceného vel. 32-63 mm s rozprostřením a zhutněním, po zhutnění tl. 150 mm</t>
  </si>
  <si>
    <t>ŠTĚRK*2</t>
  </si>
  <si>
    <t>NIVELETA*2</t>
  </si>
  <si>
    <t>22</t>
  </si>
  <si>
    <t>564841113</t>
  </si>
  <si>
    <t>Podklad ze štěrkodrtě ŠD tl 140 mm</t>
  </si>
  <si>
    <t>-903178495</t>
  </si>
  <si>
    <t>Podklad ze štěrkodrti ŠD s rozprostřením a zhutněním, po zhutnění tl. 140 mm</t>
  </si>
  <si>
    <t>23</t>
  </si>
  <si>
    <t>564942111</t>
  </si>
  <si>
    <t>Podklad z mechanicky zpevněného kameniva MZK tl 120 mm</t>
  </si>
  <si>
    <t>-907012613</t>
  </si>
  <si>
    <t>Podklad z mechanicky zpevněného kameniva MZK (minerální beton) s rozprostřením a s hutněním, po zhutnění tl. 120 mm</t>
  </si>
  <si>
    <t>24</t>
  </si>
  <si>
    <t>565131111</t>
  </si>
  <si>
    <t>Vyrovnání povrchu dosavadních podkladů obalovaným kamenivem ACP (OK) tl do 50 mm</t>
  </si>
  <si>
    <t>-1227717451</t>
  </si>
  <si>
    <t>Vyrovnání povrchu dosavadních podkladů s rozprostřením hmot a zhutněním obalovaným kamenivem ACP (OK) tl. do 50 mm</t>
  </si>
  <si>
    <t>ASFALT*0,05"5% z celkové výměry</t>
  </si>
  <si>
    <t>25</t>
  </si>
  <si>
    <t>565171111</t>
  </si>
  <si>
    <t>Vyrovnání povrchu dosavadních podkladů obalovaným kamenivem ACP (OK) tl do 100 mm</t>
  </si>
  <si>
    <t>1322387170</t>
  </si>
  <si>
    <t>Vyrovnání povrchu dosavadních podkladů s rozprostřením hmot a zhutněním obalovaným kamenivem ACP (OK) tl. přes 50 do 100 mm</t>
  </si>
  <si>
    <t>26</t>
  </si>
  <si>
    <t>567114111</t>
  </si>
  <si>
    <t>Podklad z podkladového betonu tř. PB I (C 20/25) tl 100 mm</t>
  </si>
  <si>
    <t>-599701255</t>
  </si>
  <si>
    <t>Podklad z podkladového betonu PB tř. PB I (C 20/25) tl. 100 mm</t>
  </si>
  <si>
    <t>" čelo propustků, základ"</t>
  </si>
  <si>
    <t>(PROPUSTEK400+PROPUSTEK600)*0,6</t>
  </si>
  <si>
    <t>24*2,0*1,2*2"lože pod dlažbu</t>
  </si>
  <si>
    <t>27</t>
  </si>
  <si>
    <t>567114113</t>
  </si>
  <si>
    <t>Podklad z podkladového betonu tř. PB III (C12/15) tl 100 mm</t>
  </si>
  <si>
    <t>-78953722</t>
  </si>
  <si>
    <t>Podklad z podkladového betonu PB tř. PB III (C 12/15) tl. 100 mm</t>
  </si>
  <si>
    <t>" čelo propustků"</t>
  </si>
  <si>
    <t>24*2,0*0,9*2"lože pod čelo</t>
  </si>
  <si>
    <t>28</t>
  </si>
  <si>
    <t>569551111</t>
  </si>
  <si>
    <t>Zpevnění krajnic prohozenou zeminou tl 150 mm</t>
  </si>
  <si>
    <t>2039633450</t>
  </si>
  <si>
    <t>Zpevnění krajnic nebo komunikací pro pěší s rozprostřením a zhutněním, po zhutnění prohozenou zeminou tl. 150 mm</t>
  </si>
  <si>
    <t>29</t>
  </si>
  <si>
    <t>573211111</t>
  </si>
  <si>
    <t>Postřik živičný spojovací z asfaltu v množství do 0,70 kg/m2</t>
  </si>
  <si>
    <t>-224691176</t>
  </si>
  <si>
    <t>Postřik živičný spojovací bez posypu kamenivem z asfaltu silničního, v množství od 0,50 do 0,70 kg/m2</t>
  </si>
  <si>
    <t>ASFALT*2</t>
  </si>
  <si>
    <t>30</t>
  </si>
  <si>
    <t>577134111</t>
  </si>
  <si>
    <t>Asfaltový beton vrstva obrusná ACO 11 (ABS) tř. I tl 40 mm š do 3 m z nemodifikovaného asfaltu</t>
  </si>
  <si>
    <t>1094900958</t>
  </si>
  <si>
    <t>Asfaltový beton vrstva obrusná ACO 11 (ABS) s rozprostřením a se zhutněním z nemodifikovaného asfaltu v pruhu šířky do 3 m tř. I, po zhutnění tl. 40 mm</t>
  </si>
  <si>
    <t>31</t>
  </si>
  <si>
    <t>577146111</t>
  </si>
  <si>
    <t>Asfaltový beton vrstva ložní ACL 22 (ABVH) tl 50 mm š do 3 m z nemodifikovaného asfaltu</t>
  </si>
  <si>
    <t>668099218</t>
  </si>
  <si>
    <t>Asfaltový beton vrstva ložní ACL 22 (ABVH) s rozprostřením a zhutněním z nemodifikovaného asfaltu v pruhu šířky do 3 m, po zhutnění tl. 50 mm</t>
  </si>
  <si>
    <t>Ostatní konstrukce a práce-bourání</t>
  </si>
  <si>
    <t>32</t>
  </si>
  <si>
    <t>916241213</t>
  </si>
  <si>
    <t>Osazení obrubníku kamenného stojatého s boční opěrou do lože z betonu prostého</t>
  </si>
  <si>
    <t>-1603507272</t>
  </si>
  <si>
    <t>Osazení obrubníku kamenného se zřízením lože, s vyplněním a zatřením spár cementovou maltou stojatého s boční opěrou z betonu prostého tř. C 12/15, do lože z betonu prostého téže značky</t>
  </si>
  <si>
    <t>SVODNICE*2</t>
  </si>
  <si>
    <t>33</t>
  </si>
  <si>
    <t>583803130</t>
  </si>
  <si>
    <t>obrubník kamenný přímý, žula, OP2 30x20</t>
  </si>
  <si>
    <t>668453916</t>
  </si>
  <si>
    <t>výrobky lomařské a kamenické pro komunikace (kostky dlažební, krajníky a obrubníky) obrubníky kamenné žula (skupina mat. I/2) přímé OP 2  30 x 20</t>
  </si>
  <si>
    <t>34</t>
  </si>
  <si>
    <t>919311112R</t>
  </si>
  <si>
    <t>Čela propustků z pískovcových bloků</t>
  </si>
  <si>
    <t>-76133416</t>
  </si>
  <si>
    <t xml:space="preserve">24*0,9*1,5*1,0*2"z pískovcových bloků pokládka + dodávka </t>
  </si>
  <si>
    <t>35</t>
  </si>
  <si>
    <t>919521013</t>
  </si>
  <si>
    <t>Zřízení propustků z trub betonových DN 400</t>
  </si>
  <si>
    <t>46104892</t>
  </si>
  <si>
    <t>Zřízení propustků a hospodářských přejezdů z trub betonových a železobetonových do DN 400</t>
  </si>
  <si>
    <t>36</t>
  </si>
  <si>
    <t>592225460</t>
  </si>
  <si>
    <t>trouba hrdlová přímá železobet. s integrovaným těsněním TZH-Q 400/2500 integro 40 x 250 x 7,5 cm</t>
  </si>
  <si>
    <t>-1559474829</t>
  </si>
  <si>
    <t>trouby pro splaškové odpadní vody železobetonové trouby hrdlové přímé s integrovaným těsněním TZH-Q 400/2500  integro  40 x 250 x 7,5</t>
  </si>
  <si>
    <t>PROPUSTEK400/2,5</t>
  </si>
  <si>
    <t>37</t>
  </si>
  <si>
    <t>919521015</t>
  </si>
  <si>
    <t>Zřízení propustků z trub betonových DN 600</t>
  </si>
  <si>
    <t>94455191</t>
  </si>
  <si>
    <t>Zřízení propustků a hospodářských přejezdů z trub betonových a železobetonových do DN 600</t>
  </si>
  <si>
    <t>38</t>
  </si>
  <si>
    <t>592224100</t>
  </si>
  <si>
    <t>trouba hrdlová přímá železobetonová s integrovaným těsněním TZH-Q 600/2500 60 x 250 x 10 cm</t>
  </si>
  <si>
    <t>913707398</t>
  </si>
  <si>
    <t>trouby pro splaškové odpadní vody železobetonové trouby hrdlové přímé s integrovaným těsněním TZH-Q  600/2500  integro  60 x 250 x 10</t>
  </si>
  <si>
    <t>PROPUSTEK600/2,5</t>
  </si>
  <si>
    <t>39</t>
  </si>
  <si>
    <t>592237290</t>
  </si>
  <si>
    <t>podkladek betonový pod hrdlové trouby TBX-Q 60-112/20/20 111,5 x 20 x 14,7 cm</t>
  </si>
  <si>
    <t>-900969612</t>
  </si>
  <si>
    <t>trouby pro splaškové odpadní vody betonové podkladky pod hrdlové trouby TBX-Q  60-112/20/20   111,5 x 20 x 14,7</t>
  </si>
  <si>
    <t>PROPUSTEK400/2,5*2</t>
  </si>
  <si>
    <t>40</t>
  </si>
  <si>
    <t>919726122</t>
  </si>
  <si>
    <t>Geotextilie pro ochranu, separaci a filtraci netkaná měrná hmotnost do 300 g/m2</t>
  </si>
  <si>
    <t>76118643</t>
  </si>
  <si>
    <t>Geotextilie netkaná pro ochranu, separaci nebo filtraci měrná hmotnost přes 200 do 300 g/m2</t>
  </si>
  <si>
    <t>HATĚ*3</t>
  </si>
  <si>
    <t>41</t>
  </si>
  <si>
    <t>919735112</t>
  </si>
  <si>
    <t>Řezání stávajícího živičného krytu hl do 100 mm</t>
  </si>
  <si>
    <t>-1365604191</t>
  </si>
  <si>
    <t>Řezání stávajícího živičného krytu nebo podkladu hloubky přes 50 do 100 mm</t>
  </si>
  <si>
    <t>12*2</t>
  </si>
  <si>
    <t>42</t>
  </si>
  <si>
    <t>936561111</t>
  </si>
  <si>
    <t>Podkladní a krycí vrstvy trubních propustků nebo překopů cest z kameniva</t>
  </si>
  <si>
    <t>-979527652</t>
  </si>
  <si>
    <t>" délka propustku je 20 m"</t>
  </si>
  <si>
    <t>7*PROPUSTEK400*0,1</t>
  </si>
  <si>
    <t>7*PROPUSTEK600*0,3</t>
  </si>
  <si>
    <t>43</t>
  </si>
  <si>
    <t>938902113</t>
  </si>
  <si>
    <t>Čištění příkopů komunikací příkopovým rypadlem objem nánosu do 0,5 m3/m</t>
  </si>
  <si>
    <t>-1920648233</t>
  </si>
  <si>
    <t>Profilace a čištění příkopů komunikací příkopovým rypadlem nezpevněných nebo zpevněných objemu nánosu přes 0,30 do 0,50 m3/m</t>
  </si>
  <si>
    <t>6600*2</t>
  </si>
  <si>
    <t>44</t>
  </si>
  <si>
    <t>938909111</t>
  </si>
  <si>
    <t>Čištění vozovek metením strojně podkladu nebo krytu štěrkového</t>
  </si>
  <si>
    <t>-1952383805</t>
  </si>
  <si>
    <t>Čištění vozovek metením bláta, prachu nebo hlinitého nánosu s odklizením na hromady na vzdálenost do 20 m nebo naložením na dopravní prostředek strojně povrchu podkladu nebo krytu štěrkového</t>
  </si>
  <si>
    <t>45</t>
  </si>
  <si>
    <t>938909311</t>
  </si>
  <si>
    <t>Čištění vozovek metením strojně podkladu nebo krytu betonového nebo živičného</t>
  </si>
  <si>
    <t>1592812957</t>
  </si>
  <si>
    <t>Čištění vozovek metením bláta, prachu nebo hlinitého nánosu s odklizením na hromady na vzdálenost do 20 m nebo naložením na dopravní prostředek strojně povrchu podkladu nebo krytu betonového nebo živičného</t>
  </si>
  <si>
    <t>46</t>
  </si>
  <si>
    <t>R01</t>
  </si>
  <si>
    <t xml:space="preserve">Haťová konstrukce </t>
  </si>
  <si>
    <t>-216660254</t>
  </si>
  <si>
    <t>HATĚ*0,3</t>
  </si>
  <si>
    <t>47</t>
  </si>
  <si>
    <t>R02</t>
  </si>
  <si>
    <t>Ochrana mezníků</t>
  </si>
  <si>
    <t>1878394315</t>
  </si>
  <si>
    <t>48</t>
  </si>
  <si>
    <t>R03</t>
  </si>
  <si>
    <t xml:space="preserve">Dlažby z pískovce pokládka + dodávka </t>
  </si>
  <si>
    <t>1549550716</t>
  </si>
  <si>
    <t>24*2,0*1,2*2</t>
  </si>
  <si>
    <t>49</t>
  </si>
  <si>
    <t>R04</t>
  </si>
  <si>
    <t xml:space="preserve">Dlažby z čediče pokládka + dodávka </t>
  </si>
  <si>
    <t>-46118917</t>
  </si>
  <si>
    <t>24*2,0*0,9*2</t>
  </si>
  <si>
    <t>997</t>
  </si>
  <si>
    <t>Přesun sutě</t>
  </si>
  <si>
    <t>50</t>
  </si>
  <si>
    <t>997221561</t>
  </si>
  <si>
    <t>Vodorovná doprava suti z kusových materiálů do 1 km</t>
  </si>
  <si>
    <t>-997717383</t>
  </si>
  <si>
    <t>Vodorovná doprava suti bez naložení, ale se složením a s hrubým urovnáním z kusových materiálů, na vzdálenost do 1 km</t>
  </si>
  <si>
    <t>51</t>
  </si>
  <si>
    <t>997221569</t>
  </si>
  <si>
    <t>Příplatek ZKD 1 km u vodorovné dopravy suti z kusových materiálů</t>
  </si>
  <si>
    <t>-242339110</t>
  </si>
  <si>
    <t>Vodorovná doprava suti bez naložení, ale se složením a s hrubým urovnáním Příplatek k ceně za každý další i započatý 1 km přes 1 km</t>
  </si>
  <si>
    <t>4,344*15 'Přepočtené koeficientem množství</t>
  </si>
  <si>
    <t>52</t>
  </si>
  <si>
    <t>997221845</t>
  </si>
  <si>
    <t>Poplatek za uložení odpadu z asfaltových povrchů na skládce (skládkovné)</t>
  </si>
  <si>
    <t>1794316316</t>
  </si>
  <si>
    <t>Poplatek za uložení stavebního odpadu na skládce (skládkovné) z asfaltových povrchů</t>
  </si>
  <si>
    <t>998</t>
  </si>
  <si>
    <t>Přesun hmot</t>
  </si>
  <si>
    <t>53</t>
  </si>
  <si>
    <t>998225111</t>
  </si>
  <si>
    <t>Přesun hmot pro pozemní komunikace s krytem z kamene, monolitickým betonovým nebo živičným</t>
  </si>
  <si>
    <t>925592176</t>
  </si>
  <si>
    <t>VRN</t>
  </si>
  <si>
    <t>Vedlejší rozpočtové náklady</t>
  </si>
  <si>
    <t>VRN1</t>
  </si>
  <si>
    <t>Průzkumné, geodetické a projektové práce</t>
  </si>
  <si>
    <t>54</t>
  </si>
  <si>
    <t>011503000</t>
  </si>
  <si>
    <t>Stavební průzkum bez rozlišení</t>
  </si>
  <si>
    <t>Kč</t>
  </si>
  <si>
    <t>1024</t>
  </si>
  <si>
    <t>-363047286</t>
  </si>
  <si>
    <t>Průzkumné, geodetické a projektové práce průzkumné práce stavební průzkum bez rozlišení</t>
  </si>
  <si>
    <t>3,000"ruční výkopy sondy pro zjištění sítí  (20Nh dle Uniky čl.2.4.2-pomocné práce)</t>
  </si>
  <si>
    <t>55</t>
  </si>
  <si>
    <t>012403000.1</t>
  </si>
  <si>
    <t>Kartografické práce</t>
  </si>
  <si>
    <t>-707343092</t>
  </si>
  <si>
    <t>Průzkumné, geodetické a projektové práce geodetické práce kartografické práce</t>
  </si>
  <si>
    <t>1"geometrický plán - jednotková cena /jednotka-100m/ počet vyhotovení - 3x</t>
  </si>
  <si>
    <t>56</t>
  </si>
  <si>
    <t>032103000</t>
  </si>
  <si>
    <t>Náklady na stavební buňky</t>
  </si>
  <si>
    <t>1235696945</t>
  </si>
  <si>
    <t>Zařízení staveniště vybavení staveniště náklady na stavební buňky</t>
  </si>
  <si>
    <t>1"1%ze ZRN zařízení staveniště</t>
  </si>
  <si>
    <t>VRN4</t>
  </si>
  <si>
    <t>Inženýrská činnost</t>
  </si>
  <si>
    <t>57</t>
  </si>
  <si>
    <t>043134000.1</t>
  </si>
  <si>
    <t>Zkoušky zatěžovací</t>
  </si>
  <si>
    <t>-1384852486</t>
  </si>
  <si>
    <t>Inženýrská činnost zkoušky a ostatní měření zkoušky zatěžovací</t>
  </si>
  <si>
    <t xml:space="preserve">6"3x zkouška modul přetvárnosti na pláni - 30Mpa na pláni + 3x na HDK 100Mpa (DleTP 170 stanovené normou ČSN 72 1006) 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</si>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</sst>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" fillId="0" borderId="0" applyAlignment="0">
      <protection locked="0"/>
    </xf>
    <xf numFmtId="0" fontId="62" fillId="23" borderId="6" applyNumberFormat="0" applyFont="0" applyAlignment="0" applyProtection="0"/>
    <xf numFmtId="9" fontId="62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70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2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7" fillId="0" borderId="31" xfId="0" applyNumberFormat="1" applyFont="1" applyBorder="1" applyAlignment="1">
      <alignment vertical="center"/>
    </xf>
    <xf numFmtId="4" fontId="97" fillId="0" borderId="32" xfId="0" applyNumberFormat="1" applyFont="1" applyBorder="1" applyAlignment="1">
      <alignment vertical="center"/>
    </xf>
    <xf numFmtId="174" fontId="97" fillId="0" borderId="32" xfId="0" applyNumberFormat="1" applyFont="1" applyBorder="1" applyAlignment="1">
      <alignment vertical="center"/>
    </xf>
    <xf numFmtId="4" fontId="97" fillId="0" borderId="3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3" fillId="0" borderId="0" xfId="0" applyNumberFormat="1" applyFont="1" applyBorder="1" applyAlignment="1">
      <alignment vertical="center"/>
    </xf>
    <xf numFmtId="0" fontId="81" fillId="0" borderId="0" xfId="0" applyFont="1" applyBorder="1" applyAlignment="1" applyProtection="1">
      <alignment horizontal="right" vertical="center"/>
      <protection locked="0"/>
    </xf>
    <xf numFmtId="4" fontId="81" fillId="0" borderId="0" xfId="0" applyNumberFormat="1" applyFont="1" applyBorder="1" applyAlignment="1">
      <alignment vertical="center"/>
    </xf>
    <xf numFmtId="172" fontId="81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2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9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3" fillId="0" borderId="0" xfId="0" applyNumberFormat="1" applyFont="1" applyAlignment="1">
      <alignment/>
    </xf>
    <xf numFmtId="174" fontId="100" fillId="0" borderId="22" xfId="0" applyNumberFormat="1" applyFont="1" applyBorder="1" applyAlignment="1">
      <alignment/>
    </xf>
    <xf numFmtId="174" fontId="100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4" fillId="0" borderId="13" xfId="0" applyFont="1" applyBorder="1" applyAlignment="1">
      <alignment/>
    </xf>
    <xf numFmtId="0" fontId="8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84" fillId="0" borderId="0" xfId="0" applyFont="1" applyAlignment="1" applyProtection="1">
      <alignment/>
      <protection locked="0"/>
    </xf>
    <xf numFmtId="4" fontId="82" fillId="0" borderId="0" xfId="0" applyNumberFormat="1" applyFont="1" applyAlignment="1">
      <alignment/>
    </xf>
    <xf numFmtId="0" fontId="84" fillId="0" borderId="24" xfId="0" applyFont="1" applyBorder="1" applyAlignment="1">
      <alignment/>
    </xf>
    <xf numFmtId="0" fontId="84" fillId="0" borderId="0" xfId="0" applyFont="1" applyBorder="1" applyAlignment="1">
      <alignment/>
    </xf>
    <xf numFmtId="174" fontId="84" fillId="0" borderId="0" xfId="0" applyNumberFormat="1" applyFont="1" applyBorder="1" applyAlignment="1">
      <alignment/>
    </xf>
    <xf numFmtId="174" fontId="84" fillId="0" borderId="25" xfId="0" applyNumberFormat="1" applyFont="1" applyBorder="1" applyAlignment="1">
      <alignment/>
    </xf>
    <xf numFmtId="0" fontId="84" fillId="0" borderId="0" xfId="0" applyFont="1" applyAlignment="1">
      <alignment horizontal="center"/>
    </xf>
    <xf numFmtId="4" fontId="84" fillId="0" borderId="0" xfId="0" applyNumberFormat="1" applyFont="1" applyAlignment="1">
      <alignment vertical="center"/>
    </xf>
    <xf numFmtId="0" fontId="84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4" fontId="83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175" fontId="4" fillId="0" borderId="36" xfId="0" applyNumberFormat="1" applyFont="1" applyBorder="1" applyAlignment="1" applyProtection="1">
      <alignment vertical="center"/>
      <protection locked="0"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 locked="0"/>
    </xf>
    <xf numFmtId="0" fontId="81" fillId="23" borderId="3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74" fontId="81" fillId="0" borderId="0" xfId="0" applyNumberFormat="1" applyFont="1" applyBorder="1" applyAlignment="1">
      <alignment vertical="center"/>
    </xf>
    <xf numFmtId="174" fontId="81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85" fillId="0" borderId="13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 wrapText="1"/>
    </xf>
    <xf numFmtId="0" fontId="85" fillId="0" borderId="0" xfId="0" applyFont="1" applyAlignment="1">
      <alignment horizontal="left" vertical="center"/>
    </xf>
    <xf numFmtId="0" fontId="85" fillId="0" borderId="0" xfId="0" applyFont="1" applyAlignment="1" applyProtection="1">
      <alignment vertical="center"/>
      <protection locked="0"/>
    </xf>
    <xf numFmtId="0" fontId="85" fillId="0" borderId="24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25" xfId="0" applyFont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101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75" fontId="88" fillId="0" borderId="0" xfId="0" applyNumberFormat="1" applyFont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102" fillId="0" borderId="36" xfId="0" applyFont="1" applyBorder="1" applyAlignment="1" applyProtection="1">
      <alignment horizontal="center" vertical="center"/>
      <protection locked="0"/>
    </xf>
    <xf numFmtId="49" fontId="102" fillId="0" borderId="36" xfId="0" applyNumberFormat="1" applyFont="1" applyBorder="1" applyAlignment="1" applyProtection="1">
      <alignment horizontal="left" vertical="center" wrapText="1"/>
      <protection locked="0"/>
    </xf>
    <xf numFmtId="0" fontId="102" fillId="0" borderId="36" xfId="0" applyFont="1" applyBorder="1" applyAlignment="1" applyProtection="1">
      <alignment horizontal="left" vertical="center" wrapText="1"/>
      <protection locked="0"/>
    </xf>
    <xf numFmtId="0" fontId="102" fillId="0" borderId="36" xfId="0" applyFont="1" applyBorder="1" applyAlignment="1" applyProtection="1">
      <alignment horizontal="center" vertical="center" wrapText="1"/>
      <protection locked="0"/>
    </xf>
    <xf numFmtId="175" fontId="102" fillId="0" borderId="36" xfId="0" applyNumberFormat="1" applyFont="1" applyBorder="1" applyAlignment="1" applyProtection="1">
      <alignment vertical="center"/>
      <protection locked="0"/>
    </xf>
    <xf numFmtId="4" fontId="102" fillId="23" borderId="36" xfId="0" applyNumberFormat="1" applyFont="1" applyFill="1" applyBorder="1" applyAlignment="1" applyProtection="1">
      <alignment vertical="center"/>
      <protection locked="0"/>
    </xf>
    <xf numFmtId="4" fontId="102" fillId="0" borderId="36" xfId="0" applyNumberFormat="1" applyFont="1" applyBorder="1" applyAlignment="1" applyProtection="1">
      <alignment vertical="center"/>
      <protection locked="0"/>
    </xf>
    <xf numFmtId="0" fontId="102" fillId="0" borderId="13" xfId="0" applyFont="1" applyBorder="1" applyAlignment="1">
      <alignment vertical="center"/>
    </xf>
    <xf numFmtId="0" fontId="102" fillId="23" borderId="36" xfId="0" applyFont="1" applyFill="1" applyBorder="1" applyAlignment="1" applyProtection="1">
      <alignment horizontal="left" vertical="center"/>
      <protection locked="0"/>
    </xf>
    <xf numFmtId="0" fontId="10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86" fillId="0" borderId="31" xfId="0" applyFont="1" applyBorder="1" applyAlignment="1">
      <alignment vertical="center"/>
    </xf>
    <xf numFmtId="0" fontId="86" fillId="0" borderId="32" xfId="0" applyFont="1" applyBorder="1" applyAlignment="1">
      <alignment vertical="center"/>
    </xf>
    <xf numFmtId="0" fontId="86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65" fillId="33" borderId="0" xfId="36" applyFill="1" applyAlignment="1">
      <alignment/>
    </xf>
    <xf numFmtId="0" fontId="103" fillId="0" borderId="0" xfId="36" applyFont="1" applyAlignment="1">
      <alignment horizontal="center" vertical="center"/>
    </xf>
    <xf numFmtId="0" fontId="104" fillId="33" borderId="0" xfId="0" applyFont="1" applyFill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105" fillId="33" borderId="0" xfId="36" applyFont="1" applyFill="1" applyAlignment="1">
      <alignment vertical="center"/>
    </xf>
    <xf numFmtId="0" fontId="89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0" fontId="105" fillId="33" borderId="0" xfId="36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2" xfId="47" applyFont="1" applyBorder="1" applyAlignment="1">
      <alignment vertical="center" wrapText="1"/>
      <protection locked="0"/>
    </xf>
    <xf numFmtId="0" fontId="15" fillId="0" borderId="43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3" xfId="47" applyFont="1" applyBorder="1" applyAlignment="1">
      <alignment horizontal="left" vertical="center"/>
      <protection locked="0"/>
    </xf>
    <xf numFmtId="0" fontId="12" fillId="0" borderId="43" xfId="47" applyFont="1" applyBorder="1" applyAlignment="1">
      <alignment horizontal="center" vertical="center"/>
      <protection locked="0"/>
    </xf>
    <xf numFmtId="0" fontId="7" fillId="0" borderId="43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15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15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3" xfId="47" applyFont="1" applyBorder="1" applyAlignment="1">
      <alignment vertical="center"/>
      <protection locked="0"/>
    </xf>
    <xf numFmtId="0" fontId="12" fillId="0" borderId="43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3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3" xfId="47" applyFont="1" applyBorder="1" applyAlignment="1">
      <alignment horizontal="left"/>
      <protection locked="0"/>
    </xf>
    <xf numFmtId="0" fontId="7" fillId="0" borderId="43" xfId="47" applyFont="1" applyBorder="1" applyAlignment="1">
      <alignment/>
      <protection locked="0"/>
    </xf>
    <xf numFmtId="0" fontId="4" fillId="0" borderId="40" xfId="47" applyFont="1" applyBorder="1" applyAlignment="1">
      <alignment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  <xf numFmtId="0" fontId="90" fillId="36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0" fontId="95" fillId="0" borderId="0" xfId="0" applyFont="1" applyAlignment="1">
      <alignment horizontal="left" vertical="center" wrapText="1"/>
    </xf>
    <xf numFmtId="4" fontId="93" fillId="0" borderId="0" xfId="0" applyNumberFormat="1" applyFont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106" fillId="0" borderId="0" xfId="0" applyNumberFormat="1" applyFont="1" applyBorder="1" applyAlignment="1">
      <alignment vertical="center"/>
    </xf>
    <xf numFmtId="0" fontId="106" fillId="0" borderId="0" xfId="0" applyFont="1" applyAlignment="1">
      <alignment horizontal="left" vertical="top" wrapText="1"/>
    </xf>
    <xf numFmtId="0" fontId="8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105" fillId="33" borderId="0" xfId="36" applyFont="1" applyFill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2" fillId="0" borderId="0" xfId="0" applyFont="1" applyAlignment="1">
      <alignment horizontal="left" vertical="center" wrapText="1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12" fillId="0" borderId="43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8" fillId="0" borderId="0" xfId="47" applyFont="1" applyBorder="1" applyAlignment="1">
      <alignment horizontal="center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0" fontId="12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1AA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419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91AAB.tmp" descr="C:\KROSplusData\System\Temp\rad91AA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A4190.tmp" descr="C:\KROSplusData\System\Temp\radA419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zoomScalePageLayoutView="0" workbookViewId="0" topLeftCell="A1">
      <pane ySplit="1" topLeftCell="A121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33" t="s">
        <v>0</v>
      </c>
      <c r="B1" s="234"/>
      <c r="C1" s="234"/>
      <c r="D1" s="235" t="s">
        <v>1</v>
      </c>
      <c r="E1" s="234"/>
      <c r="F1" s="234"/>
      <c r="G1" s="234"/>
      <c r="H1" s="234"/>
      <c r="I1" s="234"/>
      <c r="J1" s="234"/>
      <c r="K1" s="236" t="s">
        <v>506</v>
      </c>
      <c r="L1" s="236"/>
      <c r="M1" s="236"/>
      <c r="N1" s="236"/>
      <c r="O1" s="236"/>
      <c r="P1" s="236"/>
      <c r="Q1" s="236"/>
      <c r="R1" s="236"/>
      <c r="S1" s="236"/>
      <c r="T1" s="234"/>
      <c r="U1" s="234"/>
      <c r="V1" s="234"/>
      <c r="W1" s="236" t="s">
        <v>507</v>
      </c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28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320" t="s">
        <v>6</v>
      </c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S2" s="18" t="s">
        <v>7</v>
      </c>
      <c r="BT2" s="18" t="s">
        <v>8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2:71" ht="36.7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11</v>
      </c>
      <c r="BE4" s="27" t="s">
        <v>12</v>
      </c>
      <c r="BS4" s="18" t="s">
        <v>13</v>
      </c>
    </row>
    <row r="5" spans="2:71" ht="14.25" customHeight="1">
      <c r="B5" s="22"/>
      <c r="C5" s="23"/>
      <c r="D5" s="28" t="s">
        <v>14</v>
      </c>
      <c r="E5" s="23"/>
      <c r="F5" s="23"/>
      <c r="G5" s="23"/>
      <c r="H5" s="23"/>
      <c r="I5" s="23"/>
      <c r="J5" s="23"/>
      <c r="K5" s="349" t="s">
        <v>15</v>
      </c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23"/>
      <c r="AQ5" s="25"/>
      <c r="BE5" s="347" t="s">
        <v>16</v>
      </c>
      <c r="BS5" s="18" t="s">
        <v>7</v>
      </c>
    </row>
    <row r="6" spans="2:71" ht="36.75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51" t="s">
        <v>18</v>
      </c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23"/>
      <c r="AQ6" s="25"/>
      <c r="BE6" s="321"/>
      <c r="BS6" s="18" t="s">
        <v>19</v>
      </c>
    </row>
    <row r="7" spans="2:71" ht="14.25" customHeight="1">
      <c r="B7" s="22"/>
      <c r="C7" s="23"/>
      <c r="D7" s="31" t="s">
        <v>20</v>
      </c>
      <c r="E7" s="23"/>
      <c r="F7" s="23"/>
      <c r="G7" s="23"/>
      <c r="H7" s="23"/>
      <c r="I7" s="23"/>
      <c r="J7" s="23"/>
      <c r="K7" s="29" t="s">
        <v>3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3</v>
      </c>
      <c r="AO7" s="23"/>
      <c r="AP7" s="23"/>
      <c r="AQ7" s="25"/>
      <c r="BE7" s="321"/>
      <c r="BS7" s="18" t="s">
        <v>22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321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21"/>
      <c r="BS9" s="18" t="s">
        <v>28</v>
      </c>
    </row>
    <row r="10" spans="2:71" ht="14.2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3</v>
      </c>
      <c r="AO10" s="23"/>
      <c r="AP10" s="23"/>
      <c r="AQ10" s="25"/>
      <c r="BE10" s="321"/>
      <c r="BS10" s="18" t="s">
        <v>19</v>
      </c>
    </row>
    <row r="11" spans="2:71" ht="18" customHeight="1">
      <c r="B11" s="22"/>
      <c r="C11" s="23"/>
      <c r="D11" s="23"/>
      <c r="E11" s="29" t="s">
        <v>24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31</v>
      </c>
      <c r="AL11" s="23"/>
      <c r="AM11" s="23"/>
      <c r="AN11" s="29" t="s">
        <v>3</v>
      </c>
      <c r="AO11" s="23"/>
      <c r="AP11" s="23"/>
      <c r="AQ11" s="25"/>
      <c r="BE11" s="321"/>
      <c r="BS11" s="18" t="s">
        <v>19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21"/>
      <c r="BS12" s="18" t="s">
        <v>19</v>
      </c>
    </row>
    <row r="13" spans="2:71" ht="14.25" customHeight="1">
      <c r="B13" s="22"/>
      <c r="C13" s="23"/>
      <c r="D13" s="31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33</v>
      </c>
      <c r="AO13" s="23"/>
      <c r="AP13" s="23"/>
      <c r="AQ13" s="25"/>
      <c r="BE13" s="321"/>
      <c r="BS13" s="18" t="s">
        <v>19</v>
      </c>
    </row>
    <row r="14" spans="2:71" ht="15">
      <c r="B14" s="22"/>
      <c r="C14" s="23"/>
      <c r="D14" s="23"/>
      <c r="E14" s="352" t="s">
        <v>33</v>
      </c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1" t="s">
        <v>31</v>
      </c>
      <c r="AL14" s="23"/>
      <c r="AM14" s="23"/>
      <c r="AN14" s="33" t="s">
        <v>33</v>
      </c>
      <c r="AO14" s="23"/>
      <c r="AP14" s="23"/>
      <c r="AQ14" s="25"/>
      <c r="BE14" s="321"/>
      <c r="BS14" s="18" t="s">
        <v>19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21"/>
      <c r="BS15" s="18" t="s">
        <v>4</v>
      </c>
    </row>
    <row r="16" spans="2:71" ht="14.25" customHeight="1">
      <c r="B16" s="22"/>
      <c r="C16" s="23"/>
      <c r="D16" s="31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35</v>
      </c>
      <c r="AO16" s="23"/>
      <c r="AP16" s="23"/>
      <c r="AQ16" s="25"/>
      <c r="BE16" s="321"/>
      <c r="BS16" s="18" t="s">
        <v>4</v>
      </c>
    </row>
    <row r="17" spans="2:71" ht="18" customHeight="1">
      <c r="B17" s="22"/>
      <c r="C17" s="23"/>
      <c r="D17" s="23"/>
      <c r="E17" s="29" t="s">
        <v>36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31</v>
      </c>
      <c r="AL17" s="23"/>
      <c r="AM17" s="23"/>
      <c r="AN17" s="29" t="s">
        <v>37</v>
      </c>
      <c r="AO17" s="23"/>
      <c r="AP17" s="23"/>
      <c r="AQ17" s="25"/>
      <c r="BE17" s="321"/>
      <c r="BS17" s="18" t="s">
        <v>38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21"/>
      <c r="BS18" s="18" t="s">
        <v>7</v>
      </c>
    </row>
    <row r="19" spans="2:71" ht="14.25" customHeight="1">
      <c r="B19" s="22"/>
      <c r="C19" s="23"/>
      <c r="D19" s="31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21"/>
      <c r="BS19" s="18" t="s">
        <v>7</v>
      </c>
    </row>
    <row r="20" spans="2:71" ht="22.5" customHeight="1">
      <c r="B20" s="22"/>
      <c r="C20" s="23"/>
      <c r="D20" s="23"/>
      <c r="E20" s="353" t="s">
        <v>3</v>
      </c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23"/>
      <c r="AP20" s="23"/>
      <c r="AQ20" s="25"/>
      <c r="BE20" s="321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21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21"/>
    </row>
    <row r="23" spans="2:57" s="1" customFormat="1" ht="25.5" customHeight="1">
      <c r="B23" s="35"/>
      <c r="C23" s="36"/>
      <c r="D23" s="37" t="s">
        <v>40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54">
        <f>ROUND(AG51,2)</f>
        <v>0</v>
      </c>
      <c r="AL23" s="355"/>
      <c r="AM23" s="355"/>
      <c r="AN23" s="355"/>
      <c r="AO23" s="355"/>
      <c r="AP23" s="36"/>
      <c r="AQ23" s="39"/>
      <c r="BE23" s="338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38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56" t="s">
        <v>41</v>
      </c>
      <c r="M25" s="343"/>
      <c r="N25" s="343"/>
      <c r="O25" s="343"/>
      <c r="P25" s="36"/>
      <c r="Q25" s="36"/>
      <c r="R25" s="36"/>
      <c r="S25" s="36"/>
      <c r="T25" s="36"/>
      <c r="U25" s="36"/>
      <c r="V25" s="36"/>
      <c r="W25" s="356" t="s">
        <v>42</v>
      </c>
      <c r="X25" s="343"/>
      <c r="Y25" s="343"/>
      <c r="Z25" s="343"/>
      <c r="AA25" s="343"/>
      <c r="AB25" s="343"/>
      <c r="AC25" s="343"/>
      <c r="AD25" s="343"/>
      <c r="AE25" s="343"/>
      <c r="AF25" s="36"/>
      <c r="AG25" s="36"/>
      <c r="AH25" s="36"/>
      <c r="AI25" s="36"/>
      <c r="AJ25" s="36"/>
      <c r="AK25" s="356" t="s">
        <v>43</v>
      </c>
      <c r="AL25" s="343"/>
      <c r="AM25" s="343"/>
      <c r="AN25" s="343"/>
      <c r="AO25" s="343"/>
      <c r="AP25" s="36"/>
      <c r="AQ25" s="39"/>
      <c r="BE25" s="338"/>
    </row>
    <row r="26" spans="2:57" s="2" customFormat="1" ht="14.25" customHeight="1">
      <c r="B26" s="41"/>
      <c r="C26" s="42"/>
      <c r="D26" s="43" t="s">
        <v>44</v>
      </c>
      <c r="E26" s="42"/>
      <c r="F26" s="43" t="s">
        <v>45</v>
      </c>
      <c r="G26" s="42"/>
      <c r="H26" s="42"/>
      <c r="I26" s="42"/>
      <c r="J26" s="42"/>
      <c r="K26" s="42"/>
      <c r="L26" s="344">
        <v>0.21</v>
      </c>
      <c r="M26" s="345"/>
      <c r="N26" s="345"/>
      <c r="O26" s="345"/>
      <c r="P26" s="42"/>
      <c r="Q26" s="42"/>
      <c r="R26" s="42"/>
      <c r="S26" s="42"/>
      <c r="T26" s="42"/>
      <c r="U26" s="42"/>
      <c r="V26" s="42"/>
      <c r="W26" s="346">
        <f>ROUND(AZ51,2)</f>
        <v>0</v>
      </c>
      <c r="X26" s="345"/>
      <c r="Y26" s="345"/>
      <c r="Z26" s="345"/>
      <c r="AA26" s="345"/>
      <c r="AB26" s="345"/>
      <c r="AC26" s="345"/>
      <c r="AD26" s="345"/>
      <c r="AE26" s="345"/>
      <c r="AF26" s="42"/>
      <c r="AG26" s="42"/>
      <c r="AH26" s="42"/>
      <c r="AI26" s="42"/>
      <c r="AJ26" s="42"/>
      <c r="AK26" s="346">
        <f>ROUND(AV51,2)</f>
        <v>0</v>
      </c>
      <c r="AL26" s="345"/>
      <c r="AM26" s="345"/>
      <c r="AN26" s="345"/>
      <c r="AO26" s="345"/>
      <c r="AP26" s="42"/>
      <c r="AQ26" s="44"/>
      <c r="BE26" s="348"/>
    </row>
    <row r="27" spans="2:57" s="2" customFormat="1" ht="14.25" customHeight="1">
      <c r="B27" s="41"/>
      <c r="C27" s="42"/>
      <c r="D27" s="42"/>
      <c r="E27" s="42"/>
      <c r="F27" s="43" t="s">
        <v>46</v>
      </c>
      <c r="G27" s="42"/>
      <c r="H27" s="42"/>
      <c r="I27" s="42"/>
      <c r="J27" s="42"/>
      <c r="K27" s="42"/>
      <c r="L27" s="344">
        <v>0.15</v>
      </c>
      <c r="M27" s="345"/>
      <c r="N27" s="345"/>
      <c r="O27" s="345"/>
      <c r="P27" s="42"/>
      <c r="Q27" s="42"/>
      <c r="R27" s="42"/>
      <c r="S27" s="42"/>
      <c r="T27" s="42"/>
      <c r="U27" s="42"/>
      <c r="V27" s="42"/>
      <c r="W27" s="346">
        <f>ROUND(BA51,2)</f>
        <v>0</v>
      </c>
      <c r="X27" s="345"/>
      <c r="Y27" s="345"/>
      <c r="Z27" s="345"/>
      <c r="AA27" s="345"/>
      <c r="AB27" s="345"/>
      <c r="AC27" s="345"/>
      <c r="AD27" s="345"/>
      <c r="AE27" s="345"/>
      <c r="AF27" s="42"/>
      <c r="AG27" s="42"/>
      <c r="AH27" s="42"/>
      <c r="AI27" s="42"/>
      <c r="AJ27" s="42"/>
      <c r="AK27" s="346">
        <f>ROUND(AW51,2)</f>
        <v>0</v>
      </c>
      <c r="AL27" s="345"/>
      <c r="AM27" s="345"/>
      <c r="AN27" s="345"/>
      <c r="AO27" s="345"/>
      <c r="AP27" s="42"/>
      <c r="AQ27" s="44"/>
      <c r="BE27" s="348"/>
    </row>
    <row r="28" spans="2:57" s="2" customFormat="1" ht="14.25" customHeight="1" hidden="1">
      <c r="B28" s="41"/>
      <c r="C28" s="42"/>
      <c r="D28" s="42"/>
      <c r="E28" s="42"/>
      <c r="F28" s="43" t="s">
        <v>47</v>
      </c>
      <c r="G28" s="42"/>
      <c r="H28" s="42"/>
      <c r="I28" s="42"/>
      <c r="J28" s="42"/>
      <c r="K28" s="42"/>
      <c r="L28" s="344">
        <v>0.21</v>
      </c>
      <c r="M28" s="345"/>
      <c r="N28" s="345"/>
      <c r="O28" s="345"/>
      <c r="P28" s="42"/>
      <c r="Q28" s="42"/>
      <c r="R28" s="42"/>
      <c r="S28" s="42"/>
      <c r="T28" s="42"/>
      <c r="U28" s="42"/>
      <c r="V28" s="42"/>
      <c r="W28" s="346">
        <f>ROUND(BB51,2)</f>
        <v>0</v>
      </c>
      <c r="X28" s="345"/>
      <c r="Y28" s="345"/>
      <c r="Z28" s="345"/>
      <c r="AA28" s="345"/>
      <c r="AB28" s="345"/>
      <c r="AC28" s="345"/>
      <c r="AD28" s="345"/>
      <c r="AE28" s="345"/>
      <c r="AF28" s="42"/>
      <c r="AG28" s="42"/>
      <c r="AH28" s="42"/>
      <c r="AI28" s="42"/>
      <c r="AJ28" s="42"/>
      <c r="AK28" s="346">
        <v>0</v>
      </c>
      <c r="AL28" s="345"/>
      <c r="AM28" s="345"/>
      <c r="AN28" s="345"/>
      <c r="AO28" s="345"/>
      <c r="AP28" s="42"/>
      <c r="AQ28" s="44"/>
      <c r="BE28" s="348"/>
    </row>
    <row r="29" spans="2:57" s="2" customFormat="1" ht="14.25" customHeight="1" hidden="1">
      <c r="B29" s="41"/>
      <c r="C29" s="42"/>
      <c r="D29" s="42"/>
      <c r="E29" s="42"/>
      <c r="F29" s="43" t="s">
        <v>48</v>
      </c>
      <c r="G29" s="42"/>
      <c r="H29" s="42"/>
      <c r="I29" s="42"/>
      <c r="J29" s="42"/>
      <c r="K29" s="42"/>
      <c r="L29" s="344">
        <v>0.15</v>
      </c>
      <c r="M29" s="345"/>
      <c r="N29" s="345"/>
      <c r="O29" s="345"/>
      <c r="P29" s="42"/>
      <c r="Q29" s="42"/>
      <c r="R29" s="42"/>
      <c r="S29" s="42"/>
      <c r="T29" s="42"/>
      <c r="U29" s="42"/>
      <c r="V29" s="42"/>
      <c r="W29" s="346">
        <f>ROUND(BC51,2)</f>
        <v>0</v>
      </c>
      <c r="X29" s="345"/>
      <c r="Y29" s="345"/>
      <c r="Z29" s="345"/>
      <c r="AA29" s="345"/>
      <c r="AB29" s="345"/>
      <c r="AC29" s="345"/>
      <c r="AD29" s="345"/>
      <c r="AE29" s="345"/>
      <c r="AF29" s="42"/>
      <c r="AG29" s="42"/>
      <c r="AH29" s="42"/>
      <c r="AI29" s="42"/>
      <c r="AJ29" s="42"/>
      <c r="AK29" s="346">
        <v>0</v>
      </c>
      <c r="AL29" s="345"/>
      <c r="AM29" s="345"/>
      <c r="AN29" s="345"/>
      <c r="AO29" s="345"/>
      <c r="AP29" s="42"/>
      <c r="AQ29" s="44"/>
      <c r="BE29" s="348"/>
    </row>
    <row r="30" spans="2:57" s="2" customFormat="1" ht="14.25" customHeight="1" hidden="1">
      <c r="B30" s="41"/>
      <c r="C30" s="42"/>
      <c r="D30" s="42"/>
      <c r="E30" s="42"/>
      <c r="F30" s="43" t="s">
        <v>49</v>
      </c>
      <c r="G30" s="42"/>
      <c r="H30" s="42"/>
      <c r="I30" s="42"/>
      <c r="J30" s="42"/>
      <c r="K30" s="42"/>
      <c r="L30" s="344">
        <v>0</v>
      </c>
      <c r="M30" s="345"/>
      <c r="N30" s="345"/>
      <c r="O30" s="345"/>
      <c r="P30" s="42"/>
      <c r="Q30" s="42"/>
      <c r="R30" s="42"/>
      <c r="S30" s="42"/>
      <c r="T30" s="42"/>
      <c r="U30" s="42"/>
      <c r="V30" s="42"/>
      <c r="W30" s="346">
        <f>ROUND(BD51,2)</f>
        <v>0</v>
      </c>
      <c r="X30" s="345"/>
      <c r="Y30" s="345"/>
      <c r="Z30" s="345"/>
      <c r="AA30" s="345"/>
      <c r="AB30" s="345"/>
      <c r="AC30" s="345"/>
      <c r="AD30" s="345"/>
      <c r="AE30" s="345"/>
      <c r="AF30" s="42"/>
      <c r="AG30" s="42"/>
      <c r="AH30" s="42"/>
      <c r="AI30" s="42"/>
      <c r="AJ30" s="42"/>
      <c r="AK30" s="346">
        <v>0</v>
      </c>
      <c r="AL30" s="345"/>
      <c r="AM30" s="345"/>
      <c r="AN30" s="345"/>
      <c r="AO30" s="345"/>
      <c r="AP30" s="42"/>
      <c r="AQ30" s="44"/>
      <c r="BE30" s="348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38"/>
    </row>
    <row r="32" spans="2:57" s="1" customFormat="1" ht="25.5" customHeight="1">
      <c r="B32" s="35"/>
      <c r="C32" s="45"/>
      <c r="D32" s="46" t="s">
        <v>50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51</v>
      </c>
      <c r="U32" s="47"/>
      <c r="V32" s="47"/>
      <c r="W32" s="47"/>
      <c r="X32" s="331" t="s">
        <v>52</v>
      </c>
      <c r="Y32" s="332"/>
      <c r="Z32" s="332"/>
      <c r="AA32" s="332"/>
      <c r="AB32" s="332"/>
      <c r="AC32" s="47"/>
      <c r="AD32" s="47"/>
      <c r="AE32" s="47"/>
      <c r="AF32" s="47"/>
      <c r="AG32" s="47"/>
      <c r="AH32" s="47"/>
      <c r="AI32" s="47"/>
      <c r="AJ32" s="47"/>
      <c r="AK32" s="333">
        <f>SUM(AK23:AK30)</f>
        <v>0</v>
      </c>
      <c r="AL32" s="332"/>
      <c r="AM32" s="332"/>
      <c r="AN32" s="332"/>
      <c r="AO32" s="334"/>
      <c r="AP32" s="45"/>
      <c r="AQ32" s="49"/>
      <c r="BE32" s="338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53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14</v>
      </c>
      <c r="L41" s="3" t="str">
        <f>K5</f>
        <v>15-09-25</v>
      </c>
      <c r="AR41" s="56"/>
    </row>
    <row r="42" spans="2:44" s="4" customFormat="1" ht="36.75" customHeight="1">
      <c r="B42" s="58"/>
      <c r="C42" s="59" t="s">
        <v>17</v>
      </c>
      <c r="L42" s="335" t="str">
        <f>K6</f>
        <v>ČESKÁ SILNICE</v>
      </c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 </v>
      </c>
      <c r="AI44" s="57" t="s">
        <v>25</v>
      </c>
      <c r="AM44" s="337" t="str">
        <f>IF(AN8="","",AN8)</f>
        <v>20.9.2015</v>
      </c>
      <c r="AN44" s="338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29</v>
      </c>
      <c r="L46" s="3" t="str">
        <f>IF(E11="","",E11)</f>
        <v> </v>
      </c>
      <c r="AI46" s="57" t="s">
        <v>34</v>
      </c>
      <c r="AM46" s="339" t="str">
        <f>IF(E17="","",E17)</f>
        <v>NE2D PROJEKT</v>
      </c>
      <c r="AN46" s="338"/>
      <c r="AO46" s="338"/>
      <c r="AP46" s="338"/>
      <c r="AR46" s="35"/>
      <c r="AS46" s="340" t="s">
        <v>54</v>
      </c>
      <c r="AT46" s="341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32</v>
      </c>
      <c r="L47" s="3">
        <f>IF(E14="Vyplň údaj","",E14)</f>
      </c>
      <c r="AR47" s="35"/>
      <c r="AS47" s="342"/>
      <c r="AT47" s="343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342"/>
      <c r="AT48" s="343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322" t="s">
        <v>55</v>
      </c>
      <c r="D49" s="323"/>
      <c r="E49" s="323"/>
      <c r="F49" s="323"/>
      <c r="G49" s="323"/>
      <c r="H49" s="66"/>
      <c r="I49" s="324" t="s">
        <v>56</v>
      </c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5" t="s">
        <v>57</v>
      </c>
      <c r="AH49" s="323"/>
      <c r="AI49" s="323"/>
      <c r="AJ49" s="323"/>
      <c r="AK49" s="323"/>
      <c r="AL49" s="323"/>
      <c r="AM49" s="323"/>
      <c r="AN49" s="324" t="s">
        <v>58</v>
      </c>
      <c r="AO49" s="323"/>
      <c r="AP49" s="323"/>
      <c r="AQ49" s="67" t="s">
        <v>59</v>
      </c>
      <c r="AR49" s="35"/>
      <c r="AS49" s="68" t="s">
        <v>60</v>
      </c>
      <c r="AT49" s="69" t="s">
        <v>61</v>
      </c>
      <c r="AU49" s="69" t="s">
        <v>62</v>
      </c>
      <c r="AV49" s="69" t="s">
        <v>63</v>
      </c>
      <c r="AW49" s="69" t="s">
        <v>64</v>
      </c>
      <c r="AX49" s="69" t="s">
        <v>65</v>
      </c>
      <c r="AY49" s="69" t="s">
        <v>66</v>
      </c>
      <c r="AZ49" s="69" t="s">
        <v>67</v>
      </c>
      <c r="BA49" s="69" t="s">
        <v>68</v>
      </c>
      <c r="BB49" s="69" t="s">
        <v>69</v>
      </c>
      <c r="BC49" s="69" t="s">
        <v>70</v>
      </c>
      <c r="BD49" s="70" t="s">
        <v>71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72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29">
        <f>ROUND(AG52,2)</f>
        <v>0</v>
      </c>
      <c r="AH51" s="329"/>
      <c r="AI51" s="329"/>
      <c r="AJ51" s="329"/>
      <c r="AK51" s="329"/>
      <c r="AL51" s="329"/>
      <c r="AM51" s="329"/>
      <c r="AN51" s="330">
        <f>SUM(AG51,AT51)</f>
        <v>0</v>
      </c>
      <c r="AO51" s="330"/>
      <c r="AP51" s="330"/>
      <c r="AQ51" s="74" t="s">
        <v>3</v>
      </c>
      <c r="AR51" s="58"/>
      <c r="AS51" s="75">
        <f>ROUND(AS52,2)</f>
        <v>0</v>
      </c>
      <c r="AT51" s="76">
        <f>ROUND(SUM(AV51:AW51),2)</f>
        <v>0</v>
      </c>
      <c r="AU51" s="77">
        <f>ROUND(AU52,5)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ROUND(AZ52,2)</f>
        <v>0</v>
      </c>
      <c r="BA51" s="76">
        <f>ROUND(BA52,2)</f>
        <v>0</v>
      </c>
      <c r="BB51" s="76">
        <f>ROUND(BB52,2)</f>
        <v>0</v>
      </c>
      <c r="BC51" s="76">
        <f>ROUND(BC52,2)</f>
        <v>0</v>
      </c>
      <c r="BD51" s="78">
        <f>ROUND(BD52,2)</f>
        <v>0</v>
      </c>
      <c r="BS51" s="59" t="s">
        <v>73</v>
      </c>
      <c r="BT51" s="59" t="s">
        <v>74</v>
      </c>
      <c r="BU51" s="79" t="s">
        <v>75</v>
      </c>
      <c r="BV51" s="59" t="s">
        <v>76</v>
      </c>
      <c r="BW51" s="59" t="s">
        <v>5</v>
      </c>
      <c r="BX51" s="59" t="s">
        <v>77</v>
      </c>
      <c r="CL51" s="59" t="s">
        <v>3</v>
      </c>
    </row>
    <row r="52" spans="1:91" s="5" customFormat="1" ht="27" customHeight="1">
      <c r="A52" s="229" t="s">
        <v>508</v>
      </c>
      <c r="B52" s="80"/>
      <c r="C52" s="81"/>
      <c r="D52" s="328" t="s">
        <v>78</v>
      </c>
      <c r="E52" s="327"/>
      <c r="F52" s="327"/>
      <c r="G52" s="327"/>
      <c r="H52" s="327"/>
      <c r="I52" s="82"/>
      <c r="J52" s="328" t="s">
        <v>79</v>
      </c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6">
        <f>'ZRN - KOMUNIKACE'!J27</f>
        <v>0</v>
      </c>
      <c r="AH52" s="327"/>
      <c r="AI52" s="327"/>
      <c r="AJ52" s="327"/>
      <c r="AK52" s="327"/>
      <c r="AL52" s="327"/>
      <c r="AM52" s="327"/>
      <c r="AN52" s="326">
        <f>SUM(AG52,AT52)</f>
        <v>0</v>
      </c>
      <c r="AO52" s="327"/>
      <c r="AP52" s="327"/>
      <c r="AQ52" s="83" t="s">
        <v>80</v>
      </c>
      <c r="AR52" s="80"/>
      <c r="AS52" s="84">
        <v>0</v>
      </c>
      <c r="AT52" s="85">
        <f>ROUND(SUM(AV52:AW52),2)</f>
        <v>0</v>
      </c>
      <c r="AU52" s="86">
        <f>'ZRN - KOMUNIKACE'!P86</f>
        <v>0</v>
      </c>
      <c r="AV52" s="85">
        <f>'ZRN - KOMUNIKACE'!J30</f>
        <v>0</v>
      </c>
      <c r="AW52" s="85">
        <f>'ZRN - KOMUNIKACE'!J31</f>
        <v>0</v>
      </c>
      <c r="AX52" s="85">
        <f>'ZRN - KOMUNIKACE'!J32</f>
        <v>0</v>
      </c>
      <c r="AY52" s="85">
        <f>'ZRN - KOMUNIKACE'!J33</f>
        <v>0</v>
      </c>
      <c r="AZ52" s="85">
        <f>'ZRN - KOMUNIKACE'!F30</f>
        <v>0</v>
      </c>
      <c r="BA52" s="85">
        <f>'ZRN - KOMUNIKACE'!F31</f>
        <v>0</v>
      </c>
      <c r="BB52" s="85">
        <f>'ZRN - KOMUNIKACE'!F32</f>
        <v>0</v>
      </c>
      <c r="BC52" s="85">
        <f>'ZRN - KOMUNIKACE'!F33</f>
        <v>0</v>
      </c>
      <c r="BD52" s="87">
        <f>'ZRN - KOMUNIKACE'!F34</f>
        <v>0</v>
      </c>
      <c r="BT52" s="88" t="s">
        <v>22</v>
      </c>
      <c r="BV52" s="88" t="s">
        <v>76</v>
      </c>
      <c r="BW52" s="88" t="s">
        <v>81</v>
      </c>
      <c r="BX52" s="88" t="s">
        <v>5</v>
      </c>
      <c r="CL52" s="88" t="s">
        <v>3</v>
      </c>
      <c r="CM52" s="88" t="s">
        <v>82</v>
      </c>
    </row>
    <row r="53" spans="2:44" s="1" customFormat="1" ht="30" customHeight="1">
      <c r="B53" s="35"/>
      <c r="AR53" s="35"/>
    </row>
    <row r="54" spans="2:44" s="1" customFormat="1" ht="6.75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5"/>
    </row>
  </sheetData>
  <sheetProtection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ZRN - KOMUNIKACE'!C2" tooltip="ZRN - KOMUNIKACE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8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89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6"/>
      <c r="B1" s="231"/>
      <c r="C1" s="231"/>
      <c r="D1" s="230" t="s">
        <v>1</v>
      </c>
      <c r="E1" s="231"/>
      <c r="F1" s="232" t="s">
        <v>509</v>
      </c>
      <c r="G1" s="357" t="s">
        <v>510</v>
      </c>
      <c r="H1" s="357"/>
      <c r="I1" s="237"/>
      <c r="J1" s="232" t="s">
        <v>511</v>
      </c>
      <c r="K1" s="230" t="s">
        <v>83</v>
      </c>
      <c r="L1" s="232" t="s">
        <v>512</v>
      </c>
      <c r="M1" s="232"/>
      <c r="N1" s="232"/>
      <c r="O1" s="232"/>
      <c r="P1" s="232"/>
      <c r="Q1" s="232"/>
      <c r="R1" s="232"/>
      <c r="S1" s="232"/>
      <c r="T1" s="232"/>
      <c r="U1" s="228"/>
      <c r="V1" s="22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320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8" t="s">
        <v>81</v>
      </c>
      <c r="AZ2" s="18" t="s">
        <v>84</v>
      </c>
      <c r="BA2" s="18" t="s">
        <v>85</v>
      </c>
      <c r="BB2" s="18" t="s">
        <v>86</v>
      </c>
      <c r="BC2" s="18" t="s">
        <v>87</v>
      </c>
      <c r="BD2" s="18" t="s">
        <v>88</v>
      </c>
    </row>
    <row r="3" spans="2:56" ht="6.75" customHeight="1">
      <c r="B3" s="19"/>
      <c r="C3" s="20"/>
      <c r="D3" s="20"/>
      <c r="E3" s="20"/>
      <c r="F3" s="20"/>
      <c r="G3" s="20"/>
      <c r="H3" s="20"/>
      <c r="I3" s="90"/>
      <c r="J3" s="20"/>
      <c r="K3" s="21"/>
      <c r="AT3" s="18" t="s">
        <v>82</v>
      </c>
      <c r="AZ3" s="18" t="s">
        <v>89</v>
      </c>
      <c r="BA3" s="18" t="s">
        <v>90</v>
      </c>
      <c r="BB3" s="18" t="s">
        <v>91</v>
      </c>
      <c r="BC3" s="18" t="s">
        <v>92</v>
      </c>
      <c r="BD3" s="18" t="s">
        <v>88</v>
      </c>
    </row>
    <row r="4" spans="2:56" ht="36.75" customHeight="1">
      <c r="B4" s="22"/>
      <c r="C4" s="23"/>
      <c r="D4" s="24" t="s">
        <v>93</v>
      </c>
      <c r="E4" s="23"/>
      <c r="F4" s="23"/>
      <c r="G4" s="23"/>
      <c r="H4" s="23"/>
      <c r="I4" s="91"/>
      <c r="J4" s="23"/>
      <c r="K4" s="25"/>
      <c r="M4" s="26" t="s">
        <v>11</v>
      </c>
      <c r="AT4" s="18" t="s">
        <v>4</v>
      </c>
      <c r="AZ4" s="18" t="s">
        <v>94</v>
      </c>
      <c r="BA4" s="18" t="s">
        <v>95</v>
      </c>
      <c r="BB4" s="18" t="s">
        <v>86</v>
      </c>
      <c r="BC4" s="18" t="s">
        <v>96</v>
      </c>
      <c r="BD4" s="18" t="s">
        <v>88</v>
      </c>
    </row>
    <row r="5" spans="2:56" ht="6.75" customHeight="1">
      <c r="B5" s="22"/>
      <c r="C5" s="23"/>
      <c r="D5" s="23"/>
      <c r="E5" s="23"/>
      <c r="F5" s="23"/>
      <c r="G5" s="23"/>
      <c r="H5" s="23"/>
      <c r="I5" s="91"/>
      <c r="J5" s="23"/>
      <c r="K5" s="25"/>
      <c r="AZ5" s="18" t="s">
        <v>97</v>
      </c>
      <c r="BA5" s="18" t="s">
        <v>98</v>
      </c>
      <c r="BB5" s="18" t="s">
        <v>86</v>
      </c>
      <c r="BC5" s="18" t="s">
        <v>99</v>
      </c>
      <c r="BD5" s="18" t="s">
        <v>88</v>
      </c>
    </row>
    <row r="6" spans="2:56" ht="15">
      <c r="B6" s="22"/>
      <c r="C6" s="23"/>
      <c r="D6" s="31" t="s">
        <v>17</v>
      </c>
      <c r="E6" s="23"/>
      <c r="F6" s="23"/>
      <c r="G6" s="23"/>
      <c r="H6" s="23"/>
      <c r="I6" s="91"/>
      <c r="J6" s="23"/>
      <c r="K6" s="25"/>
      <c r="AZ6" s="18" t="s">
        <v>100</v>
      </c>
      <c r="BA6" s="18" t="s">
        <v>101</v>
      </c>
      <c r="BB6" s="18" t="s">
        <v>86</v>
      </c>
      <c r="BC6" s="18" t="s">
        <v>102</v>
      </c>
      <c r="BD6" s="18" t="s">
        <v>88</v>
      </c>
    </row>
    <row r="7" spans="2:56" ht="22.5" customHeight="1">
      <c r="B7" s="22"/>
      <c r="C7" s="23"/>
      <c r="D7" s="23"/>
      <c r="E7" s="358" t="str">
        <f>'Rekapitulace stavby'!K6</f>
        <v>ČESKÁ SILNICE</v>
      </c>
      <c r="F7" s="350"/>
      <c r="G7" s="350"/>
      <c r="H7" s="350"/>
      <c r="I7" s="91"/>
      <c r="J7" s="23"/>
      <c r="K7" s="25"/>
      <c r="AZ7" s="18" t="s">
        <v>103</v>
      </c>
      <c r="BA7" s="18" t="s">
        <v>104</v>
      </c>
      <c r="BB7" s="18" t="s">
        <v>105</v>
      </c>
      <c r="BC7" s="18" t="s">
        <v>106</v>
      </c>
      <c r="BD7" s="18" t="s">
        <v>82</v>
      </c>
    </row>
    <row r="8" spans="2:56" s="1" customFormat="1" ht="15">
      <c r="B8" s="35"/>
      <c r="C8" s="36"/>
      <c r="D8" s="31" t="s">
        <v>107</v>
      </c>
      <c r="E8" s="36"/>
      <c r="F8" s="36"/>
      <c r="G8" s="36"/>
      <c r="H8" s="36"/>
      <c r="I8" s="92"/>
      <c r="J8" s="36"/>
      <c r="K8" s="39"/>
      <c r="AZ8" s="18" t="s">
        <v>108</v>
      </c>
      <c r="BA8" s="18" t="s">
        <v>109</v>
      </c>
      <c r="BB8" s="18" t="s">
        <v>105</v>
      </c>
      <c r="BC8" s="18" t="s">
        <v>110</v>
      </c>
      <c r="BD8" s="18" t="s">
        <v>82</v>
      </c>
    </row>
    <row r="9" spans="2:56" s="1" customFormat="1" ht="36.75" customHeight="1">
      <c r="B9" s="35"/>
      <c r="C9" s="36"/>
      <c r="D9" s="36"/>
      <c r="E9" s="359" t="s">
        <v>111</v>
      </c>
      <c r="F9" s="343"/>
      <c r="G9" s="343"/>
      <c r="H9" s="343"/>
      <c r="I9" s="92"/>
      <c r="J9" s="36"/>
      <c r="K9" s="39"/>
      <c r="AZ9" s="18" t="s">
        <v>112</v>
      </c>
      <c r="BA9" s="18" t="s">
        <v>113</v>
      </c>
      <c r="BB9" s="18" t="s">
        <v>91</v>
      </c>
      <c r="BC9" s="18" t="s">
        <v>114</v>
      </c>
      <c r="BD9" s="18" t="s">
        <v>88</v>
      </c>
    </row>
    <row r="10" spans="2:56" s="1" customFormat="1" ht="13.5">
      <c r="B10" s="35"/>
      <c r="C10" s="36"/>
      <c r="D10" s="36"/>
      <c r="E10" s="36"/>
      <c r="F10" s="36"/>
      <c r="G10" s="36"/>
      <c r="H10" s="36"/>
      <c r="I10" s="92"/>
      <c r="J10" s="36"/>
      <c r="K10" s="39"/>
      <c r="AZ10" s="18" t="s">
        <v>115</v>
      </c>
      <c r="BA10" s="18" t="s">
        <v>116</v>
      </c>
      <c r="BB10" s="18" t="s">
        <v>91</v>
      </c>
      <c r="BC10" s="18" t="s">
        <v>117</v>
      </c>
      <c r="BD10" s="18" t="s">
        <v>88</v>
      </c>
    </row>
    <row r="11" spans="2:56" s="1" customFormat="1" ht="14.25" customHeight="1">
      <c r="B11" s="35"/>
      <c r="C11" s="36"/>
      <c r="D11" s="31" t="s">
        <v>20</v>
      </c>
      <c r="E11" s="36"/>
      <c r="F11" s="29" t="s">
        <v>3</v>
      </c>
      <c r="G11" s="36"/>
      <c r="H11" s="36"/>
      <c r="I11" s="93" t="s">
        <v>21</v>
      </c>
      <c r="J11" s="29" t="s">
        <v>3</v>
      </c>
      <c r="K11" s="39"/>
      <c r="AZ11" s="18" t="s">
        <v>118</v>
      </c>
      <c r="BA11" s="18" t="s">
        <v>104</v>
      </c>
      <c r="BB11" s="18" t="s">
        <v>105</v>
      </c>
      <c r="BC11" s="18" t="s">
        <v>119</v>
      </c>
      <c r="BD11" s="18" t="s">
        <v>82</v>
      </c>
    </row>
    <row r="12" spans="2:56" s="1" customFormat="1" ht="14.25" customHeight="1">
      <c r="B12" s="35"/>
      <c r="C12" s="36"/>
      <c r="D12" s="31" t="s">
        <v>23</v>
      </c>
      <c r="E12" s="36"/>
      <c r="F12" s="29" t="s">
        <v>24</v>
      </c>
      <c r="G12" s="36"/>
      <c r="H12" s="36"/>
      <c r="I12" s="93" t="s">
        <v>25</v>
      </c>
      <c r="J12" s="94" t="str">
        <f>'Rekapitulace stavby'!AN8</f>
        <v>20.9.2015</v>
      </c>
      <c r="K12" s="39"/>
      <c r="AZ12" s="18" t="s">
        <v>120</v>
      </c>
      <c r="BA12" s="18" t="s">
        <v>121</v>
      </c>
      <c r="BB12" s="18" t="s">
        <v>122</v>
      </c>
      <c r="BC12" s="18" t="s">
        <v>123</v>
      </c>
      <c r="BD12" s="18" t="s">
        <v>88</v>
      </c>
    </row>
    <row r="13" spans="2:56" s="1" customFormat="1" ht="10.5" customHeight="1">
      <c r="B13" s="35"/>
      <c r="C13" s="36"/>
      <c r="D13" s="36"/>
      <c r="E13" s="36"/>
      <c r="F13" s="36"/>
      <c r="G13" s="36"/>
      <c r="H13" s="36"/>
      <c r="I13" s="92"/>
      <c r="J13" s="36"/>
      <c r="K13" s="39"/>
      <c r="AZ13" s="18" t="s">
        <v>124</v>
      </c>
      <c r="BA13" s="18" t="s">
        <v>125</v>
      </c>
      <c r="BB13" s="18" t="s">
        <v>91</v>
      </c>
      <c r="BC13" s="18" t="s">
        <v>126</v>
      </c>
      <c r="BD13" s="18" t="s">
        <v>88</v>
      </c>
    </row>
    <row r="14" spans="2:56" s="1" customFormat="1" ht="14.25" customHeight="1">
      <c r="B14" s="35"/>
      <c r="C14" s="36"/>
      <c r="D14" s="31" t="s">
        <v>29</v>
      </c>
      <c r="E14" s="36"/>
      <c r="F14" s="36"/>
      <c r="G14" s="36"/>
      <c r="H14" s="36"/>
      <c r="I14" s="93" t="s">
        <v>30</v>
      </c>
      <c r="J14" s="29">
        <f>IF('Rekapitulace stavby'!AN10="","",'Rekapitulace stavby'!AN10)</f>
      </c>
      <c r="K14" s="39"/>
      <c r="AZ14" s="18" t="s">
        <v>127</v>
      </c>
      <c r="BA14" s="18" t="s">
        <v>128</v>
      </c>
      <c r="BB14" s="18" t="s">
        <v>86</v>
      </c>
      <c r="BC14" s="18" t="s">
        <v>129</v>
      </c>
      <c r="BD14" s="18" t="s">
        <v>88</v>
      </c>
    </row>
    <row r="15" spans="2:56" s="1" customFormat="1" ht="18" customHeight="1">
      <c r="B15" s="35"/>
      <c r="C15" s="36"/>
      <c r="D15" s="36"/>
      <c r="E15" s="29" t="str">
        <f>IF('Rekapitulace stavby'!E11="","",'Rekapitulace stavby'!E11)</f>
        <v> </v>
      </c>
      <c r="F15" s="36"/>
      <c r="G15" s="36"/>
      <c r="H15" s="36"/>
      <c r="I15" s="93" t="s">
        <v>31</v>
      </c>
      <c r="J15" s="29">
        <f>IF('Rekapitulace stavby'!AN11="","",'Rekapitulace stavby'!AN11)</f>
      </c>
      <c r="K15" s="39"/>
      <c r="AZ15" s="18" t="s">
        <v>130</v>
      </c>
      <c r="BA15" s="18" t="s">
        <v>131</v>
      </c>
      <c r="BB15" s="18" t="s">
        <v>91</v>
      </c>
      <c r="BC15" s="18" t="s">
        <v>99</v>
      </c>
      <c r="BD15" s="18" t="s">
        <v>88</v>
      </c>
    </row>
    <row r="16" spans="2:11" s="1" customFormat="1" ht="6.75" customHeight="1">
      <c r="B16" s="35"/>
      <c r="C16" s="36"/>
      <c r="D16" s="36"/>
      <c r="E16" s="36"/>
      <c r="F16" s="36"/>
      <c r="G16" s="36"/>
      <c r="H16" s="36"/>
      <c r="I16" s="92"/>
      <c r="J16" s="36"/>
      <c r="K16" s="39"/>
    </row>
    <row r="17" spans="2:11" s="1" customFormat="1" ht="14.25" customHeight="1">
      <c r="B17" s="35"/>
      <c r="C17" s="36"/>
      <c r="D17" s="31" t="s">
        <v>32</v>
      </c>
      <c r="E17" s="36"/>
      <c r="F17" s="36"/>
      <c r="G17" s="36"/>
      <c r="H17" s="36"/>
      <c r="I17" s="93" t="s">
        <v>30</v>
      </c>
      <c r="J17" s="29">
        <f>IF('Rekapitulace stavby'!AN13="Vyplň údaj","",IF('Rekapitulace stavby'!AN13="","",'Rekapitulace stavby'!AN13))</f>
      </c>
      <c r="K17" s="39"/>
    </row>
    <row r="18" spans="2:11" s="1" customFormat="1" ht="18" customHeight="1">
      <c r="B18" s="35"/>
      <c r="C18" s="36"/>
      <c r="D18" s="36"/>
      <c r="E18" s="29">
        <f>IF('Rekapitulace stavby'!E14="Vyplň údaj","",IF('Rekapitulace stavby'!E14="","",'Rekapitulace stavby'!E14))</f>
      </c>
      <c r="F18" s="36"/>
      <c r="G18" s="36"/>
      <c r="H18" s="36"/>
      <c r="I18" s="93" t="s">
        <v>31</v>
      </c>
      <c r="J18" s="29">
        <f>IF('Rekapitulace stavby'!AN14="Vyplň údaj","",IF('Rekapitulace stavby'!AN14="","",'Rekapitulace stavby'!AN14))</f>
      </c>
      <c r="K18" s="39"/>
    </row>
    <row r="19" spans="2:11" s="1" customFormat="1" ht="6.75" customHeight="1">
      <c r="B19" s="35"/>
      <c r="C19" s="36"/>
      <c r="D19" s="36"/>
      <c r="E19" s="36"/>
      <c r="F19" s="36"/>
      <c r="G19" s="36"/>
      <c r="H19" s="36"/>
      <c r="I19" s="92"/>
      <c r="J19" s="36"/>
      <c r="K19" s="39"/>
    </row>
    <row r="20" spans="2:11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93" t="s">
        <v>30</v>
      </c>
      <c r="J20" s="29" t="s">
        <v>35</v>
      </c>
      <c r="K20" s="39"/>
    </row>
    <row r="21" spans="2:11" s="1" customFormat="1" ht="18" customHeight="1">
      <c r="B21" s="35"/>
      <c r="C21" s="36"/>
      <c r="D21" s="36"/>
      <c r="E21" s="29" t="s">
        <v>36</v>
      </c>
      <c r="F21" s="36"/>
      <c r="G21" s="36"/>
      <c r="H21" s="36"/>
      <c r="I21" s="93" t="s">
        <v>31</v>
      </c>
      <c r="J21" s="29" t="s">
        <v>37</v>
      </c>
      <c r="K21" s="39"/>
    </row>
    <row r="22" spans="2:11" s="1" customFormat="1" ht="6.75" customHeight="1">
      <c r="B22" s="35"/>
      <c r="C22" s="36"/>
      <c r="D22" s="36"/>
      <c r="E22" s="36"/>
      <c r="F22" s="36"/>
      <c r="G22" s="36"/>
      <c r="H22" s="36"/>
      <c r="I22" s="92"/>
      <c r="J22" s="36"/>
      <c r="K22" s="39"/>
    </row>
    <row r="23" spans="2:11" s="1" customFormat="1" ht="14.25" customHeight="1">
      <c r="B23" s="35"/>
      <c r="C23" s="36"/>
      <c r="D23" s="31" t="s">
        <v>39</v>
      </c>
      <c r="E23" s="36"/>
      <c r="F23" s="36"/>
      <c r="G23" s="36"/>
      <c r="H23" s="36"/>
      <c r="I23" s="92"/>
      <c r="J23" s="36"/>
      <c r="K23" s="39"/>
    </row>
    <row r="24" spans="2:11" s="6" customFormat="1" ht="22.5" customHeight="1">
      <c r="B24" s="95"/>
      <c r="C24" s="96"/>
      <c r="D24" s="96"/>
      <c r="E24" s="353" t="s">
        <v>3</v>
      </c>
      <c r="F24" s="360"/>
      <c r="G24" s="360"/>
      <c r="H24" s="360"/>
      <c r="I24" s="97"/>
      <c r="J24" s="96"/>
      <c r="K24" s="98"/>
    </row>
    <row r="25" spans="2:11" s="1" customFormat="1" ht="6.75" customHeight="1">
      <c r="B25" s="35"/>
      <c r="C25" s="36"/>
      <c r="D25" s="36"/>
      <c r="E25" s="36"/>
      <c r="F25" s="36"/>
      <c r="G25" s="36"/>
      <c r="H25" s="36"/>
      <c r="I25" s="92"/>
      <c r="J25" s="36"/>
      <c r="K25" s="39"/>
    </row>
    <row r="26" spans="2:11" s="1" customFormat="1" ht="6.75" customHeight="1">
      <c r="B26" s="35"/>
      <c r="C26" s="36"/>
      <c r="D26" s="62"/>
      <c r="E26" s="62"/>
      <c r="F26" s="62"/>
      <c r="G26" s="62"/>
      <c r="H26" s="62"/>
      <c r="I26" s="99"/>
      <c r="J26" s="62"/>
      <c r="K26" s="100"/>
    </row>
    <row r="27" spans="2:11" s="1" customFormat="1" ht="24.75" customHeight="1">
      <c r="B27" s="35"/>
      <c r="C27" s="36"/>
      <c r="D27" s="101" t="s">
        <v>40</v>
      </c>
      <c r="E27" s="36"/>
      <c r="F27" s="36"/>
      <c r="G27" s="36"/>
      <c r="H27" s="36"/>
      <c r="I27" s="92"/>
      <c r="J27" s="102">
        <f>ROUND(J86,2)</f>
        <v>0</v>
      </c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99"/>
      <c r="J28" s="62"/>
      <c r="K28" s="100"/>
    </row>
    <row r="29" spans="2:11" s="1" customFormat="1" ht="14.25" customHeight="1">
      <c r="B29" s="35"/>
      <c r="C29" s="36"/>
      <c r="D29" s="36"/>
      <c r="E29" s="36"/>
      <c r="F29" s="40" t="s">
        <v>42</v>
      </c>
      <c r="G29" s="36"/>
      <c r="H29" s="36"/>
      <c r="I29" s="103" t="s">
        <v>41</v>
      </c>
      <c r="J29" s="40" t="s">
        <v>43</v>
      </c>
      <c r="K29" s="39"/>
    </row>
    <row r="30" spans="2:11" s="1" customFormat="1" ht="14.25" customHeight="1">
      <c r="B30" s="35"/>
      <c r="C30" s="36"/>
      <c r="D30" s="43" t="s">
        <v>44</v>
      </c>
      <c r="E30" s="43" t="s">
        <v>45</v>
      </c>
      <c r="F30" s="104">
        <f>ROUND(SUM(BE86:BE285),2)</f>
        <v>0</v>
      </c>
      <c r="G30" s="36"/>
      <c r="H30" s="36"/>
      <c r="I30" s="105">
        <v>0.21</v>
      </c>
      <c r="J30" s="104">
        <f>ROUND(ROUND((SUM(BE86:BE285)),2)*I30,2)</f>
        <v>0</v>
      </c>
      <c r="K30" s="39"/>
    </row>
    <row r="31" spans="2:11" s="1" customFormat="1" ht="14.25" customHeight="1">
      <c r="B31" s="35"/>
      <c r="C31" s="36"/>
      <c r="D31" s="36"/>
      <c r="E31" s="43" t="s">
        <v>46</v>
      </c>
      <c r="F31" s="104">
        <f>ROUND(SUM(BF86:BF285),2)</f>
        <v>0</v>
      </c>
      <c r="G31" s="36"/>
      <c r="H31" s="36"/>
      <c r="I31" s="105">
        <v>0.15</v>
      </c>
      <c r="J31" s="104">
        <f>ROUND(ROUND((SUM(BF86:BF285)),2)*I31,2)</f>
        <v>0</v>
      </c>
      <c r="K31" s="39"/>
    </row>
    <row r="32" spans="2:11" s="1" customFormat="1" ht="14.25" customHeight="1" hidden="1">
      <c r="B32" s="35"/>
      <c r="C32" s="36"/>
      <c r="D32" s="36"/>
      <c r="E32" s="43" t="s">
        <v>47</v>
      </c>
      <c r="F32" s="104">
        <f>ROUND(SUM(BG86:BG285),2)</f>
        <v>0</v>
      </c>
      <c r="G32" s="36"/>
      <c r="H32" s="36"/>
      <c r="I32" s="105">
        <v>0.21</v>
      </c>
      <c r="J32" s="104">
        <v>0</v>
      </c>
      <c r="K32" s="39"/>
    </row>
    <row r="33" spans="2:11" s="1" customFormat="1" ht="14.25" customHeight="1" hidden="1">
      <c r="B33" s="35"/>
      <c r="C33" s="36"/>
      <c r="D33" s="36"/>
      <c r="E33" s="43" t="s">
        <v>48</v>
      </c>
      <c r="F33" s="104">
        <f>ROUND(SUM(BH86:BH285),2)</f>
        <v>0</v>
      </c>
      <c r="G33" s="36"/>
      <c r="H33" s="36"/>
      <c r="I33" s="105">
        <v>0.15</v>
      </c>
      <c r="J33" s="104">
        <v>0</v>
      </c>
      <c r="K33" s="39"/>
    </row>
    <row r="34" spans="2:11" s="1" customFormat="1" ht="14.25" customHeight="1" hidden="1">
      <c r="B34" s="35"/>
      <c r="C34" s="36"/>
      <c r="D34" s="36"/>
      <c r="E34" s="43" t="s">
        <v>49</v>
      </c>
      <c r="F34" s="104">
        <f>ROUND(SUM(BI86:BI285),2)</f>
        <v>0</v>
      </c>
      <c r="G34" s="36"/>
      <c r="H34" s="36"/>
      <c r="I34" s="105">
        <v>0</v>
      </c>
      <c r="J34" s="104">
        <v>0</v>
      </c>
      <c r="K34" s="39"/>
    </row>
    <row r="35" spans="2:11" s="1" customFormat="1" ht="6.75" customHeight="1">
      <c r="B35" s="35"/>
      <c r="C35" s="36"/>
      <c r="D35" s="36"/>
      <c r="E35" s="36"/>
      <c r="F35" s="36"/>
      <c r="G35" s="36"/>
      <c r="H35" s="36"/>
      <c r="I35" s="92"/>
      <c r="J35" s="36"/>
      <c r="K35" s="39"/>
    </row>
    <row r="36" spans="2:11" s="1" customFormat="1" ht="24.75" customHeight="1">
      <c r="B36" s="35"/>
      <c r="C36" s="106"/>
      <c r="D36" s="107" t="s">
        <v>50</v>
      </c>
      <c r="E36" s="66"/>
      <c r="F36" s="66"/>
      <c r="G36" s="108" t="s">
        <v>51</v>
      </c>
      <c r="H36" s="109" t="s">
        <v>52</v>
      </c>
      <c r="I36" s="110"/>
      <c r="J36" s="111">
        <f>SUM(J27:J34)</f>
        <v>0</v>
      </c>
      <c r="K36" s="112"/>
    </row>
    <row r="37" spans="2:11" s="1" customFormat="1" ht="14.25" customHeight="1">
      <c r="B37" s="50"/>
      <c r="C37" s="51"/>
      <c r="D37" s="51"/>
      <c r="E37" s="51"/>
      <c r="F37" s="51"/>
      <c r="G37" s="51"/>
      <c r="H37" s="51"/>
      <c r="I37" s="113"/>
      <c r="J37" s="51"/>
      <c r="K37" s="52"/>
    </row>
    <row r="41" spans="2:11" s="1" customFormat="1" ht="6.75" customHeight="1">
      <c r="B41" s="53"/>
      <c r="C41" s="54"/>
      <c r="D41" s="54"/>
      <c r="E41" s="54"/>
      <c r="F41" s="54"/>
      <c r="G41" s="54"/>
      <c r="H41" s="54"/>
      <c r="I41" s="114"/>
      <c r="J41" s="54"/>
      <c r="K41" s="115"/>
    </row>
    <row r="42" spans="2:11" s="1" customFormat="1" ht="36.75" customHeight="1">
      <c r="B42" s="35"/>
      <c r="C42" s="24" t="s">
        <v>132</v>
      </c>
      <c r="D42" s="36"/>
      <c r="E42" s="36"/>
      <c r="F42" s="36"/>
      <c r="G42" s="36"/>
      <c r="H42" s="36"/>
      <c r="I42" s="92"/>
      <c r="J42" s="36"/>
      <c r="K42" s="39"/>
    </row>
    <row r="43" spans="2:11" s="1" customFormat="1" ht="6.75" customHeight="1">
      <c r="B43" s="35"/>
      <c r="C43" s="36"/>
      <c r="D43" s="36"/>
      <c r="E43" s="36"/>
      <c r="F43" s="36"/>
      <c r="G43" s="36"/>
      <c r="H43" s="36"/>
      <c r="I43" s="92"/>
      <c r="J43" s="36"/>
      <c r="K43" s="39"/>
    </row>
    <row r="44" spans="2:11" s="1" customFormat="1" ht="14.25" customHeight="1">
      <c r="B44" s="35"/>
      <c r="C44" s="31" t="s">
        <v>17</v>
      </c>
      <c r="D44" s="36"/>
      <c r="E44" s="36"/>
      <c r="F44" s="36"/>
      <c r="G44" s="36"/>
      <c r="H44" s="36"/>
      <c r="I44" s="92"/>
      <c r="J44" s="36"/>
      <c r="K44" s="39"/>
    </row>
    <row r="45" spans="2:11" s="1" customFormat="1" ht="22.5" customHeight="1">
      <c r="B45" s="35"/>
      <c r="C45" s="36"/>
      <c r="D45" s="36"/>
      <c r="E45" s="358" t="str">
        <f>E7</f>
        <v>ČESKÁ SILNICE</v>
      </c>
      <c r="F45" s="343"/>
      <c r="G45" s="343"/>
      <c r="H45" s="343"/>
      <c r="I45" s="92"/>
      <c r="J45" s="36"/>
      <c r="K45" s="39"/>
    </row>
    <row r="46" spans="2:11" s="1" customFormat="1" ht="14.25" customHeight="1">
      <c r="B46" s="35"/>
      <c r="C46" s="31" t="s">
        <v>107</v>
      </c>
      <c r="D46" s="36"/>
      <c r="E46" s="36"/>
      <c r="F46" s="36"/>
      <c r="G46" s="36"/>
      <c r="H46" s="36"/>
      <c r="I46" s="92"/>
      <c r="J46" s="36"/>
      <c r="K46" s="39"/>
    </row>
    <row r="47" spans="2:11" s="1" customFormat="1" ht="23.25" customHeight="1">
      <c r="B47" s="35"/>
      <c r="C47" s="36"/>
      <c r="D47" s="36"/>
      <c r="E47" s="359" t="str">
        <f>E9</f>
        <v>ZRN - KOMUNIKACE</v>
      </c>
      <c r="F47" s="343"/>
      <c r="G47" s="343"/>
      <c r="H47" s="343"/>
      <c r="I47" s="92"/>
      <c r="J47" s="36"/>
      <c r="K47" s="39"/>
    </row>
    <row r="48" spans="2:11" s="1" customFormat="1" ht="6.75" customHeight="1">
      <c r="B48" s="35"/>
      <c r="C48" s="36"/>
      <c r="D48" s="36"/>
      <c r="E48" s="36"/>
      <c r="F48" s="36"/>
      <c r="G48" s="36"/>
      <c r="H48" s="36"/>
      <c r="I48" s="92"/>
      <c r="J48" s="36"/>
      <c r="K48" s="39"/>
    </row>
    <row r="49" spans="2:11" s="1" customFormat="1" ht="18" customHeight="1">
      <c r="B49" s="35"/>
      <c r="C49" s="31" t="s">
        <v>23</v>
      </c>
      <c r="D49" s="36"/>
      <c r="E49" s="36"/>
      <c r="F49" s="29" t="str">
        <f>F12</f>
        <v> </v>
      </c>
      <c r="G49" s="36"/>
      <c r="H49" s="36"/>
      <c r="I49" s="93" t="s">
        <v>25</v>
      </c>
      <c r="J49" s="94" t="str">
        <f>IF(J12="","",J12)</f>
        <v>20.9.2015</v>
      </c>
      <c r="K49" s="39"/>
    </row>
    <row r="50" spans="2:11" s="1" customFormat="1" ht="6.75" customHeight="1">
      <c r="B50" s="35"/>
      <c r="C50" s="36"/>
      <c r="D50" s="36"/>
      <c r="E50" s="36"/>
      <c r="F50" s="36"/>
      <c r="G50" s="36"/>
      <c r="H50" s="36"/>
      <c r="I50" s="92"/>
      <c r="J50" s="36"/>
      <c r="K50" s="39"/>
    </row>
    <row r="51" spans="2:11" s="1" customFormat="1" ht="15">
      <c r="B51" s="35"/>
      <c r="C51" s="31" t="s">
        <v>29</v>
      </c>
      <c r="D51" s="36"/>
      <c r="E51" s="36"/>
      <c r="F51" s="29" t="str">
        <f>E15</f>
        <v> </v>
      </c>
      <c r="G51" s="36"/>
      <c r="H51" s="36"/>
      <c r="I51" s="93" t="s">
        <v>34</v>
      </c>
      <c r="J51" s="29" t="str">
        <f>E21</f>
        <v>NE2D PROJEKT</v>
      </c>
      <c r="K51" s="39"/>
    </row>
    <row r="52" spans="2:11" s="1" customFormat="1" ht="14.25" customHeight="1">
      <c r="B52" s="35"/>
      <c r="C52" s="31" t="s">
        <v>32</v>
      </c>
      <c r="D52" s="36"/>
      <c r="E52" s="36"/>
      <c r="F52" s="29">
        <f>IF(E18="","",E18)</f>
      </c>
      <c r="G52" s="36"/>
      <c r="H52" s="36"/>
      <c r="I52" s="92"/>
      <c r="J52" s="36"/>
      <c r="K52" s="39"/>
    </row>
    <row r="53" spans="2:11" s="1" customFormat="1" ht="9.75" customHeight="1">
      <c r="B53" s="35"/>
      <c r="C53" s="36"/>
      <c r="D53" s="36"/>
      <c r="E53" s="36"/>
      <c r="F53" s="36"/>
      <c r="G53" s="36"/>
      <c r="H53" s="36"/>
      <c r="I53" s="92"/>
      <c r="J53" s="36"/>
      <c r="K53" s="39"/>
    </row>
    <row r="54" spans="2:11" s="1" customFormat="1" ht="29.25" customHeight="1">
      <c r="B54" s="35"/>
      <c r="C54" s="116" t="s">
        <v>133</v>
      </c>
      <c r="D54" s="106"/>
      <c r="E54" s="106"/>
      <c r="F54" s="106"/>
      <c r="G54" s="106"/>
      <c r="H54" s="106"/>
      <c r="I54" s="117"/>
      <c r="J54" s="118" t="s">
        <v>134</v>
      </c>
      <c r="K54" s="119"/>
    </row>
    <row r="55" spans="2:11" s="1" customFormat="1" ht="9.75" customHeight="1">
      <c r="B55" s="35"/>
      <c r="C55" s="36"/>
      <c r="D55" s="36"/>
      <c r="E55" s="36"/>
      <c r="F55" s="36"/>
      <c r="G55" s="36"/>
      <c r="H55" s="36"/>
      <c r="I55" s="92"/>
      <c r="J55" s="36"/>
      <c r="K55" s="39"/>
    </row>
    <row r="56" spans="2:47" s="1" customFormat="1" ht="29.25" customHeight="1">
      <c r="B56" s="35"/>
      <c r="C56" s="120" t="s">
        <v>135</v>
      </c>
      <c r="D56" s="36"/>
      <c r="E56" s="36"/>
      <c r="F56" s="36"/>
      <c r="G56" s="36"/>
      <c r="H56" s="36"/>
      <c r="I56" s="92"/>
      <c r="J56" s="102">
        <f>J86</f>
        <v>0</v>
      </c>
      <c r="K56" s="39"/>
      <c r="AU56" s="18" t="s">
        <v>136</v>
      </c>
    </row>
    <row r="57" spans="2:11" s="7" customFormat="1" ht="24.75" customHeight="1">
      <c r="B57" s="121"/>
      <c r="C57" s="122"/>
      <c r="D57" s="123" t="s">
        <v>137</v>
      </c>
      <c r="E57" s="124"/>
      <c r="F57" s="124"/>
      <c r="G57" s="124"/>
      <c r="H57" s="124"/>
      <c r="I57" s="125"/>
      <c r="J57" s="126">
        <f>J87</f>
        <v>0</v>
      </c>
      <c r="K57" s="127"/>
    </row>
    <row r="58" spans="2:11" s="8" customFormat="1" ht="19.5" customHeight="1">
      <c r="B58" s="128"/>
      <c r="C58" s="129"/>
      <c r="D58" s="130" t="s">
        <v>138</v>
      </c>
      <c r="E58" s="131"/>
      <c r="F58" s="131"/>
      <c r="G58" s="131"/>
      <c r="H58" s="131"/>
      <c r="I58" s="132"/>
      <c r="J58" s="133">
        <f>J88</f>
        <v>0</v>
      </c>
      <c r="K58" s="134"/>
    </row>
    <row r="59" spans="2:11" s="8" customFormat="1" ht="19.5" customHeight="1">
      <c r="B59" s="128"/>
      <c r="C59" s="129"/>
      <c r="D59" s="130" t="s">
        <v>139</v>
      </c>
      <c r="E59" s="131"/>
      <c r="F59" s="131"/>
      <c r="G59" s="131"/>
      <c r="H59" s="131"/>
      <c r="I59" s="132"/>
      <c r="J59" s="133">
        <f>J162</f>
        <v>0</v>
      </c>
      <c r="K59" s="134"/>
    </row>
    <row r="60" spans="2:11" s="8" customFormat="1" ht="19.5" customHeight="1">
      <c r="B60" s="128"/>
      <c r="C60" s="129"/>
      <c r="D60" s="130" t="s">
        <v>140</v>
      </c>
      <c r="E60" s="131"/>
      <c r="F60" s="131"/>
      <c r="G60" s="131"/>
      <c r="H60" s="131"/>
      <c r="I60" s="132"/>
      <c r="J60" s="133">
        <f>J166</f>
        <v>0</v>
      </c>
      <c r="K60" s="134"/>
    </row>
    <row r="61" spans="2:11" s="8" customFormat="1" ht="19.5" customHeight="1">
      <c r="B61" s="128"/>
      <c r="C61" s="129"/>
      <c r="D61" s="130" t="s">
        <v>141</v>
      </c>
      <c r="E61" s="131"/>
      <c r="F61" s="131"/>
      <c r="G61" s="131"/>
      <c r="H61" s="131"/>
      <c r="I61" s="132"/>
      <c r="J61" s="133">
        <f>J207</f>
        <v>0</v>
      </c>
      <c r="K61" s="134"/>
    </row>
    <row r="62" spans="2:11" s="8" customFormat="1" ht="19.5" customHeight="1">
      <c r="B62" s="128"/>
      <c r="C62" s="129"/>
      <c r="D62" s="130" t="s">
        <v>142</v>
      </c>
      <c r="E62" s="131"/>
      <c r="F62" s="131"/>
      <c r="G62" s="131"/>
      <c r="H62" s="131"/>
      <c r="I62" s="132"/>
      <c r="J62" s="133">
        <f>J260</f>
        <v>0</v>
      </c>
      <c r="K62" s="134"/>
    </row>
    <row r="63" spans="2:11" s="8" customFormat="1" ht="19.5" customHeight="1">
      <c r="B63" s="128"/>
      <c r="C63" s="129"/>
      <c r="D63" s="130" t="s">
        <v>143</v>
      </c>
      <c r="E63" s="131"/>
      <c r="F63" s="131"/>
      <c r="G63" s="131"/>
      <c r="H63" s="131"/>
      <c r="I63" s="132"/>
      <c r="J63" s="133">
        <f>J268</f>
        <v>0</v>
      </c>
      <c r="K63" s="134"/>
    </row>
    <row r="64" spans="2:11" s="7" customFormat="1" ht="24.75" customHeight="1">
      <c r="B64" s="121"/>
      <c r="C64" s="122"/>
      <c r="D64" s="123" t="s">
        <v>144</v>
      </c>
      <c r="E64" s="124"/>
      <c r="F64" s="124"/>
      <c r="G64" s="124"/>
      <c r="H64" s="124"/>
      <c r="I64" s="125"/>
      <c r="J64" s="126">
        <f>J271</f>
        <v>0</v>
      </c>
      <c r="K64" s="127"/>
    </row>
    <row r="65" spans="2:11" s="8" customFormat="1" ht="19.5" customHeight="1">
      <c r="B65" s="128"/>
      <c r="C65" s="129"/>
      <c r="D65" s="130" t="s">
        <v>145</v>
      </c>
      <c r="E65" s="131"/>
      <c r="F65" s="131"/>
      <c r="G65" s="131"/>
      <c r="H65" s="131"/>
      <c r="I65" s="132"/>
      <c r="J65" s="133">
        <f>J272</f>
        <v>0</v>
      </c>
      <c r="K65" s="134"/>
    </row>
    <row r="66" spans="2:11" s="8" customFormat="1" ht="19.5" customHeight="1">
      <c r="B66" s="128"/>
      <c r="C66" s="129"/>
      <c r="D66" s="130" t="s">
        <v>146</v>
      </c>
      <c r="E66" s="131"/>
      <c r="F66" s="131"/>
      <c r="G66" s="131"/>
      <c r="H66" s="131"/>
      <c r="I66" s="132"/>
      <c r="J66" s="133">
        <f>J282</f>
        <v>0</v>
      </c>
      <c r="K66" s="134"/>
    </row>
    <row r="67" spans="2:11" s="1" customFormat="1" ht="21.75" customHeight="1">
      <c r="B67" s="35"/>
      <c r="C67" s="36"/>
      <c r="D67" s="36"/>
      <c r="E67" s="36"/>
      <c r="F67" s="36"/>
      <c r="G67" s="36"/>
      <c r="H67" s="36"/>
      <c r="I67" s="92"/>
      <c r="J67" s="36"/>
      <c r="K67" s="39"/>
    </row>
    <row r="68" spans="2:11" s="1" customFormat="1" ht="6.75" customHeight="1">
      <c r="B68" s="50"/>
      <c r="C68" s="51"/>
      <c r="D68" s="51"/>
      <c r="E68" s="51"/>
      <c r="F68" s="51"/>
      <c r="G68" s="51"/>
      <c r="H68" s="51"/>
      <c r="I68" s="113"/>
      <c r="J68" s="51"/>
      <c r="K68" s="52"/>
    </row>
    <row r="72" spans="2:12" s="1" customFormat="1" ht="6.75" customHeight="1">
      <c r="B72" s="53"/>
      <c r="C72" s="54"/>
      <c r="D72" s="54"/>
      <c r="E72" s="54"/>
      <c r="F72" s="54"/>
      <c r="G72" s="54"/>
      <c r="H72" s="54"/>
      <c r="I72" s="114"/>
      <c r="J72" s="54"/>
      <c r="K72" s="54"/>
      <c r="L72" s="35"/>
    </row>
    <row r="73" spans="2:12" s="1" customFormat="1" ht="36.75" customHeight="1">
      <c r="B73" s="35"/>
      <c r="C73" s="55" t="s">
        <v>147</v>
      </c>
      <c r="L73" s="35"/>
    </row>
    <row r="74" spans="2:12" s="1" customFormat="1" ht="6.75" customHeight="1">
      <c r="B74" s="35"/>
      <c r="L74" s="35"/>
    </row>
    <row r="75" spans="2:12" s="1" customFormat="1" ht="14.25" customHeight="1">
      <c r="B75" s="35"/>
      <c r="C75" s="57" t="s">
        <v>17</v>
      </c>
      <c r="L75" s="35"/>
    </row>
    <row r="76" spans="2:12" s="1" customFormat="1" ht="22.5" customHeight="1">
      <c r="B76" s="35"/>
      <c r="E76" s="361" t="str">
        <f>E7</f>
        <v>ČESKÁ SILNICE</v>
      </c>
      <c r="F76" s="338"/>
      <c r="G76" s="338"/>
      <c r="H76" s="338"/>
      <c r="L76" s="35"/>
    </row>
    <row r="77" spans="2:12" s="1" customFormat="1" ht="14.25" customHeight="1">
      <c r="B77" s="35"/>
      <c r="C77" s="57" t="s">
        <v>107</v>
      </c>
      <c r="L77" s="35"/>
    </row>
    <row r="78" spans="2:12" s="1" customFormat="1" ht="23.25" customHeight="1">
      <c r="B78" s="35"/>
      <c r="E78" s="335" t="str">
        <f>E9</f>
        <v>ZRN - KOMUNIKACE</v>
      </c>
      <c r="F78" s="338"/>
      <c r="G78" s="338"/>
      <c r="H78" s="338"/>
      <c r="L78" s="35"/>
    </row>
    <row r="79" spans="2:12" s="1" customFormat="1" ht="6.75" customHeight="1">
      <c r="B79" s="35"/>
      <c r="L79" s="35"/>
    </row>
    <row r="80" spans="2:12" s="1" customFormat="1" ht="18" customHeight="1">
      <c r="B80" s="35"/>
      <c r="C80" s="57" t="s">
        <v>23</v>
      </c>
      <c r="F80" s="135" t="str">
        <f>F12</f>
        <v> </v>
      </c>
      <c r="I80" s="136" t="s">
        <v>25</v>
      </c>
      <c r="J80" s="61" t="str">
        <f>IF(J12="","",J12)</f>
        <v>20.9.2015</v>
      </c>
      <c r="L80" s="35"/>
    </row>
    <row r="81" spans="2:12" s="1" customFormat="1" ht="6.75" customHeight="1">
      <c r="B81" s="35"/>
      <c r="L81" s="35"/>
    </row>
    <row r="82" spans="2:12" s="1" customFormat="1" ht="15">
      <c r="B82" s="35"/>
      <c r="C82" s="57" t="s">
        <v>29</v>
      </c>
      <c r="F82" s="135" t="str">
        <f>E15</f>
        <v> </v>
      </c>
      <c r="I82" s="136" t="s">
        <v>34</v>
      </c>
      <c r="J82" s="135" t="str">
        <f>E21</f>
        <v>NE2D PROJEKT</v>
      </c>
      <c r="L82" s="35"/>
    </row>
    <row r="83" spans="2:12" s="1" customFormat="1" ht="14.25" customHeight="1">
      <c r="B83" s="35"/>
      <c r="C83" s="57" t="s">
        <v>32</v>
      </c>
      <c r="F83" s="135">
        <f>IF(E18="","",E18)</f>
      </c>
      <c r="L83" s="35"/>
    </row>
    <row r="84" spans="2:12" s="1" customFormat="1" ht="9.75" customHeight="1">
      <c r="B84" s="35"/>
      <c r="L84" s="35"/>
    </row>
    <row r="85" spans="2:20" s="9" customFormat="1" ht="29.25" customHeight="1">
      <c r="B85" s="137"/>
      <c r="C85" s="138" t="s">
        <v>148</v>
      </c>
      <c r="D85" s="139" t="s">
        <v>59</v>
      </c>
      <c r="E85" s="139" t="s">
        <v>55</v>
      </c>
      <c r="F85" s="139" t="s">
        <v>149</v>
      </c>
      <c r="G85" s="139" t="s">
        <v>150</v>
      </c>
      <c r="H85" s="139" t="s">
        <v>151</v>
      </c>
      <c r="I85" s="140" t="s">
        <v>152</v>
      </c>
      <c r="J85" s="139" t="s">
        <v>134</v>
      </c>
      <c r="K85" s="141" t="s">
        <v>153</v>
      </c>
      <c r="L85" s="137"/>
      <c r="M85" s="68" t="s">
        <v>154</v>
      </c>
      <c r="N85" s="69" t="s">
        <v>44</v>
      </c>
      <c r="O85" s="69" t="s">
        <v>155</v>
      </c>
      <c r="P85" s="69" t="s">
        <v>156</v>
      </c>
      <c r="Q85" s="69" t="s">
        <v>157</v>
      </c>
      <c r="R85" s="69" t="s">
        <v>158</v>
      </c>
      <c r="S85" s="69" t="s">
        <v>159</v>
      </c>
      <c r="T85" s="70" t="s">
        <v>160</v>
      </c>
    </row>
    <row r="86" spans="2:63" s="1" customFormat="1" ht="29.25" customHeight="1">
      <c r="B86" s="35"/>
      <c r="C86" s="72" t="s">
        <v>135</v>
      </c>
      <c r="J86" s="142">
        <f>BK86</f>
        <v>0</v>
      </c>
      <c r="L86" s="35"/>
      <c r="M86" s="71"/>
      <c r="N86" s="62"/>
      <c r="O86" s="62"/>
      <c r="P86" s="143">
        <f>P87+P271</f>
        <v>0</v>
      </c>
      <c r="Q86" s="62"/>
      <c r="R86" s="143">
        <f>R87+R271</f>
        <v>1570.2143239999998</v>
      </c>
      <c r="S86" s="62"/>
      <c r="T86" s="144">
        <f>T87+T271</f>
        <v>4.343999999999999</v>
      </c>
      <c r="AT86" s="18" t="s">
        <v>73</v>
      </c>
      <c r="AU86" s="18" t="s">
        <v>136</v>
      </c>
      <c r="BK86" s="145">
        <f>BK87+BK271</f>
        <v>0</v>
      </c>
    </row>
    <row r="87" spans="2:63" s="10" customFormat="1" ht="36.75" customHeight="1">
      <c r="B87" s="146"/>
      <c r="D87" s="147" t="s">
        <v>73</v>
      </c>
      <c r="E87" s="148" t="s">
        <v>161</v>
      </c>
      <c r="F87" s="148" t="s">
        <v>162</v>
      </c>
      <c r="I87" s="149"/>
      <c r="J87" s="150">
        <f>BK87</f>
        <v>0</v>
      </c>
      <c r="L87" s="146"/>
      <c r="M87" s="151"/>
      <c r="N87" s="152"/>
      <c r="O87" s="152"/>
      <c r="P87" s="153">
        <f>P88+P162+P166+P207+P260+P268</f>
        <v>0</v>
      </c>
      <c r="Q87" s="152"/>
      <c r="R87" s="153">
        <f>R88+R162+R166+R207+R260+R268</f>
        <v>1570.2143239999998</v>
      </c>
      <c r="S87" s="152"/>
      <c r="T87" s="154">
        <f>T88+T162+T166+T207+T260+T268</f>
        <v>4.343999999999999</v>
      </c>
      <c r="AR87" s="147" t="s">
        <v>22</v>
      </c>
      <c r="AT87" s="155" t="s">
        <v>73</v>
      </c>
      <c r="AU87" s="155" t="s">
        <v>74</v>
      </c>
      <c r="AY87" s="147" t="s">
        <v>163</v>
      </c>
      <c r="BK87" s="156">
        <f>BK88+BK162+BK166+BK207+BK260+BK268</f>
        <v>0</v>
      </c>
    </row>
    <row r="88" spans="2:63" s="10" customFormat="1" ht="19.5" customHeight="1">
      <c r="B88" s="146"/>
      <c r="D88" s="157" t="s">
        <v>73</v>
      </c>
      <c r="E88" s="158" t="s">
        <v>22</v>
      </c>
      <c r="F88" s="158" t="s">
        <v>164</v>
      </c>
      <c r="I88" s="149"/>
      <c r="J88" s="159">
        <f>BK88</f>
        <v>0</v>
      </c>
      <c r="L88" s="146"/>
      <c r="M88" s="151"/>
      <c r="N88" s="152"/>
      <c r="O88" s="152"/>
      <c r="P88" s="153">
        <f>SUM(P89:P161)</f>
        <v>0</v>
      </c>
      <c r="Q88" s="152"/>
      <c r="R88" s="153">
        <f>SUM(R89:R161)</f>
        <v>160</v>
      </c>
      <c r="S88" s="152"/>
      <c r="T88" s="154">
        <f>SUM(T89:T161)</f>
        <v>4.343999999999999</v>
      </c>
      <c r="AR88" s="147" t="s">
        <v>22</v>
      </c>
      <c r="AT88" s="155" t="s">
        <v>73</v>
      </c>
      <c r="AU88" s="155" t="s">
        <v>22</v>
      </c>
      <c r="AY88" s="147" t="s">
        <v>163</v>
      </c>
      <c r="BK88" s="156">
        <f>SUM(BK89:BK161)</f>
        <v>0</v>
      </c>
    </row>
    <row r="89" spans="2:65" s="1" customFormat="1" ht="31.5" customHeight="1">
      <c r="B89" s="160"/>
      <c r="C89" s="161" t="s">
        <v>22</v>
      </c>
      <c r="D89" s="161" t="s">
        <v>165</v>
      </c>
      <c r="E89" s="162" t="s">
        <v>166</v>
      </c>
      <c r="F89" s="163" t="s">
        <v>167</v>
      </c>
      <c r="G89" s="164" t="s">
        <v>86</v>
      </c>
      <c r="H89" s="165">
        <v>13276</v>
      </c>
      <c r="I89" s="166"/>
      <c r="J89" s="167">
        <f>ROUND(I89*H89,2)</f>
        <v>0</v>
      </c>
      <c r="K89" s="163" t="s">
        <v>168</v>
      </c>
      <c r="L89" s="35"/>
      <c r="M89" s="168" t="s">
        <v>3</v>
      </c>
      <c r="N89" s="169" t="s">
        <v>45</v>
      </c>
      <c r="O89" s="36"/>
      <c r="P89" s="170">
        <f>O89*H89</f>
        <v>0</v>
      </c>
      <c r="Q89" s="170">
        <v>0</v>
      </c>
      <c r="R89" s="170">
        <f>Q89*H89</f>
        <v>0</v>
      </c>
      <c r="S89" s="170">
        <v>0</v>
      </c>
      <c r="T89" s="171">
        <f>S89*H89</f>
        <v>0</v>
      </c>
      <c r="AR89" s="18" t="s">
        <v>169</v>
      </c>
      <c r="AT89" s="18" t="s">
        <v>165</v>
      </c>
      <c r="AU89" s="18" t="s">
        <v>82</v>
      </c>
      <c r="AY89" s="18" t="s">
        <v>163</v>
      </c>
      <c r="BE89" s="172">
        <f>IF(N89="základní",J89,0)</f>
        <v>0</v>
      </c>
      <c r="BF89" s="172">
        <f>IF(N89="snížená",J89,0)</f>
        <v>0</v>
      </c>
      <c r="BG89" s="172">
        <f>IF(N89="zákl. přenesená",J89,0)</f>
        <v>0</v>
      </c>
      <c r="BH89" s="172">
        <f>IF(N89="sníž. přenesená",J89,0)</f>
        <v>0</v>
      </c>
      <c r="BI89" s="172">
        <f>IF(N89="nulová",J89,0)</f>
        <v>0</v>
      </c>
      <c r="BJ89" s="18" t="s">
        <v>22</v>
      </c>
      <c r="BK89" s="172">
        <f>ROUND(I89*H89,2)</f>
        <v>0</v>
      </c>
      <c r="BL89" s="18" t="s">
        <v>169</v>
      </c>
      <c r="BM89" s="18" t="s">
        <v>170</v>
      </c>
    </row>
    <row r="90" spans="2:47" s="1" customFormat="1" ht="22.5" customHeight="1">
      <c r="B90" s="35"/>
      <c r="D90" s="173" t="s">
        <v>171</v>
      </c>
      <c r="F90" s="174" t="s">
        <v>172</v>
      </c>
      <c r="I90" s="175"/>
      <c r="L90" s="35"/>
      <c r="M90" s="64"/>
      <c r="N90" s="36"/>
      <c r="O90" s="36"/>
      <c r="P90" s="36"/>
      <c r="Q90" s="36"/>
      <c r="R90" s="36"/>
      <c r="S90" s="36"/>
      <c r="T90" s="65"/>
      <c r="AT90" s="18" t="s">
        <v>171</v>
      </c>
      <c r="AU90" s="18" t="s">
        <v>82</v>
      </c>
    </row>
    <row r="91" spans="2:51" s="11" customFormat="1" ht="22.5" customHeight="1">
      <c r="B91" s="176"/>
      <c r="D91" s="173" t="s">
        <v>173</v>
      </c>
      <c r="E91" s="177" t="s">
        <v>3</v>
      </c>
      <c r="F91" s="178" t="s">
        <v>174</v>
      </c>
      <c r="H91" s="179" t="s">
        <v>3</v>
      </c>
      <c r="I91" s="180"/>
      <c r="L91" s="176"/>
      <c r="M91" s="181"/>
      <c r="N91" s="182"/>
      <c r="O91" s="182"/>
      <c r="P91" s="182"/>
      <c r="Q91" s="182"/>
      <c r="R91" s="182"/>
      <c r="S91" s="182"/>
      <c r="T91" s="183"/>
      <c r="AT91" s="179" t="s">
        <v>173</v>
      </c>
      <c r="AU91" s="179" t="s">
        <v>82</v>
      </c>
      <c r="AV91" s="11" t="s">
        <v>22</v>
      </c>
      <c r="AW91" s="11" t="s">
        <v>38</v>
      </c>
      <c r="AX91" s="11" t="s">
        <v>74</v>
      </c>
      <c r="AY91" s="179" t="s">
        <v>163</v>
      </c>
    </row>
    <row r="92" spans="2:51" s="12" customFormat="1" ht="22.5" customHeight="1">
      <c r="B92" s="184"/>
      <c r="D92" s="185" t="s">
        <v>173</v>
      </c>
      <c r="E92" s="186" t="s">
        <v>3</v>
      </c>
      <c r="F92" s="187" t="s">
        <v>175</v>
      </c>
      <c r="H92" s="188">
        <v>13276</v>
      </c>
      <c r="I92" s="189"/>
      <c r="L92" s="184"/>
      <c r="M92" s="190"/>
      <c r="N92" s="191"/>
      <c r="O92" s="191"/>
      <c r="P92" s="191"/>
      <c r="Q92" s="191"/>
      <c r="R92" s="191"/>
      <c r="S92" s="191"/>
      <c r="T92" s="192"/>
      <c r="AT92" s="193" t="s">
        <v>173</v>
      </c>
      <c r="AU92" s="193" t="s">
        <v>82</v>
      </c>
      <c r="AV92" s="12" t="s">
        <v>82</v>
      </c>
      <c r="AW92" s="12" t="s">
        <v>38</v>
      </c>
      <c r="AX92" s="12" t="s">
        <v>22</v>
      </c>
      <c r="AY92" s="193" t="s">
        <v>163</v>
      </c>
    </row>
    <row r="93" spans="2:65" s="1" customFormat="1" ht="31.5" customHeight="1">
      <c r="B93" s="160"/>
      <c r="C93" s="161" t="s">
        <v>82</v>
      </c>
      <c r="D93" s="161" t="s">
        <v>165</v>
      </c>
      <c r="E93" s="162" t="s">
        <v>176</v>
      </c>
      <c r="F93" s="163" t="s">
        <v>177</v>
      </c>
      <c r="G93" s="164" t="s">
        <v>86</v>
      </c>
      <c r="H93" s="165">
        <v>3319</v>
      </c>
      <c r="I93" s="166"/>
      <c r="J93" s="167">
        <f>ROUND(I93*H93,2)</f>
        <v>0</v>
      </c>
      <c r="K93" s="163" t="s">
        <v>168</v>
      </c>
      <c r="L93" s="35"/>
      <c r="M93" s="168" t="s">
        <v>3</v>
      </c>
      <c r="N93" s="169" t="s">
        <v>45</v>
      </c>
      <c r="O93" s="36"/>
      <c r="P93" s="170">
        <f>O93*H93</f>
        <v>0</v>
      </c>
      <c r="Q93" s="170">
        <v>0</v>
      </c>
      <c r="R93" s="170">
        <f>Q93*H93</f>
        <v>0</v>
      </c>
      <c r="S93" s="170">
        <v>0</v>
      </c>
      <c r="T93" s="171">
        <f>S93*H93</f>
        <v>0</v>
      </c>
      <c r="AR93" s="18" t="s">
        <v>169</v>
      </c>
      <c r="AT93" s="18" t="s">
        <v>165</v>
      </c>
      <c r="AU93" s="18" t="s">
        <v>82</v>
      </c>
      <c r="AY93" s="18" t="s">
        <v>163</v>
      </c>
      <c r="BE93" s="172">
        <f>IF(N93="základní",J93,0)</f>
        <v>0</v>
      </c>
      <c r="BF93" s="172">
        <f>IF(N93="snížená",J93,0)</f>
        <v>0</v>
      </c>
      <c r="BG93" s="172">
        <f>IF(N93="zákl. přenesená",J93,0)</f>
        <v>0</v>
      </c>
      <c r="BH93" s="172">
        <f>IF(N93="sníž. přenesená",J93,0)</f>
        <v>0</v>
      </c>
      <c r="BI93" s="172">
        <f>IF(N93="nulová",J93,0)</f>
        <v>0</v>
      </c>
      <c r="BJ93" s="18" t="s">
        <v>22</v>
      </c>
      <c r="BK93" s="172">
        <f>ROUND(I93*H93,2)</f>
        <v>0</v>
      </c>
      <c r="BL93" s="18" t="s">
        <v>169</v>
      </c>
      <c r="BM93" s="18" t="s">
        <v>178</v>
      </c>
    </row>
    <row r="94" spans="2:47" s="1" customFormat="1" ht="30" customHeight="1">
      <c r="B94" s="35"/>
      <c r="D94" s="173" t="s">
        <v>171</v>
      </c>
      <c r="F94" s="174" t="s">
        <v>179</v>
      </c>
      <c r="I94" s="175"/>
      <c r="L94" s="35"/>
      <c r="M94" s="64"/>
      <c r="N94" s="36"/>
      <c r="O94" s="36"/>
      <c r="P94" s="36"/>
      <c r="Q94" s="36"/>
      <c r="R94" s="36"/>
      <c r="S94" s="36"/>
      <c r="T94" s="65"/>
      <c r="AT94" s="18" t="s">
        <v>171</v>
      </c>
      <c r="AU94" s="18" t="s">
        <v>82</v>
      </c>
    </row>
    <row r="95" spans="2:51" s="11" customFormat="1" ht="22.5" customHeight="1">
      <c r="B95" s="176"/>
      <c r="D95" s="173" t="s">
        <v>173</v>
      </c>
      <c r="E95" s="177" t="s">
        <v>3</v>
      </c>
      <c r="F95" s="178" t="s">
        <v>180</v>
      </c>
      <c r="H95" s="179" t="s">
        <v>3</v>
      </c>
      <c r="I95" s="180"/>
      <c r="L95" s="176"/>
      <c r="M95" s="181"/>
      <c r="N95" s="182"/>
      <c r="O95" s="182"/>
      <c r="P95" s="182"/>
      <c r="Q95" s="182"/>
      <c r="R95" s="182"/>
      <c r="S95" s="182"/>
      <c r="T95" s="183"/>
      <c r="AT95" s="179" t="s">
        <v>173</v>
      </c>
      <c r="AU95" s="179" t="s">
        <v>82</v>
      </c>
      <c r="AV95" s="11" t="s">
        <v>22</v>
      </c>
      <c r="AW95" s="11" t="s">
        <v>38</v>
      </c>
      <c r="AX95" s="11" t="s">
        <v>74</v>
      </c>
      <c r="AY95" s="179" t="s">
        <v>163</v>
      </c>
    </row>
    <row r="96" spans="2:51" s="12" customFormat="1" ht="22.5" customHeight="1">
      <c r="B96" s="184"/>
      <c r="D96" s="185" t="s">
        <v>173</v>
      </c>
      <c r="E96" s="186" t="s">
        <v>3</v>
      </c>
      <c r="F96" s="187" t="s">
        <v>181</v>
      </c>
      <c r="H96" s="188">
        <v>3319</v>
      </c>
      <c r="I96" s="189"/>
      <c r="L96" s="184"/>
      <c r="M96" s="190"/>
      <c r="N96" s="191"/>
      <c r="O96" s="191"/>
      <c r="P96" s="191"/>
      <c r="Q96" s="191"/>
      <c r="R96" s="191"/>
      <c r="S96" s="191"/>
      <c r="T96" s="192"/>
      <c r="AT96" s="193" t="s">
        <v>173</v>
      </c>
      <c r="AU96" s="193" t="s">
        <v>82</v>
      </c>
      <c r="AV96" s="12" t="s">
        <v>82</v>
      </c>
      <c r="AW96" s="12" t="s">
        <v>38</v>
      </c>
      <c r="AX96" s="12" t="s">
        <v>22</v>
      </c>
      <c r="AY96" s="193" t="s">
        <v>163</v>
      </c>
    </row>
    <row r="97" spans="2:65" s="1" customFormat="1" ht="22.5" customHeight="1">
      <c r="B97" s="160"/>
      <c r="C97" s="161" t="s">
        <v>88</v>
      </c>
      <c r="D97" s="161" t="s">
        <v>165</v>
      </c>
      <c r="E97" s="162" t="s">
        <v>182</v>
      </c>
      <c r="F97" s="163" t="s">
        <v>183</v>
      </c>
      <c r="G97" s="164" t="s">
        <v>122</v>
      </c>
      <c r="H97" s="165">
        <v>14</v>
      </c>
      <c r="I97" s="166"/>
      <c r="J97" s="167">
        <f>ROUND(I97*H97,2)</f>
        <v>0</v>
      </c>
      <c r="K97" s="163" t="s">
        <v>168</v>
      </c>
      <c r="L97" s="35"/>
      <c r="M97" s="168" t="s">
        <v>3</v>
      </c>
      <c r="N97" s="169" t="s">
        <v>45</v>
      </c>
      <c r="O97" s="36"/>
      <c r="P97" s="170">
        <f>O97*H97</f>
        <v>0</v>
      </c>
      <c r="Q97" s="170">
        <v>0</v>
      </c>
      <c r="R97" s="170">
        <f>Q97*H97</f>
        <v>0</v>
      </c>
      <c r="S97" s="170">
        <v>0</v>
      </c>
      <c r="T97" s="171">
        <f>S97*H97</f>
        <v>0</v>
      </c>
      <c r="AR97" s="18" t="s">
        <v>169</v>
      </c>
      <c r="AT97" s="18" t="s">
        <v>165</v>
      </c>
      <c r="AU97" s="18" t="s">
        <v>82</v>
      </c>
      <c r="AY97" s="18" t="s">
        <v>163</v>
      </c>
      <c r="BE97" s="172">
        <f>IF(N97="základní",J97,0)</f>
        <v>0</v>
      </c>
      <c r="BF97" s="172">
        <f>IF(N97="snížená",J97,0)</f>
        <v>0</v>
      </c>
      <c r="BG97" s="172">
        <f>IF(N97="zákl. přenesená",J97,0)</f>
        <v>0</v>
      </c>
      <c r="BH97" s="172">
        <f>IF(N97="sníž. přenesená",J97,0)</f>
        <v>0</v>
      </c>
      <c r="BI97" s="172">
        <f>IF(N97="nulová",J97,0)</f>
        <v>0</v>
      </c>
      <c r="BJ97" s="18" t="s">
        <v>22</v>
      </c>
      <c r="BK97" s="172">
        <f>ROUND(I97*H97,2)</f>
        <v>0</v>
      </c>
      <c r="BL97" s="18" t="s">
        <v>169</v>
      </c>
      <c r="BM97" s="18" t="s">
        <v>184</v>
      </c>
    </row>
    <row r="98" spans="2:47" s="1" customFormat="1" ht="22.5" customHeight="1">
      <c r="B98" s="35"/>
      <c r="D98" s="173" t="s">
        <v>171</v>
      </c>
      <c r="F98" s="174" t="s">
        <v>185</v>
      </c>
      <c r="I98" s="175"/>
      <c r="L98" s="35"/>
      <c r="M98" s="64"/>
      <c r="N98" s="36"/>
      <c r="O98" s="36"/>
      <c r="P98" s="36"/>
      <c r="Q98" s="36"/>
      <c r="R98" s="36"/>
      <c r="S98" s="36"/>
      <c r="T98" s="65"/>
      <c r="AT98" s="18" t="s">
        <v>171</v>
      </c>
      <c r="AU98" s="18" t="s">
        <v>82</v>
      </c>
    </row>
    <row r="99" spans="2:51" s="12" customFormat="1" ht="22.5" customHeight="1">
      <c r="B99" s="184"/>
      <c r="D99" s="185" t="s">
        <v>173</v>
      </c>
      <c r="E99" s="186" t="s">
        <v>3</v>
      </c>
      <c r="F99" s="187" t="s">
        <v>120</v>
      </c>
      <c r="H99" s="188">
        <v>14</v>
      </c>
      <c r="I99" s="189"/>
      <c r="L99" s="184"/>
      <c r="M99" s="190"/>
      <c r="N99" s="191"/>
      <c r="O99" s="191"/>
      <c r="P99" s="191"/>
      <c r="Q99" s="191"/>
      <c r="R99" s="191"/>
      <c r="S99" s="191"/>
      <c r="T99" s="192"/>
      <c r="AT99" s="193" t="s">
        <v>173</v>
      </c>
      <c r="AU99" s="193" t="s">
        <v>82</v>
      </c>
      <c r="AV99" s="12" t="s">
        <v>82</v>
      </c>
      <c r="AW99" s="12" t="s">
        <v>38</v>
      </c>
      <c r="AX99" s="12" t="s">
        <v>22</v>
      </c>
      <c r="AY99" s="193" t="s">
        <v>163</v>
      </c>
    </row>
    <row r="100" spans="2:65" s="1" customFormat="1" ht="22.5" customHeight="1">
      <c r="B100" s="160"/>
      <c r="C100" s="161" t="s">
        <v>169</v>
      </c>
      <c r="D100" s="161" t="s">
        <v>165</v>
      </c>
      <c r="E100" s="162" t="s">
        <v>186</v>
      </c>
      <c r="F100" s="163" t="s">
        <v>187</v>
      </c>
      <c r="G100" s="164" t="s">
        <v>122</v>
      </c>
      <c r="H100" s="165">
        <v>14</v>
      </c>
      <c r="I100" s="166"/>
      <c r="J100" s="167">
        <f>ROUND(I100*H100,2)</f>
        <v>0</v>
      </c>
      <c r="K100" s="163" t="s">
        <v>168</v>
      </c>
      <c r="L100" s="35"/>
      <c r="M100" s="168" t="s">
        <v>3</v>
      </c>
      <c r="N100" s="169" t="s">
        <v>45</v>
      </c>
      <c r="O100" s="36"/>
      <c r="P100" s="170">
        <f>O100*H100</f>
        <v>0</v>
      </c>
      <c r="Q100" s="170">
        <v>0</v>
      </c>
      <c r="R100" s="170">
        <f>Q100*H100</f>
        <v>0</v>
      </c>
      <c r="S100" s="170">
        <v>0</v>
      </c>
      <c r="T100" s="171">
        <f>S100*H100</f>
        <v>0</v>
      </c>
      <c r="AR100" s="18" t="s">
        <v>169</v>
      </c>
      <c r="AT100" s="18" t="s">
        <v>165</v>
      </c>
      <c r="AU100" s="18" t="s">
        <v>82</v>
      </c>
      <c r="AY100" s="18" t="s">
        <v>163</v>
      </c>
      <c r="BE100" s="172">
        <f>IF(N100="základní",J100,0)</f>
        <v>0</v>
      </c>
      <c r="BF100" s="172">
        <f>IF(N100="snížená",J100,0)</f>
        <v>0</v>
      </c>
      <c r="BG100" s="172">
        <f>IF(N100="zákl. přenesená",J100,0)</f>
        <v>0</v>
      </c>
      <c r="BH100" s="172">
        <f>IF(N100="sníž. přenesená",J100,0)</f>
        <v>0</v>
      </c>
      <c r="BI100" s="172">
        <f>IF(N100="nulová",J100,0)</f>
        <v>0</v>
      </c>
      <c r="BJ100" s="18" t="s">
        <v>22</v>
      </c>
      <c r="BK100" s="172">
        <f>ROUND(I100*H100,2)</f>
        <v>0</v>
      </c>
      <c r="BL100" s="18" t="s">
        <v>169</v>
      </c>
      <c r="BM100" s="18" t="s">
        <v>188</v>
      </c>
    </row>
    <row r="101" spans="2:47" s="1" customFormat="1" ht="30" customHeight="1">
      <c r="B101" s="35"/>
      <c r="D101" s="173" t="s">
        <v>171</v>
      </c>
      <c r="F101" s="174" t="s">
        <v>189</v>
      </c>
      <c r="I101" s="175"/>
      <c r="L101" s="35"/>
      <c r="M101" s="64"/>
      <c r="N101" s="36"/>
      <c r="O101" s="36"/>
      <c r="P101" s="36"/>
      <c r="Q101" s="36"/>
      <c r="R101" s="36"/>
      <c r="S101" s="36"/>
      <c r="T101" s="65"/>
      <c r="AT101" s="18" t="s">
        <v>171</v>
      </c>
      <c r="AU101" s="18" t="s">
        <v>82</v>
      </c>
    </row>
    <row r="102" spans="2:51" s="12" customFormat="1" ht="22.5" customHeight="1">
      <c r="B102" s="184"/>
      <c r="D102" s="185" t="s">
        <v>173</v>
      </c>
      <c r="E102" s="186" t="s">
        <v>3</v>
      </c>
      <c r="F102" s="187" t="s">
        <v>120</v>
      </c>
      <c r="H102" s="188">
        <v>14</v>
      </c>
      <c r="I102" s="189"/>
      <c r="L102" s="184"/>
      <c r="M102" s="190"/>
      <c r="N102" s="191"/>
      <c r="O102" s="191"/>
      <c r="P102" s="191"/>
      <c r="Q102" s="191"/>
      <c r="R102" s="191"/>
      <c r="S102" s="191"/>
      <c r="T102" s="192"/>
      <c r="AT102" s="193" t="s">
        <v>173</v>
      </c>
      <c r="AU102" s="193" t="s">
        <v>82</v>
      </c>
      <c r="AV102" s="12" t="s">
        <v>82</v>
      </c>
      <c r="AW102" s="12" t="s">
        <v>38</v>
      </c>
      <c r="AX102" s="12" t="s">
        <v>22</v>
      </c>
      <c r="AY102" s="193" t="s">
        <v>163</v>
      </c>
    </row>
    <row r="103" spans="2:65" s="1" customFormat="1" ht="22.5" customHeight="1">
      <c r="B103" s="160"/>
      <c r="C103" s="161" t="s">
        <v>190</v>
      </c>
      <c r="D103" s="161" t="s">
        <v>165</v>
      </c>
      <c r="E103" s="162" t="s">
        <v>191</v>
      </c>
      <c r="F103" s="163" t="s">
        <v>192</v>
      </c>
      <c r="G103" s="164" t="s">
        <v>86</v>
      </c>
      <c r="H103" s="165">
        <v>24</v>
      </c>
      <c r="I103" s="166"/>
      <c r="J103" s="167">
        <f>ROUND(I103*H103,2)</f>
        <v>0</v>
      </c>
      <c r="K103" s="163" t="s">
        <v>193</v>
      </c>
      <c r="L103" s="35"/>
      <c r="M103" s="168" t="s">
        <v>3</v>
      </c>
      <c r="N103" s="169" t="s">
        <v>45</v>
      </c>
      <c r="O103" s="36"/>
      <c r="P103" s="170">
        <f>O103*H103</f>
        <v>0</v>
      </c>
      <c r="Q103" s="170">
        <v>0</v>
      </c>
      <c r="R103" s="170">
        <f>Q103*H103</f>
        <v>0</v>
      </c>
      <c r="S103" s="170">
        <v>0.181</v>
      </c>
      <c r="T103" s="171">
        <f>S103*H103</f>
        <v>4.343999999999999</v>
      </c>
      <c r="AR103" s="18" t="s">
        <v>169</v>
      </c>
      <c r="AT103" s="18" t="s">
        <v>165</v>
      </c>
      <c r="AU103" s="18" t="s">
        <v>82</v>
      </c>
      <c r="AY103" s="18" t="s">
        <v>163</v>
      </c>
      <c r="BE103" s="172">
        <f>IF(N103="základní",J103,0)</f>
        <v>0</v>
      </c>
      <c r="BF103" s="172">
        <f>IF(N103="snížená",J103,0)</f>
        <v>0</v>
      </c>
      <c r="BG103" s="172">
        <f>IF(N103="zákl. přenesená",J103,0)</f>
        <v>0</v>
      </c>
      <c r="BH103" s="172">
        <f>IF(N103="sníž. přenesená",J103,0)</f>
        <v>0</v>
      </c>
      <c r="BI103" s="172">
        <f>IF(N103="nulová",J103,0)</f>
        <v>0</v>
      </c>
      <c r="BJ103" s="18" t="s">
        <v>22</v>
      </c>
      <c r="BK103" s="172">
        <f>ROUND(I103*H103,2)</f>
        <v>0</v>
      </c>
      <c r="BL103" s="18" t="s">
        <v>169</v>
      </c>
      <c r="BM103" s="18" t="s">
        <v>194</v>
      </c>
    </row>
    <row r="104" spans="2:47" s="1" customFormat="1" ht="30" customHeight="1">
      <c r="B104" s="35"/>
      <c r="D104" s="173" t="s">
        <v>171</v>
      </c>
      <c r="F104" s="174" t="s">
        <v>195</v>
      </c>
      <c r="I104" s="175"/>
      <c r="L104" s="35"/>
      <c r="M104" s="64"/>
      <c r="N104" s="36"/>
      <c r="O104" s="36"/>
      <c r="P104" s="36"/>
      <c r="Q104" s="36"/>
      <c r="R104" s="36"/>
      <c r="S104" s="36"/>
      <c r="T104" s="65"/>
      <c r="AT104" s="18" t="s">
        <v>171</v>
      </c>
      <c r="AU104" s="18" t="s">
        <v>82</v>
      </c>
    </row>
    <row r="105" spans="2:51" s="12" customFormat="1" ht="22.5" customHeight="1">
      <c r="B105" s="184"/>
      <c r="D105" s="185" t="s">
        <v>173</v>
      </c>
      <c r="E105" s="186" t="s">
        <v>3</v>
      </c>
      <c r="F105" s="187" t="s">
        <v>196</v>
      </c>
      <c r="H105" s="188">
        <v>24</v>
      </c>
      <c r="I105" s="189"/>
      <c r="L105" s="184"/>
      <c r="M105" s="190"/>
      <c r="N105" s="191"/>
      <c r="O105" s="191"/>
      <c r="P105" s="191"/>
      <c r="Q105" s="191"/>
      <c r="R105" s="191"/>
      <c r="S105" s="191"/>
      <c r="T105" s="192"/>
      <c r="AT105" s="193" t="s">
        <v>173</v>
      </c>
      <c r="AU105" s="193" t="s">
        <v>82</v>
      </c>
      <c r="AV105" s="12" t="s">
        <v>82</v>
      </c>
      <c r="AW105" s="12" t="s">
        <v>38</v>
      </c>
      <c r="AX105" s="12" t="s">
        <v>22</v>
      </c>
      <c r="AY105" s="193" t="s">
        <v>163</v>
      </c>
    </row>
    <row r="106" spans="2:65" s="1" customFormat="1" ht="22.5" customHeight="1">
      <c r="B106" s="160"/>
      <c r="C106" s="161" t="s">
        <v>126</v>
      </c>
      <c r="D106" s="161" t="s">
        <v>165</v>
      </c>
      <c r="E106" s="162" t="s">
        <v>197</v>
      </c>
      <c r="F106" s="163" t="s">
        <v>198</v>
      </c>
      <c r="G106" s="164" t="s">
        <v>105</v>
      </c>
      <c r="H106" s="165">
        <v>1784.8</v>
      </c>
      <c r="I106" s="166"/>
      <c r="J106" s="167">
        <f>ROUND(I106*H106,2)</f>
        <v>0</v>
      </c>
      <c r="K106" s="163" t="s">
        <v>168</v>
      </c>
      <c r="L106" s="35"/>
      <c r="M106" s="168" t="s">
        <v>3</v>
      </c>
      <c r="N106" s="169" t="s">
        <v>45</v>
      </c>
      <c r="O106" s="36"/>
      <c r="P106" s="170">
        <f>O106*H106</f>
        <v>0</v>
      </c>
      <c r="Q106" s="170">
        <v>0</v>
      </c>
      <c r="R106" s="170">
        <f>Q106*H106</f>
        <v>0</v>
      </c>
      <c r="S106" s="170">
        <v>0</v>
      </c>
      <c r="T106" s="171">
        <f>S106*H106</f>
        <v>0</v>
      </c>
      <c r="AR106" s="18" t="s">
        <v>169</v>
      </c>
      <c r="AT106" s="18" t="s">
        <v>165</v>
      </c>
      <c r="AU106" s="18" t="s">
        <v>82</v>
      </c>
      <c r="AY106" s="18" t="s">
        <v>163</v>
      </c>
      <c r="BE106" s="172">
        <f>IF(N106="základní",J106,0)</f>
        <v>0</v>
      </c>
      <c r="BF106" s="172">
        <f>IF(N106="snížená",J106,0)</f>
        <v>0</v>
      </c>
      <c r="BG106" s="172">
        <f>IF(N106="zákl. přenesená",J106,0)</f>
        <v>0</v>
      </c>
      <c r="BH106" s="172">
        <f>IF(N106="sníž. přenesená",J106,0)</f>
        <v>0</v>
      </c>
      <c r="BI106" s="172">
        <f>IF(N106="nulová",J106,0)</f>
        <v>0</v>
      </c>
      <c r="BJ106" s="18" t="s">
        <v>22</v>
      </c>
      <c r="BK106" s="172">
        <f>ROUND(I106*H106,2)</f>
        <v>0</v>
      </c>
      <c r="BL106" s="18" t="s">
        <v>169</v>
      </c>
      <c r="BM106" s="18" t="s">
        <v>199</v>
      </c>
    </row>
    <row r="107" spans="2:47" s="1" customFormat="1" ht="30" customHeight="1">
      <c r="B107" s="35"/>
      <c r="D107" s="173" t="s">
        <v>171</v>
      </c>
      <c r="F107" s="174" t="s">
        <v>200</v>
      </c>
      <c r="I107" s="175"/>
      <c r="L107" s="35"/>
      <c r="M107" s="64"/>
      <c r="N107" s="36"/>
      <c r="O107" s="36"/>
      <c r="P107" s="36"/>
      <c r="Q107" s="36"/>
      <c r="R107" s="36"/>
      <c r="S107" s="36"/>
      <c r="T107" s="65"/>
      <c r="AT107" s="18" t="s">
        <v>171</v>
      </c>
      <c r="AU107" s="18" t="s">
        <v>82</v>
      </c>
    </row>
    <row r="108" spans="2:51" s="12" customFormat="1" ht="22.5" customHeight="1">
      <c r="B108" s="184"/>
      <c r="D108" s="173" t="s">
        <v>173</v>
      </c>
      <c r="E108" s="193" t="s">
        <v>3</v>
      </c>
      <c r="F108" s="194" t="s">
        <v>201</v>
      </c>
      <c r="H108" s="195">
        <v>457.2</v>
      </c>
      <c r="I108" s="189"/>
      <c r="L108" s="184"/>
      <c r="M108" s="190"/>
      <c r="N108" s="191"/>
      <c r="O108" s="191"/>
      <c r="P108" s="191"/>
      <c r="Q108" s="191"/>
      <c r="R108" s="191"/>
      <c r="S108" s="191"/>
      <c r="T108" s="192"/>
      <c r="AT108" s="193" t="s">
        <v>173</v>
      </c>
      <c r="AU108" s="193" t="s">
        <v>82</v>
      </c>
      <c r="AV108" s="12" t="s">
        <v>82</v>
      </c>
      <c r="AW108" s="12" t="s">
        <v>38</v>
      </c>
      <c r="AX108" s="12" t="s">
        <v>74</v>
      </c>
      <c r="AY108" s="193" t="s">
        <v>163</v>
      </c>
    </row>
    <row r="109" spans="2:51" s="12" customFormat="1" ht="22.5" customHeight="1">
      <c r="B109" s="184"/>
      <c r="D109" s="173" t="s">
        <v>173</v>
      </c>
      <c r="E109" s="193" t="s">
        <v>3</v>
      </c>
      <c r="F109" s="194" t="s">
        <v>202</v>
      </c>
      <c r="H109" s="195">
        <v>1327.6</v>
      </c>
      <c r="I109" s="189"/>
      <c r="L109" s="184"/>
      <c r="M109" s="190"/>
      <c r="N109" s="191"/>
      <c r="O109" s="191"/>
      <c r="P109" s="191"/>
      <c r="Q109" s="191"/>
      <c r="R109" s="191"/>
      <c r="S109" s="191"/>
      <c r="T109" s="192"/>
      <c r="AT109" s="193" t="s">
        <v>173</v>
      </c>
      <c r="AU109" s="193" t="s">
        <v>82</v>
      </c>
      <c r="AV109" s="12" t="s">
        <v>82</v>
      </c>
      <c r="AW109" s="12" t="s">
        <v>38</v>
      </c>
      <c r="AX109" s="12" t="s">
        <v>74</v>
      </c>
      <c r="AY109" s="193" t="s">
        <v>163</v>
      </c>
    </row>
    <row r="110" spans="2:51" s="13" customFormat="1" ht="22.5" customHeight="1">
      <c r="B110" s="196"/>
      <c r="D110" s="185" t="s">
        <v>173</v>
      </c>
      <c r="E110" s="197" t="s">
        <v>103</v>
      </c>
      <c r="F110" s="198" t="s">
        <v>203</v>
      </c>
      <c r="H110" s="199">
        <v>1784.8</v>
      </c>
      <c r="I110" s="200"/>
      <c r="L110" s="196"/>
      <c r="M110" s="201"/>
      <c r="N110" s="202"/>
      <c r="O110" s="202"/>
      <c r="P110" s="202"/>
      <c r="Q110" s="202"/>
      <c r="R110" s="202"/>
      <c r="S110" s="202"/>
      <c r="T110" s="203"/>
      <c r="AT110" s="204" t="s">
        <v>173</v>
      </c>
      <c r="AU110" s="204" t="s">
        <v>82</v>
      </c>
      <c r="AV110" s="13" t="s">
        <v>169</v>
      </c>
      <c r="AW110" s="13" t="s">
        <v>38</v>
      </c>
      <c r="AX110" s="13" t="s">
        <v>22</v>
      </c>
      <c r="AY110" s="204" t="s">
        <v>163</v>
      </c>
    </row>
    <row r="111" spans="2:65" s="1" customFormat="1" ht="22.5" customHeight="1">
      <c r="B111" s="160"/>
      <c r="C111" s="161" t="s">
        <v>204</v>
      </c>
      <c r="D111" s="161" t="s">
        <v>165</v>
      </c>
      <c r="E111" s="162" t="s">
        <v>205</v>
      </c>
      <c r="F111" s="163" t="s">
        <v>206</v>
      </c>
      <c r="G111" s="164" t="s">
        <v>105</v>
      </c>
      <c r="H111" s="165">
        <v>892.4</v>
      </c>
      <c r="I111" s="166"/>
      <c r="J111" s="167">
        <f>ROUND(I111*H111,2)</f>
        <v>0</v>
      </c>
      <c r="K111" s="163" t="s">
        <v>168</v>
      </c>
      <c r="L111" s="35"/>
      <c r="M111" s="168" t="s">
        <v>3</v>
      </c>
      <c r="N111" s="169" t="s">
        <v>45</v>
      </c>
      <c r="O111" s="36"/>
      <c r="P111" s="170">
        <f>O111*H111</f>
        <v>0</v>
      </c>
      <c r="Q111" s="170">
        <v>0</v>
      </c>
      <c r="R111" s="170">
        <f>Q111*H111</f>
        <v>0</v>
      </c>
      <c r="S111" s="170">
        <v>0</v>
      </c>
      <c r="T111" s="171">
        <f>S111*H111</f>
        <v>0</v>
      </c>
      <c r="AR111" s="18" t="s">
        <v>169</v>
      </c>
      <c r="AT111" s="18" t="s">
        <v>165</v>
      </c>
      <c r="AU111" s="18" t="s">
        <v>82</v>
      </c>
      <c r="AY111" s="18" t="s">
        <v>163</v>
      </c>
      <c r="BE111" s="172">
        <f>IF(N111="základní",J111,0)</f>
        <v>0</v>
      </c>
      <c r="BF111" s="172">
        <f>IF(N111="snížená",J111,0)</f>
        <v>0</v>
      </c>
      <c r="BG111" s="172">
        <f>IF(N111="zákl. přenesená",J111,0)</f>
        <v>0</v>
      </c>
      <c r="BH111" s="172">
        <f>IF(N111="sníž. přenesená",J111,0)</f>
        <v>0</v>
      </c>
      <c r="BI111" s="172">
        <f>IF(N111="nulová",J111,0)</f>
        <v>0</v>
      </c>
      <c r="BJ111" s="18" t="s">
        <v>22</v>
      </c>
      <c r="BK111" s="172">
        <f>ROUND(I111*H111,2)</f>
        <v>0</v>
      </c>
      <c r="BL111" s="18" t="s">
        <v>169</v>
      </c>
      <c r="BM111" s="18" t="s">
        <v>207</v>
      </c>
    </row>
    <row r="112" spans="2:47" s="1" customFormat="1" ht="22.5" customHeight="1">
      <c r="B112" s="35"/>
      <c r="D112" s="173" t="s">
        <v>171</v>
      </c>
      <c r="F112" s="174" t="s">
        <v>206</v>
      </c>
      <c r="I112" s="175"/>
      <c r="L112" s="35"/>
      <c r="M112" s="64"/>
      <c r="N112" s="36"/>
      <c r="O112" s="36"/>
      <c r="P112" s="36"/>
      <c r="Q112" s="36"/>
      <c r="R112" s="36"/>
      <c r="S112" s="36"/>
      <c r="T112" s="65"/>
      <c r="AT112" s="18" t="s">
        <v>171</v>
      </c>
      <c r="AU112" s="18" t="s">
        <v>82</v>
      </c>
    </row>
    <row r="113" spans="2:51" s="11" customFormat="1" ht="22.5" customHeight="1">
      <c r="B113" s="176"/>
      <c r="D113" s="173" t="s">
        <v>173</v>
      </c>
      <c r="E113" s="177" t="s">
        <v>3</v>
      </c>
      <c r="F113" s="178" t="s">
        <v>208</v>
      </c>
      <c r="H113" s="179" t="s">
        <v>3</v>
      </c>
      <c r="I113" s="180"/>
      <c r="L113" s="176"/>
      <c r="M113" s="181"/>
      <c r="N113" s="182"/>
      <c r="O113" s="182"/>
      <c r="P113" s="182"/>
      <c r="Q113" s="182"/>
      <c r="R113" s="182"/>
      <c r="S113" s="182"/>
      <c r="T113" s="183"/>
      <c r="AT113" s="179" t="s">
        <v>173</v>
      </c>
      <c r="AU113" s="179" t="s">
        <v>82</v>
      </c>
      <c r="AV113" s="11" t="s">
        <v>22</v>
      </c>
      <c r="AW113" s="11" t="s">
        <v>38</v>
      </c>
      <c r="AX113" s="11" t="s">
        <v>74</v>
      </c>
      <c r="AY113" s="179" t="s">
        <v>163</v>
      </c>
    </row>
    <row r="114" spans="2:51" s="12" customFormat="1" ht="22.5" customHeight="1">
      <c r="B114" s="184"/>
      <c r="D114" s="185" t="s">
        <v>173</v>
      </c>
      <c r="E114" s="186" t="s">
        <v>3</v>
      </c>
      <c r="F114" s="187" t="s">
        <v>209</v>
      </c>
      <c r="H114" s="188">
        <v>892.4</v>
      </c>
      <c r="I114" s="189"/>
      <c r="L114" s="184"/>
      <c r="M114" s="190"/>
      <c r="N114" s="191"/>
      <c r="O114" s="191"/>
      <c r="P114" s="191"/>
      <c r="Q114" s="191"/>
      <c r="R114" s="191"/>
      <c r="S114" s="191"/>
      <c r="T114" s="192"/>
      <c r="AT114" s="193" t="s">
        <v>173</v>
      </c>
      <c r="AU114" s="193" t="s">
        <v>82</v>
      </c>
      <c r="AV114" s="12" t="s">
        <v>82</v>
      </c>
      <c r="AW114" s="12" t="s">
        <v>38</v>
      </c>
      <c r="AX114" s="12" t="s">
        <v>22</v>
      </c>
      <c r="AY114" s="193" t="s">
        <v>163</v>
      </c>
    </row>
    <row r="115" spans="2:65" s="1" customFormat="1" ht="22.5" customHeight="1">
      <c r="B115" s="160"/>
      <c r="C115" s="161" t="s">
        <v>210</v>
      </c>
      <c r="D115" s="161" t="s">
        <v>165</v>
      </c>
      <c r="E115" s="162" t="s">
        <v>211</v>
      </c>
      <c r="F115" s="163" t="s">
        <v>212</v>
      </c>
      <c r="G115" s="164" t="s">
        <v>105</v>
      </c>
      <c r="H115" s="165">
        <v>55.02</v>
      </c>
      <c r="I115" s="166"/>
      <c r="J115" s="167">
        <f>ROUND(I115*H115,2)</f>
        <v>0</v>
      </c>
      <c r="K115" s="163" t="s">
        <v>168</v>
      </c>
      <c r="L115" s="35"/>
      <c r="M115" s="168" t="s">
        <v>3</v>
      </c>
      <c r="N115" s="169" t="s">
        <v>45</v>
      </c>
      <c r="O115" s="36"/>
      <c r="P115" s="170">
        <f>O115*H115</f>
        <v>0</v>
      </c>
      <c r="Q115" s="170">
        <v>0</v>
      </c>
      <c r="R115" s="170">
        <f>Q115*H115</f>
        <v>0</v>
      </c>
      <c r="S115" s="170">
        <v>0</v>
      </c>
      <c r="T115" s="171">
        <f>S115*H115</f>
        <v>0</v>
      </c>
      <c r="AR115" s="18" t="s">
        <v>169</v>
      </c>
      <c r="AT115" s="18" t="s">
        <v>165</v>
      </c>
      <c r="AU115" s="18" t="s">
        <v>82</v>
      </c>
      <c r="AY115" s="18" t="s">
        <v>163</v>
      </c>
      <c r="BE115" s="172">
        <f>IF(N115="základní",J115,0)</f>
        <v>0</v>
      </c>
      <c r="BF115" s="172">
        <f>IF(N115="snížená",J115,0)</f>
        <v>0</v>
      </c>
      <c r="BG115" s="172">
        <f>IF(N115="zákl. přenesená",J115,0)</f>
        <v>0</v>
      </c>
      <c r="BH115" s="172">
        <f>IF(N115="sníž. přenesená",J115,0)</f>
        <v>0</v>
      </c>
      <c r="BI115" s="172">
        <f>IF(N115="nulová",J115,0)</f>
        <v>0</v>
      </c>
      <c r="BJ115" s="18" t="s">
        <v>22</v>
      </c>
      <c r="BK115" s="172">
        <f>ROUND(I115*H115,2)</f>
        <v>0</v>
      </c>
      <c r="BL115" s="18" t="s">
        <v>169</v>
      </c>
      <c r="BM115" s="18" t="s">
        <v>213</v>
      </c>
    </row>
    <row r="116" spans="2:47" s="1" customFormat="1" ht="22.5" customHeight="1">
      <c r="B116" s="35"/>
      <c r="D116" s="173" t="s">
        <v>171</v>
      </c>
      <c r="F116" s="174" t="s">
        <v>212</v>
      </c>
      <c r="I116" s="175"/>
      <c r="L116" s="35"/>
      <c r="M116" s="64"/>
      <c r="N116" s="36"/>
      <c r="O116" s="36"/>
      <c r="P116" s="36"/>
      <c r="Q116" s="36"/>
      <c r="R116" s="36"/>
      <c r="S116" s="36"/>
      <c r="T116" s="65"/>
      <c r="AT116" s="18" t="s">
        <v>171</v>
      </c>
      <c r="AU116" s="18" t="s">
        <v>82</v>
      </c>
    </row>
    <row r="117" spans="2:51" s="12" customFormat="1" ht="22.5" customHeight="1">
      <c r="B117" s="184"/>
      <c r="D117" s="173" t="s">
        <v>173</v>
      </c>
      <c r="E117" s="193" t="s">
        <v>3</v>
      </c>
      <c r="F117" s="194" t="s">
        <v>214</v>
      </c>
      <c r="H117" s="195">
        <v>14.4</v>
      </c>
      <c r="I117" s="189"/>
      <c r="L117" s="184"/>
      <c r="M117" s="190"/>
      <c r="N117" s="191"/>
      <c r="O117" s="191"/>
      <c r="P117" s="191"/>
      <c r="Q117" s="191"/>
      <c r="R117" s="191"/>
      <c r="S117" s="191"/>
      <c r="T117" s="192"/>
      <c r="AT117" s="193" t="s">
        <v>173</v>
      </c>
      <c r="AU117" s="193" t="s">
        <v>82</v>
      </c>
      <c r="AV117" s="12" t="s">
        <v>82</v>
      </c>
      <c r="AW117" s="12" t="s">
        <v>38</v>
      </c>
      <c r="AX117" s="12" t="s">
        <v>74</v>
      </c>
      <c r="AY117" s="193" t="s">
        <v>163</v>
      </c>
    </row>
    <row r="118" spans="2:51" s="12" customFormat="1" ht="22.5" customHeight="1">
      <c r="B118" s="184"/>
      <c r="D118" s="173" t="s">
        <v>173</v>
      </c>
      <c r="E118" s="193" t="s">
        <v>3</v>
      </c>
      <c r="F118" s="194" t="s">
        <v>215</v>
      </c>
      <c r="H118" s="195">
        <v>4.62</v>
      </c>
      <c r="I118" s="189"/>
      <c r="L118" s="184"/>
      <c r="M118" s="190"/>
      <c r="N118" s="191"/>
      <c r="O118" s="191"/>
      <c r="P118" s="191"/>
      <c r="Q118" s="191"/>
      <c r="R118" s="191"/>
      <c r="S118" s="191"/>
      <c r="T118" s="192"/>
      <c r="AT118" s="193" t="s">
        <v>173</v>
      </c>
      <c r="AU118" s="193" t="s">
        <v>82</v>
      </c>
      <c r="AV118" s="12" t="s">
        <v>82</v>
      </c>
      <c r="AW118" s="12" t="s">
        <v>38</v>
      </c>
      <c r="AX118" s="12" t="s">
        <v>74</v>
      </c>
      <c r="AY118" s="193" t="s">
        <v>163</v>
      </c>
    </row>
    <row r="119" spans="2:51" s="12" customFormat="1" ht="22.5" customHeight="1">
      <c r="B119" s="184"/>
      <c r="D119" s="173" t="s">
        <v>173</v>
      </c>
      <c r="E119" s="193" t="s">
        <v>3</v>
      </c>
      <c r="F119" s="194" t="s">
        <v>216</v>
      </c>
      <c r="H119" s="195">
        <v>36</v>
      </c>
      <c r="I119" s="189"/>
      <c r="L119" s="184"/>
      <c r="M119" s="190"/>
      <c r="N119" s="191"/>
      <c r="O119" s="191"/>
      <c r="P119" s="191"/>
      <c r="Q119" s="191"/>
      <c r="R119" s="191"/>
      <c r="S119" s="191"/>
      <c r="T119" s="192"/>
      <c r="AT119" s="193" t="s">
        <v>173</v>
      </c>
      <c r="AU119" s="193" t="s">
        <v>82</v>
      </c>
      <c r="AV119" s="12" t="s">
        <v>82</v>
      </c>
      <c r="AW119" s="12" t="s">
        <v>38</v>
      </c>
      <c r="AX119" s="12" t="s">
        <v>74</v>
      </c>
      <c r="AY119" s="193" t="s">
        <v>163</v>
      </c>
    </row>
    <row r="120" spans="2:51" s="13" customFormat="1" ht="22.5" customHeight="1">
      <c r="B120" s="196"/>
      <c r="D120" s="185" t="s">
        <v>173</v>
      </c>
      <c r="E120" s="197" t="s">
        <v>118</v>
      </c>
      <c r="F120" s="198" t="s">
        <v>203</v>
      </c>
      <c r="H120" s="199">
        <v>55.02</v>
      </c>
      <c r="I120" s="200"/>
      <c r="L120" s="196"/>
      <c r="M120" s="201"/>
      <c r="N120" s="202"/>
      <c r="O120" s="202"/>
      <c r="P120" s="202"/>
      <c r="Q120" s="202"/>
      <c r="R120" s="202"/>
      <c r="S120" s="202"/>
      <c r="T120" s="203"/>
      <c r="AT120" s="204" t="s">
        <v>173</v>
      </c>
      <c r="AU120" s="204" t="s">
        <v>82</v>
      </c>
      <c r="AV120" s="13" t="s">
        <v>169</v>
      </c>
      <c r="AW120" s="13" t="s">
        <v>38</v>
      </c>
      <c r="AX120" s="13" t="s">
        <v>22</v>
      </c>
      <c r="AY120" s="204" t="s">
        <v>163</v>
      </c>
    </row>
    <row r="121" spans="2:65" s="1" customFormat="1" ht="22.5" customHeight="1">
      <c r="B121" s="160"/>
      <c r="C121" s="161" t="s">
        <v>217</v>
      </c>
      <c r="D121" s="161" t="s">
        <v>165</v>
      </c>
      <c r="E121" s="162" t="s">
        <v>218</v>
      </c>
      <c r="F121" s="163" t="s">
        <v>219</v>
      </c>
      <c r="G121" s="164" t="s">
        <v>105</v>
      </c>
      <c r="H121" s="165">
        <v>27.51</v>
      </c>
      <c r="I121" s="166"/>
      <c r="J121" s="167">
        <f>ROUND(I121*H121,2)</f>
        <v>0</v>
      </c>
      <c r="K121" s="163" t="s">
        <v>168</v>
      </c>
      <c r="L121" s="35"/>
      <c r="M121" s="168" t="s">
        <v>3</v>
      </c>
      <c r="N121" s="169" t="s">
        <v>45</v>
      </c>
      <c r="O121" s="36"/>
      <c r="P121" s="170">
        <f>O121*H121</f>
        <v>0</v>
      </c>
      <c r="Q121" s="170">
        <v>0</v>
      </c>
      <c r="R121" s="170">
        <f>Q121*H121</f>
        <v>0</v>
      </c>
      <c r="S121" s="170">
        <v>0</v>
      </c>
      <c r="T121" s="171">
        <f>S121*H121</f>
        <v>0</v>
      </c>
      <c r="AR121" s="18" t="s">
        <v>169</v>
      </c>
      <c r="AT121" s="18" t="s">
        <v>165</v>
      </c>
      <c r="AU121" s="18" t="s">
        <v>82</v>
      </c>
      <c r="AY121" s="18" t="s">
        <v>163</v>
      </c>
      <c r="BE121" s="172">
        <f>IF(N121="základní",J121,0)</f>
        <v>0</v>
      </c>
      <c r="BF121" s="172">
        <f>IF(N121="snížená",J121,0)</f>
        <v>0</v>
      </c>
      <c r="BG121" s="172">
        <f>IF(N121="zákl. přenesená",J121,0)</f>
        <v>0</v>
      </c>
      <c r="BH121" s="172">
        <f>IF(N121="sníž. přenesená",J121,0)</f>
        <v>0</v>
      </c>
      <c r="BI121" s="172">
        <f>IF(N121="nulová",J121,0)</f>
        <v>0</v>
      </c>
      <c r="BJ121" s="18" t="s">
        <v>22</v>
      </c>
      <c r="BK121" s="172">
        <f>ROUND(I121*H121,2)</f>
        <v>0</v>
      </c>
      <c r="BL121" s="18" t="s">
        <v>169</v>
      </c>
      <c r="BM121" s="18" t="s">
        <v>220</v>
      </c>
    </row>
    <row r="122" spans="2:47" s="1" customFormat="1" ht="22.5" customHeight="1">
      <c r="B122" s="35"/>
      <c r="D122" s="173" t="s">
        <v>171</v>
      </c>
      <c r="F122" s="174" t="s">
        <v>219</v>
      </c>
      <c r="I122" s="175"/>
      <c r="L122" s="35"/>
      <c r="M122" s="64"/>
      <c r="N122" s="36"/>
      <c r="O122" s="36"/>
      <c r="P122" s="36"/>
      <c r="Q122" s="36"/>
      <c r="R122" s="36"/>
      <c r="S122" s="36"/>
      <c r="T122" s="65"/>
      <c r="AT122" s="18" t="s">
        <v>171</v>
      </c>
      <c r="AU122" s="18" t="s">
        <v>82</v>
      </c>
    </row>
    <row r="123" spans="2:51" s="11" customFormat="1" ht="22.5" customHeight="1">
      <c r="B123" s="176"/>
      <c r="D123" s="173" t="s">
        <v>173</v>
      </c>
      <c r="E123" s="177" t="s">
        <v>3</v>
      </c>
      <c r="F123" s="178" t="s">
        <v>221</v>
      </c>
      <c r="H123" s="179" t="s">
        <v>3</v>
      </c>
      <c r="I123" s="180"/>
      <c r="L123" s="176"/>
      <c r="M123" s="181"/>
      <c r="N123" s="182"/>
      <c r="O123" s="182"/>
      <c r="P123" s="182"/>
      <c r="Q123" s="182"/>
      <c r="R123" s="182"/>
      <c r="S123" s="182"/>
      <c r="T123" s="183"/>
      <c r="AT123" s="179" t="s">
        <v>173</v>
      </c>
      <c r="AU123" s="179" t="s">
        <v>82</v>
      </c>
      <c r="AV123" s="11" t="s">
        <v>22</v>
      </c>
      <c r="AW123" s="11" t="s">
        <v>38</v>
      </c>
      <c r="AX123" s="11" t="s">
        <v>74</v>
      </c>
      <c r="AY123" s="179" t="s">
        <v>163</v>
      </c>
    </row>
    <row r="124" spans="2:51" s="12" customFormat="1" ht="22.5" customHeight="1">
      <c r="B124" s="184"/>
      <c r="D124" s="185" t="s">
        <v>173</v>
      </c>
      <c r="E124" s="186" t="s">
        <v>3</v>
      </c>
      <c r="F124" s="187" t="s">
        <v>222</v>
      </c>
      <c r="H124" s="188">
        <v>27.51</v>
      </c>
      <c r="I124" s="189"/>
      <c r="L124" s="184"/>
      <c r="M124" s="190"/>
      <c r="N124" s="191"/>
      <c r="O124" s="191"/>
      <c r="P124" s="191"/>
      <c r="Q124" s="191"/>
      <c r="R124" s="191"/>
      <c r="S124" s="191"/>
      <c r="T124" s="192"/>
      <c r="AT124" s="193" t="s">
        <v>173</v>
      </c>
      <c r="AU124" s="193" t="s">
        <v>82</v>
      </c>
      <c r="AV124" s="12" t="s">
        <v>82</v>
      </c>
      <c r="AW124" s="12" t="s">
        <v>38</v>
      </c>
      <c r="AX124" s="12" t="s">
        <v>22</v>
      </c>
      <c r="AY124" s="193" t="s">
        <v>163</v>
      </c>
    </row>
    <row r="125" spans="2:65" s="1" customFormat="1" ht="22.5" customHeight="1">
      <c r="B125" s="160"/>
      <c r="C125" s="161" t="s">
        <v>27</v>
      </c>
      <c r="D125" s="161" t="s">
        <v>165</v>
      </c>
      <c r="E125" s="162" t="s">
        <v>223</v>
      </c>
      <c r="F125" s="163" t="s">
        <v>224</v>
      </c>
      <c r="G125" s="164" t="s">
        <v>105</v>
      </c>
      <c r="H125" s="165">
        <v>990</v>
      </c>
      <c r="I125" s="166"/>
      <c r="J125" s="167">
        <f>ROUND(I125*H125,2)</f>
        <v>0</v>
      </c>
      <c r="K125" s="163" t="s">
        <v>168</v>
      </c>
      <c r="L125" s="35"/>
      <c r="M125" s="168" t="s">
        <v>3</v>
      </c>
      <c r="N125" s="169" t="s">
        <v>45</v>
      </c>
      <c r="O125" s="36"/>
      <c r="P125" s="170">
        <f>O125*H125</f>
        <v>0</v>
      </c>
      <c r="Q125" s="170">
        <v>0</v>
      </c>
      <c r="R125" s="170">
        <f>Q125*H125</f>
        <v>0</v>
      </c>
      <c r="S125" s="170">
        <v>0</v>
      </c>
      <c r="T125" s="171">
        <f>S125*H125</f>
        <v>0</v>
      </c>
      <c r="AR125" s="18" t="s">
        <v>169</v>
      </c>
      <c r="AT125" s="18" t="s">
        <v>165</v>
      </c>
      <c r="AU125" s="18" t="s">
        <v>82</v>
      </c>
      <c r="AY125" s="18" t="s">
        <v>163</v>
      </c>
      <c r="BE125" s="172">
        <f>IF(N125="základní",J125,0)</f>
        <v>0</v>
      </c>
      <c r="BF125" s="172">
        <f>IF(N125="snížená",J125,0)</f>
        <v>0</v>
      </c>
      <c r="BG125" s="172">
        <f>IF(N125="zákl. přenesená",J125,0)</f>
        <v>0</v>
      </c>
      <c r="BH125" s="172">
        <f>IF(N125="sníž. přenesená",J125,0)</f>
        <v>0</v>
      </c>
      <c r="BI125" s="172">
        <f>IF(N125="nulová",J125,0)</f>
        <v>0</v>
      </c>
      <c r="BJ125" s="18" t="s">
        <v>22</v>
      </c>
      <c r="BK125" s="172">
        <f>ROUND(I125*H125,2)</f>
        <v>0</v>
      </c>
      <c r="BL125" s="18" t="s">
        <v>169</v>
      </c>
      <c r="BM125" s="18" t="s">
        <v>225</v>
      </c>
    </row>
    <row r="126" spans="2:47" s="1" customFormat="1" ht="30" customHeight="1">
      <c r="B126" s="35"/>
      <c r="D126" s="173" t="s">
        <v>171</v>
      </c>
      <c r="F126" s="174" t="s">
        <v>226</v>
      </c>
      <c r="I126" s="175"/>
      <c r="L126" s="35"/>
      <c r="M126" s="64"/>
      <c r="N126" s="36"/>
      <c r="O126" s="36"/>
      <c r="P126" s="36"/>
      <c r="Q126" s="36"/>
      <c r="R126" s="36"/>
      <c r="S126" s="36"/>
      <c r="T126" s="65"/>
      <c r="AT126" s="18" t="s">
        <v>171</v>
      </c>
      <c r="AU126" s="18" t="s">
        <v>82</v>
      </c>
    </row>
    <row r="127" spans="2:51" s="11" customFormat="1" ht="22.5" customHeight="1">
      <c r="B127" s="176"/>
      <c r="D127" s="173" t="s">
        <v>173</v>
      </c>
      <c r="E127" s="177" t="s">
        <v>3</v>
      </c>
      <c r="F127" s="178" t="s">
        <v>227</v>
      </c>
      <c r="H127" s="179" t="s">
        <v>3</v>
      </c>
      <c r="I127" s="180"/>
      <c r="L127" s="176"/>
      <c r="M127" s="181"/>
      <c r="N127" s="182"/>
      <c r="O127" s="182"/>
      <c r="P127" s="182"/>
      <c r="Q127" s="182"/>
      <c r="R127" s="182"/>
      <c r="S127" s="182"/>
      <c r="T127" s="183"/>
      <c r="AT127" s="179" t="s">
        <v>173</v>
      </c>
      <c r="AU127" s="179" t="s">
        <v>82</v>
      </c>
      <c r="AV127" s="11" t="s">
        <v>22</v>
      </c>
      <c r="AW127" s="11" t="s">
        <v>38</v>
      </c>
      <c r="AX127" s="11" t="s">
        <v>74</v>
      </c>
      <c r="AY127" s="179" t="s">
        <v>163</v>
      </c>
    </row>
    <row r="128" spans="2:51" s="12" customFormat="1" ht="22.5" customHeight="1">
      <c r="B128" s="184"/>
      <c r="D128" s="185" t="s">
        <v>173</v>
      </c>
      <c r="E128" s="186" t="s">
        <v>3</v>
      </c>
      <c r="F128" s="187" t="s">
        <v>228</v>
      </c>
      <c r="H128" s="188">
        <v>990</v>
      </c>
      <c r="I128" s="189"/>
      <c r="L128" s="184"/>
      <c r="M128" s="190"/>
      <c r="N128" s="191"/>
      <c r="O128" s="191"/>
      <c r="P128" s="191"/>
      <c r="Q128" s="191"/>
      <c r="R128" s="191"/>
      <c r="S128" s="191"/>
      <c r="T128" s="192"/>
      <c r="AT128" s="193" t="s">
        <v>173</v>
      </c>
      <c r="AU128" s="193" t="s">
        <v>82</v>
      </c>
      <c r="AV128" s="12" t="s">
        <v>82</v>
      </c>
      <c r="AW128" s="12" t="s">
        <v>38</v>
      </c>
      <c r="AX128" s="12" t="s">
        <v>22</v>
      </c>
      <c r="AY128" s="193" t="s">
        <v>163</v>
      </c>
    </row>
    <row r="129" spans="2:65" s="1" customFormat="1" ht="22.5" customHeight="1">
      <c r="B129" s="160"/>
      <c r="C129" s="161" t="s">
        <v>229</v>
      </c>
      <c r="D129" s="161" t="s">
        <v>165</v>
      </c>
      <c r="E129" s="162" t="s">
        <v>230</v>
      </c>
      <c r="F129" s="163" t="s">
        <v>231</v>
      </c>
      <c r="G129" s="164" t="s">
        <v>122</v>
      </c>
      <c r="H129" s="165">
        <v>14</v>
      </c>
      <c r="I129" s="166"/>
      <c r="J129" s="167">
        <f>ROUND(I129*H129,2)</f>
        <v>0</v>
      </c>
      <c r="K129" s="163" t="s">
        <v>168</v>
      </c>
      <c r="L129" s="35"/>
      <c r="M129" s="168" t="s">
        <v>3</v>
      </c>
      <c r="N129" s="169" t="s">
        <v>45</v>
      </c>
      <c r="O129" s="36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AR129" s="18" t="s">
        <v>169</v>
      </c>
      <c r="AT129" s="18" t="s">
        <v>165</v>
      </c>
      <c r="AU129" s="18" t="s">
        <v>82</v>
      </c>
      <c r="AY129" s="18" t="s">
        <v>163</v>
      </c>
      <c r="BE129" s="172">
        <f>IF(N129="základní",J129,0)</f>
        <v>0</v>
      </c>
      <c r="BF129" s="172">
        <f>IF(N129="snížená",J129,0)</f>
        <v>0</v>
      </c>
      <c r="BG129" s="172">
        <f>IF(N129="zákl. přenesená",J129,0)</f>
        <v>0</v>
      </c>
      <c r="BH129" s="172">
        <f>IF(N129="sníž. přenesená",J129,0)</f>
        <v>0</v>
      </c>
      <c r="BI129" s="172">
        <f>IF(N129="nulová",J129,0)</f>
        <v>0</v>
      </c>
      <c r="BJ129" s="18" t="s">
        <v>22</v>
      </c>
      <c r="BK129" s="172">
        <f>ROUND(I129*H129,2)</f>
        <v>0</v>
      </c>
      <c r="BL129" s="18" t="s">
        <v>169</v>
      </c>
      <c r="BM129" s="18" t="s">
        <v>232</v>
      </c>
    </row>
    <row r="130" spans="2:47" s="1" customFormat="1" ht="30" customHeight="1">
      <c r="B130" s="35"/>
      <c r="D130" s="173" t="s">
        <v>171</v>
      </c>
      <c r="F130" s="174" t="s">
        <v>233</v>
      </c>
      <c r="I130" s="175"/>
      <c r="L130" s="35"/>
      <c r="M130" s="64"/>
      <c r="N130" s="36"/>
      <c r="O130" s="36"/>
      <c r="P130" s="36"/>
      <c r="Q130" s="36"/>
      <c r="R130" s="36"/>
      <c r="S130" s="36"/>
      <c r="T130" s="65"/>
      <c r="AT130" s="18" t="s">
        <v>171</v>
      </c>
      <c r="AU130" s="18" t="s">
        <v>82</v>
      </c>
    </row>
    <row r="131" spans="2:51" s="12" customFormat="1" ht="22.5" customHeight="1">
      <c r="B131" s="184"/>
      <c r="D131" s="185" t="s">
        <v>173</v>
      </c>
      <c r="E131" s="186" t="s">
        <v>3</v>
      </c>
      <c r="F131" s="187" t="s">
        <v>120</v>
      </c>
      <c r="H131" s="188">
        <v>14</v>
      </c>
      <c r="I131" s="189"/>
      <c r="L131" s="184"/>
      <c r="M131" s="190"/>
      <c r="N131" s="191"/>
      <c r="O131" s="191"/>
      <c r="P131" s="191"/>
      <c r="Q131" s="191"/>
      <c r="R131" s="191"/>
      <c r="S131" s="191"/>
      <c r="T131" s="192"/>
      <c r="AT131" s="193" t="s">
        <v>173</v>
      </c>
      <c r="AU131" s="193" t="s">
        <v>82</v>
      </c>
      <c r="AV131" s="12" t="s">
        <v>82</v>
      </c>
      <c r="AW131" s="12" t="s">
        <v>38</v>
      </c>
      <c r="AX131" s="12" t="s">
        <v>22</v>
      </c>
      <c r="AY131" s="193" t="s">
        <v>163</v>
      </c>
    </row>
    <row r="132" spans="2:65" s="1" customFormat="1" ht="22.5" customHeight="1">
      <c r="B132" s="160"/>
      <c r="C132" s="161" t="s">
        <v>234</v>
      </c>
      <c r="D132" s="161" t="s">
        <v>165</v>
      </c>
      <c r="E132" s="162" t="s">
        <v>235</v>
      </c>
      <c r="F132" s="163" t="s">
        <v>236</v>
      </c>
      <c r="G132" s="164" t="s">
        <v>86</v>
      </c>
      <c r="H132" s="165">
        <v>3319</v>
      </c>
      <c r="I132" s="166"/>
      <c r="J132" s="167">
        <f>ROUND(I132*H132,2)</f>
        <v>0</v>
      </c>
      <c r="K132" s="163" t="s">
        <v>168</v>
      </c>
      <c r="L132" s="35"/>
      <c r="M132" s="168" t="s">
        <v>3</v>
      </c>
      <c r="N132" s="169" t="s">
        <v>45</v>
      </c>
      <c r="O132" s="36"/>
      <c r="P132" s="170">
        <f>O132*H132</f>
        <v>0</v>
      </c>
      <c r="Q132" s="170">
        <v>0</v>
      </c>
      <c r="R132" s="170">
        <f>Q132*H132</f>
        <v>0</v>
      </c>
      <c r="S132" s="170">
        <v>0</v>
      </c>
      <c r="T132" s="171">
        <f>S132*H132</f>
        <v>0</v>
      </c>
      <c r="AR132" s="18" t="s">
        <v>169</v>
      </c>
      <c r="AT132" s="18" t="s">
        <v>165</v>
      </c>
      <c r="AU132" s="18" t="s">
        <v>82</v>
      </c>
      <c r="AY132" s="18" t="s">
        <v>163</v>
      </c>
      <c r="BE132" s="172">
        <f>IF(N132="základní",J132,0)</f>
        <v>0</v>
      </c>
      <c r="BF132" s="172">
        <f>IF(N132="snížená",J132,0)</f>
        <v>0</v>
      </c>
      <c r="BG132" s="172">
        <f>IF(N132="zákl. přenesená",J132,0)</f>
        <v>0</v>
      </c>
      <c r="BH132" s="172">
        <f>IF(N132="sníž. přenesená",J132,0)</f>
        <v>0</v>
      </c>
      <c r="BI132" s="172">
        <f>IF(N132="nulová",J132,0)</f>
        <v>0</v>
      </c>
      <c r="BJ132" s="18" t="s">
        <v>22</v>
      </c>
      <c r="BK132" s="172">
        <f>ROUND(I132*H132,2)</f>
        <v>0</v>
      </c>
      <c r="BL132" s="18" t="s">
        <v>169</v>
      </c>
      <c r="BM132" s="18" t="s">
        <v>237</v>
      </c>
    </row>
    <row r="133" spans="2:47" s="1" customFormat="1" ht="22.5" customHeight="1">
      <c r="B133" s="35"/>
      <c r="D133" s="173" t="s">
        <v>171</v>
      </c>
      <c r="F133" s="174" t="s">
        <v>238</v>
      </c>
      <c r="I133" s="175"/>
      <c r="L133" s="35"/>
      <c r="M133" s="64"/>
      <c r="N133" s="36"/>
      <c r="O133" s="36"/>
      <c r="P133" s="36"/>
      <c r="Q133" s="36"/>
      <c r="R133" s="36"/>
      <c r="S133" s="36"/>
      <c r="T133" s="65"/>
      <c r="AT133" s="18" t="s">
        <v>171</v>
      </c>
      <c r="AU133" s="18" t="s">
        <v>82</v>
      </c>
    </row>
    <row r="134" spans="2:51" s="11" customFormat="1" ht="22.5" customHeight="1">
      <c r="B134" s="176"/>
      <c r="D134" s="173" t="s">
        <v>173</v>
      </c>
      <c r="E134" s="177" t="s">
        <v>3</v>
      </c>
      <c r="F134" s="178" t="s">
        <v>180</v>
      </c>
      <c r="H134" s="179" t="s">
        <v>3</v>
      </c>
      <c r="I134" s="180"/>
      <c r="L134" s="176"/>
      <c r="M134" s="181"/>
      <c r="N134" s="182"/>
      <c r="O134" s="182"/>
      <c r="P134" s="182"/>
      <c r="Q134" s="182"/>
      <c r="R134" s="182"/>
      <c r="S134" s="182"/>
      <c r="T134" s="183"/>
      <c r="AT134" s="179" t="s">
        <v>173</v>
      </c>
      <c r="AU134" s="179" t="s">
        <v>82</v>
      </c>
      <c r="AV134" s="11" t="s">
        <v>22</v>
      </c>
      <c r="AW134" s="11" t="s">
        <v>38</v>
      </c>
      <c r="AX134" s="11" t="s">
        <v>74</v>
      </c>
      <c r="AY134" s="179" t="s">
        <v>163</v>
      </c>
    </row>
    <row r="135" spans="2:51" s="12" customFormat="1" ht="22.5" customHeight="1">
      <c r="B135" s="184"/>
      <c r="D135" s="185" t="s">
        <v>173</v>
      </c>
      <c r="E135" s="186" t="s">
        <v>3</v>
      </c>
      <c r="F135" s="187" t="s">
        <v>181</v>
      </c>
      <c r="H135" s="188">
        <v>3319</v>
      </c>
      <c r="I135" s="189"/>
      <c r="L135" s="184"/>
      <c r="M135" s="190"/>
      <c r="N135" s="191"/>
      <c r="O135" s="191"/>
      <c r="P135" s="191"/>
      <c r="Q135" s="191"/>
      <c r="R135" s="191"/>
      <c r="S135" s="191"/>
      <c r="T135" s="192"/>
      <c r="AT135" s="193" t="s">
        <v>173</v>
      </c>
      <c r="AU135" s="193" t="s">
        <v>82</v>
      </c>
      <c r="AV135" s="12" t="s">
        <v>82</v>
      </c>
      <c r="AW135" s="12" t="s">
        <v>38</v>
      </c>
      <c r="AX135" s="12" t="s">
        <v>22</v>
      </c>
      <c r="AY135" s="193" t="s">
        <v>163</v>
      </c>
    </row>
    <row r="136" spans="2:65" s="1" customFormat="1" ht="22.5" customHeight="1">
      <c r="B136" s="160"/>
      <c r="C136" s="161" t="s">
        <v>239</v>
      </c>
      <c r="D136" s="161" t="s">
        <v>165</v>
      </c>
      <c r="E136" s="162" t="s">
        <v>240</v>
      </c>
      <c r="F136" s="163" t="s">
        <v>241</v>
      </c>
      <c r="G136" s="164" t="s">
        <v>105</v>
      </c>
      <c r="H136" s="165">
        <v>849.82</v>
      </c>
      <c r="I136" s="166"/>
      <c r="J136" s="167">
        <f>ROUND(I136*H136,2)</f>
        <v>0</v>
      </c>
      <c r="K136" s="163" t="s">
        <v>168</v>
      </c>
      <c r="L136" s="35"/>
      <c r="M136" s="168" t="s">
        <v>3</v>
      </c>
      <c r="N136" s="169" t="s">
        <v>45</v>
      </c>
      <c r="O136" s="36"/>
      <c r="P136" s="170">
        <f>O136*H136</f>
        <v>0</v>
      </c>
      <c r="Q136" s="170">
        <v>0</v>
      </c>
      <c r="R136" s="170">
        <f>Q136*H136</f>
        <v>0</v>
      </c>
      <c r="S136" s="170">
        <v>0</v>
      </c>
      <c r="T136" s="171">
        <f>S136*H136</f>
        <v>0</v>
      </c>
      <c r="AR136" s="18" t="s">
        <v>169</v>
      </c>
      <c r="AT136" s="18" t="s">
        <v>165</v>
      </c>
      <c r="AU136" s="18" t="s">
        <v>82</v>
      </c>
      <c r="AY136" s="18" t="s">
        <v>163</v>
      </c>
      <c r="BE136" s="172">
        <f>IF(N136="základní",J136,0)</f>
        <v>0</v>
      </c>
      <c r="BF136" s="172">
        <f>IF(N136="snížená",J136,0)</f>
        <v>0</v>
      </c>
      <c r="BG136" s="172">
        <f>IF(N136="zákl. přenesená",J136,0)</f>
        <v>0</v>
      </c>
      <c r="BH136" s="172">
        <f>IF(N136="sníž. přenesená",J136,0)</f>
        <v>0</v>
      </c>
      <c r="BI136" s="172">
        <f>IF(N136="nulová",J136,0)</f>
        <v>0</v>
      </c>
      <c r="BJ136" s="18" t="s">
        <v>22</v>
      </c>
      <c r="BK136" s="172">
        <f>ROUND(I136*H136,2)</f>
        <v>0</v>
      </c>
      <c r="BL136" s="18" t="s">
        <v>169</v>
      </c>
      <c r="BM136" s="18" t="s">
        <v>242</v>
      </c>
    </row>
    <row r="137" spans="2:47" s="1" customFormat="1" ht="42" customHeight="1">
      <c r="B137" s="35"/>
      <c r="D137" s="173" t="s">
        <v>171</v>
      </c>
      <c r="F137" s="174" t="s">
        <v>243</v>
      </c>
      <c r="I137" s="175"/>
      <c r="L137" s="35"/>
      <c r="M137" s="64"/>
      <c r="N137" s="36"/>
      <c r="O137" s="36"/>
      <c r="P137" s="36"/>
      <c r="Q137" s="36"/>
      <c r="R137" s="36"/>
      <c r="S137" s="36"/>
      <c r="T137" s="65"/>
      <c r="AT137" s="18" t="s">
        <v>171</v>
      </c>
      <c r="AU137" s="18" t="s">
        <v>82</v>
      </c>
    </row>
    <row r="138" spans="2:51" s="12" customFormat="1" ht="22.5" customHeight="1">
      <c r="B138" s="184"/>
      <c r="D138" s="173" t="s">
        <v>173</v>
      </c>
      <c r="E138" s="193" t="s">
        <v>3</v>
      </c>
      <c r="F138" s="194" t="s">
        <v>103</v>
      </c>
      <c r="H138" s="195">
        <v>1784.8</v>
      </c>
      <c r="I138" s="189"/>
      <c r="L138" s="184"/>
      <c r="M138" s="190"/>
      <c r="N138" s="191"/>
      <c r="O138" s="191"/>
      <c r="P138" s="191"/>
      <c r="Q138" s="191"/>
      <c r="R138" s="191"/>
      <c r="S138" s="191"/>
      <c r="T138" s="192"/>
      <c r="AT138" s="193" t="s">
        <v>173</v>
      </c>
      <c r="AU138" s="193" t="s">
        <v>82</v>
      </c>
      <c r="AV138" s="12" t="s">
        <v>82</v>
      </c>
      <c r="AW138" s="12" t="s">
        <v>38</v>
      </c>
      <c r="AX138" s="12" t="s">
        <v>74</v>
      </c>
      <c r="AY138" s="193" t="s">
        <v>163</v>
      </c>
    </row>
    <row r="139" spans="2:51" s="12" customFormat="1" ht="22.5" customHeight="1">
      <c r="B139" s="184"/>
      <c r="D139" s="173" t="s">
        <v>173</v>
      </c>
      <c r="E139" s="193" t="s">
        <v>3</v>
      </c>
      <c r="F139" s="194" t="s">
        <v>118</v>
      </c>
      <c r="H139" s="195">
        <v>55.02</v>
      </c>
      <c r="I139" s="189"/>
      <c r="L139" s="184"/>
      <c r="M139" s="190"/>
      <c r="N139" s="191"/>
      <c r="O139" s="191"/>
      <c r="P139" s="191"/>
      <c r="Q139" s="191"/>
      <c r="R139" s="191"/>
      <c r="S139" s="191"/>
      <c r="T139" s="192"/>
      <c r="AT139" s="193" t="s">
        <v>173</v>
      </c>
      <c r="AU139" s="193" t="s">
        <v>82</v>
      </c>
      <c r="AV139" s="12" t="s">
        <v>82</v>
      </c>
      <c r="AW139" s="12" t="s">
        <v>38</v>
      </c>
      <c r="AX139" s="12" t="s">
        <v>74</v>
      </c>
      <c r="AY139" s="193" t="s">
        <v>163</v>
      </c>
    </row>
    <row r="140" spans="2:51" s="14" customFormat="1" ht="22.5" customHeight="1">
      <c r="B140" s="205"/>
      <c r="D140" s="173" t="s">
        <v>173</v>
      </c>
      <c r="E140" s="206" t="s">
        <v>3</v>
      </c>
      <c r="F140" s="207" t="s">
        <v>244</v>
      </c>
      <c r="H140" s="208">
        <v>1839.82</v>
      </c>
      <c r="I140" s="209"/>
      <c r="L140" s="205"/>
      <c r="M140" s="210"/>
      <c r="N140" s="211"/>
      <c r="O140" s="211"/>
      <c r="P140" s="211"/>
      <c r="Q140" s="211"/>
      <c r="R140" s="211"/>
      <c r="S140" s="211"/>
      <c r="T140" s="212"/>
      <c r="AT140" s="206" t="s">
        <v>173</v>
      </c>
      <c r="AU140" s="206" t="s">
        <v>82</v>
      </c>
      <c r="AV140" s="14" t="s">
        <v>88</v>
      </c>
      <c r="AW140" s="14" t="s">
        <v>38</v>
      </c>
      <c r="AX140" s="14" t="s">
        <v>74</v>
      </c>
      <c r="AY140" s="206" t="s">
        <v>163</v>
      </c>
    </row>
    <row r="141" spans="2:51" s="12" customFormat="1" ht="22.5" customHeight="1">
      <c r="B141" s="184"/>
      <c r="D141" s="173" t="s">
        <v>173</v>
      </c>
      <c r="E141" s="193" t="s">
        <v>3</v>
      </c>
      <c r="F141" s="194" t="s">
        <v>245</v>
      </c>
      <c r="H141" s="195">
        <v>-990</v>
      </c>
      <c r="I141" s="189"/>
      <c r="L141" s="184"/>
      <c r="M141" s="190"/>
      <c r="N141" s="191"/>
      <c r="O141" s="191"/>
      <c r="P141" s="191"/>
      <c r="Q141" s="191"/>
      <c r="R141" s="191"/>
      <c r="S141" s="191"/>
      <c r="T141" s="192"/>
      <c r="AT141" s="193" t="s">
        <v>173</v>
      </c>
      <c r="AU141" s="193" t="s">
        <v>82</v>
      </c>
      <c r="AV141" s="12" t="s">
        <v>82</v>
      </c>
      <c r="AW141" s="12" t="s">
        <v>38</v>
      </c>
      <c r="AX141" s="12" t="s">
        <v>74</v>
      </c>
      <c r="AY141" s="193" t="s">
        <v>163</v>
      </c>
    </row>
    <row r="142" spans="2:51" s="13" customFormat="1" ht="22.5" customHeight="1">
      <c r="B142" s="196"/>
      <c r="D142" s="185" t="s">
        <v>173</v>
      </c>
      <c r="E142" s="197" t="s">
        <v>108</v>
      </c>
      <c r="F142" s="198" t="s">
        <v>203</v>
      </c>
      <c r="H142" s="199">
        <v>849.82</v>
      </c>
      <c r="I142" s="200"/>
      <c r="L142" s="196"/>
      <c r="M142" s="201"/>
      <c r="N142" s="202"/>
      <c r="O142" s="202"/>
      <c r="P142" s="202"/>
      <c r="Q142" s="202"/>
      <c r="R142" s="202"/>
      <c r="S142" s="202"/>
      <c r="T142" s="203"/>
      <c r="AT142" s="204" t="s">
        <v>173</v>
      </c>
      <c r="AU142" s="204" t="s">
        <v>82</v>
      </c>
      <c r="AV142" s="13" t="s">
        <v>169</v>
      </c>
      <c r="AW142" s="13" t="s">
        <v>38</v>
      </c>
      <c r="AX142" s="13" t="s">
        <v>22</v>
      </c>
      <c r="AY142" s="204" t="s">
        <v>163</v>
      </c>
    </row>
    <row r="143" spans="2:65" s="1" customFormat="1" ht="31.5" customHeight="1">
      <c r="B143" s="160"/>
      <c r="C143" s="161" t="s">
        <v>123</v>
      </c>
      <c r="D143" s="161" t="s">
        <v>165</v>
      </c>
      <c r="E143" s="162" t="s">
        <v>246</v>
      </c>
      <c r="F143" s="163" t="s">
        <v>247</v>
      </c>
      <c r="G143" s="164" t="s">
        <v>105</v>
      </c>
      <c r="H143" s="165">
        <v>12747.3</v>
      </c>
      <c r="I143" s="166"/>
      <c r="J143" s="167">
        <f>ROUND(I143*H143,2)</f>
        <v>0</v>
      </c>
      <c r="K143" s="163" t="s">
        <v>168</v>
      </c>
      <c r="L143" s="35"/>
      <c r="M143" s="168" t="s">
        <v>3</v>
      </c>
      <c r="N143" s="169" t="s">
        <v>45</v>
      </c>
      <c r="O143" s="36"/>
      <c r="P143" s="170">
        <f>O143*H143</f>
        <v>0</v>
      </c>
      <c r="Q143" s="170">
        <v>0</v>
      </c>
      <c r="R143" s="170">
        <f>Q143*H143</f>
        <v>0</v>
      </c>
      <c r="S143" s="170">
        <v>0</v>
      </c>
      <c r="T143" s="171">
        <f>S143*H143</f>
        <v>0</v>
      </c>
      <c r="AR143" s="18" t="s">
        <v>169</v>
      </c>
      <c r="AT143" s="18" t="s">
        <v>165</v>
      </c>
      <c r="AU143" s="18" t="s">
        <v>82</v>
      </c>
      <c r="AY143" s="18" t="s">
        <v>163</v>
      </c>
      <c r="BE143" s="172">
        <f>IF(N143="základní",J143,0)</f>
        <v>0</v>
      </c>
      <c r="BF143" s="172">
        <f>IF(N143="snížená",J143,0)</f>
        <v>0</v>
      </c>
      <c r="BG143" s="172">
        <f>IF(N143="zákl. přenesená",J143,0)</f>
        <v>0</v>
      </c>
      <c r="BH143" s="172">
        <f>IF(N143="sníž. přenesená",J143,0)</f>
        <v>0</v>
      </c>
      <c r="BI143" s="172">
        <f>IF(N143="nulová",J143,0)</f>
        <v>0</v>
      </c>
      <c r="BJ143" s="18" t="s">
        <v>22</v>
      </c>
      <c r="BK143" s="172">
        <f>ROUND(I143*H143,2)</f>
        <v>0</v>
      </c>
      <c r="BL143" s="18" t="s">
        <v>169</v>
      </c>
      <c r="BM143" s="18" t="s">
        <v>248</v>
      </c>
    </row>
    <row r="144" spans="2:47" s="1" customFormat="1" ht="42" customHeight="1">
      <c r="B144" s="35"/>
      <c r="D144" s="173" t="s">
        <v>171</v>
      </c>
      <c r="F144" s="174" t="s">
        <v>249</v>
      </c>
      <c r="I144" s="175"/>
      <c r="L144" s="35"/>
      <c r="M144" s="64"/>
      <c r="N144" s="36"/>
      <c r="O144" s="36"/>
      <c r="P144" s="36"/>
      <c r="Q144" s="36"/>
      <c r="R144" s="36"/>
      <c r="S144" s="36"/>
      <c r="T144" s="65"/>
      <c r="AT144" s="18" t="s">
        <v>171</v>
      </c>
      <c r="AU144" s="18" t="s">
        <v>82</v>
      </c>
    </row>
    <row r="145" spans="2:51" s="12" customFormat="1" ht="22.5" customHeight="1">
      <c r="B145" s="184"/>
      <c r="D145" s="185" t="s">
        <v>173</v>
      </c>
      <c r="E145" s="186" t="s">
        <v>3</v>
      </c>
      <c r="F145" s="187" t="s">
        <v>250</v>
      </c>
      <c r="H145" s="188">
        <v>12747.3</v>
      </c>
      <c r="I145" s="189"/>
      <c r="L145" s="184"/>
      <c r="M145" s="190"/>
      <c r="N145" s="191"/>
      <c r="O145" s="191"/>
      <c r="P145" s="191"/>
      <c r="Q145" s="191"/>
      <c r="R145" s="191"/>
      <c r="S145" s="191"/>
      <c r="T145" s="192"/>
      <c r="AT145" s="193" t="s">
        <v>173</v>
      </c>
      <c r="AU145" s="193" t="s">
        <v>82</v>
      </c>
      <c r="AV145" s="12" t="s">
        <v>82</v>
      </c>
      <c r="AW145" s="12" t="s">
        <v>38</v>
      </c>
      <c r="AX145" s="12" t="s">
        <v>22</v>
      </c>
      <c r="AY145" s="193" t="s">
        <v>163</v>
      </c>
    </row>
    <row r="146" spans="2:65" s="1" customFormat="1" ht="22.5" customHeight="1">
      <c r="B146" s="160"/>
      <c r="C146" s="161" t="s">
        <v>9</v>
      </c>
      <c r="D146" s="161" t="s">
        <v>165</v>
      </c>
      <c r="E146" s="162" t="s">
        <v>251</v>
      </c>
      <c r="F146" s="163" t="s">
        <v>252</v>
      </c>
      <c r="G146" s="164" t="s">
        <v>253</v>
      </c>
      <c r="H146" s="165">
        <v>1359.712</v>
      </c>
      <c r="I146" s="166"/>
      <c r="J146" s="167">
        <f>ROUND(I146*H146,2)</f>
        <v>0</v>
      </c>
      <c r="K146" s="163" t="s">
        <v>168</v>
      </c>
      <c r="L146" s="35"/>
      <c r="M146" s="168" t="s">
        <v>3</v>
      </c>
      <c r="N146" s="169" t="s">
        <v>45</v>
      </c>
      <c r="O146" s="36"/>
      <c r="P146" s="170">
        <f>O146*H146</f>
        <v>0</v>
      </c>
      <c r="Q146" s="170">
        <v>0</v>
      </c>
      <c r="R146" s="170">
        <f>Q146*H146</f>
        <v>0</v>
      </c>
      <c r="S146" s="170">
        <v>0</v>
      </c>
      <c r="T146" s="171">
        <f>S146*H146</f>
        <v>0</v>
      </c>
      <c r="AR146" s="18" t="s">
        <v>169</v>
      </c>
      <c r="AT146" s="18" t="s">
        <v>165</v>
      </c>
      <c r="AU146" s="18" t="s">
        <v>82</v>
      </c>
      <c r="AY146" s="18" t="s">
        <v>163</v>
      </c>
      <c r="BE146" s="172">
        <f>IF(N146="základní",J146,0)</f>
        <v>0</v>
      </c>
      <c r="BF146" s="172">
        <f>IF(N146="snížená",J146,0)</f>
        <v>0</v>
      </c>
      <c r="BG146" s="172">
        <f>IF(N146="zákl. přenesená",J146,0)</f>
        <v>0</v>
      </c>
      <c r="BH146" s="172">
        <f>IF(N146="sníž. přenesená",J146,0)</f>
        <v>0</v>
      </c>
      <c r="BI146" s="172">
        <f>IF(N146="nulová",J146,0)</f>
        <v>0</v>
      </c>
      <c r="BJ146" s="18" t="s">
        <v>22</v>
      </c>
      <c r="BK146" s="172">
        <f>ROUND(I146*H146,2)</f>
        <v>0</v>
      </c>
      <c r="BL146" s="18" t="s">
        <v>169</v>
      </c>
      <c r="BM146" s="18" t="s">
        <v>254</v>
      </c>
    </row>
    <row r="147" spans="2:47" s="1" customFormat="1" ht="22.5" customHeight="1">
      <c r="B147" s="35"/>
      <c r="D147" s="173" t="s">
        <v>171</v>
      </c>
      <c r="F147" s="174" t="s">
        <v>255</v>
      </c>
      <c r="I147" s="175"/>
      <c r="L147" s="35"/>
      <c r="M147" s="64"/>
      <c r="N147" s="36"/>
      <c r="O147" s="36"/>
      <c r="P147" s="36"/>
      <c r="Q147" s="36"/>
      <c r="R147" s="36"/>
      <c r="S147" s="36"/>
      <c r="T147" s="65"/>
      <c r="AT147" s="18" t="s">
        <v>171</v>
      </c>
      <c r="AU147" s="18" t="s">
        <v>82</v>
      </c>
    </row>
    <row r="148" spans="2:51" s="12" customFormat="1" ht="22.5" customHeight="1">
      <c r="B148" s="184"/>
      <c r="D148" s="185" t="s">
        <v>173</v>
      </c>
      <c r="E148" s="186" t="s">
        <v>3</v>
      </c>
      <c r="F148" s="187" t="s">
        <v>256</v>
      </c>
      <c r="H148" s="188">
        <v>1359.712</v>
      </c>
      <c r="I148" s="189"/>
      <c r="L148" s="184"/>
      <c r="M148" s="190"/>
      <c r="N148" s="191"/>
      <c r="O148" s="191"/>
      <c r="P148" s="191"/>
      <c r="Q148" s="191"/>
      <c r="R148" s="191"/>
      <c r="S148" s="191"/>
      <c r="T148" s="192"/>
      <c r="AT148" s="193" t="s">
        <v>173</v>
      </c>
      <c r="AU148" s="193" t="s">
        <v>82</v>
      </c>
      <c r="AV148" s="12" t="s">
        <v>82</v>
      </c>
      <c r="AW148" s="12" t="s">
        <v>38</v>
      </c>
      <c r="AX148" s="12" t="s">
        <v>22</v>
      </c>
      <c r="AY148" s="193" t="s">
        <v>163</v>
      </c>
    </row>
    <row r="149" spans="2:65" s="1" customFormat="1" ht="22.5" customHeight="1">
      <c r="B149" s="160"/>
      <c r="C149" s="161" t="s">
        <v>257</v>
      </c>
      <c r="D149" s="161" t="s">
        <v>165</v>
      </c>
      <c r="E149" s="162" t="s">
        <v>258</v>
      </c>
      <c r="F149" s="163" t="s">
        <v>259</v>
      </c>
      <c r="G149" s="164" t="s">
        <v>105</v>
      </c>
      <c r="H149" s="165">
        <v>100</v>
      </c>
      <c r="I149" s="166"/>
      <c r="J149" s="167">
        <f>ROUND(I149*H149,2)</f>
        <v>0</v>
      </c>
      <c r="K149" s="163" t="s">
        <v>168</v>
      </c>
      <c r="L149" s="35"/>
      <c r="M149" s="168" t="s">
        <v>3</v>
      </c>
      <c r="N149" s="169" t="s">
        <v>45</v>
      </c>
      <c r="O149" s="36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AR149" s="18" t="s">
        <v>169</v>
      </c>
      <c r="AT149" s="18" t="s">
        <v>165</v>
      </c>
      <c r="AU149" s="18" t="s">
        <v>82</v>
      </c>
      <c r="AY149" s="18" t="s">
        <v>163</v>
      </c>
      <c r="BE149" s="172">
        <f>IF(N149="základní",J149,0)</f>
        <v>0</v>
      </c>
      <c r="BF149" s="172">
        <f>IF(N149="snížená",J149,0)</f>
        <v>0</v>
      </c>
      <c r="BG149" s="172">
        <f>IF(N149="zákl. přenesená",J149,0)</f>
        <v>0</v>
      </c>
      <c r="BH149" s="172">
        <f>IF(N149="sníž. přenesená",J149,0)</f>
        <v>0</v>
      </c>
      <c r="BI149" s="172">
        <f>IF(N149="nulová",J149,0)</f>
        <v>0</v>
      </c>
      <c r="BJ149" s="18" t="s">
        <v>22</v>
      </c>
      <c r="BK149" s="172">
        <f>ROUND(I149*H149,2)</f>
        <v>0</v>
      </c>
      <c r="BL149" s="18" t="s">
        <v>169</v>
      </c>
      <c r="BM149" s="18" t="s">
        <v>260</v>
      </c>
    </row>
    <row r="150" spans="2:47" s="1" customFormat="1" ht="30" customHeight="1">
      <c r="B150" s="35"/>
      <c r="D150" s="173" t="s">
        <v>171</v>
      </c>
      <c r="F150" s="174" t="s">
        <v>261</v>
      </c>
      <c r="I150" s="175"/>
      <c r="L150" s="35"/>
      <c r="M150" s="64"/>
      <c r="N150" s="36"/>
      <c r="O150" s="36"/>
      <c r="P150" s="36"/>
      <c r="Q150" s="36"/>
      <c r="R150" s="36"/>
      <c r="S150" s="36"/>
      <c r="T150" s="65"/>
      <c r="AT150" s="18" t="s">
        <v>171</v>
      </c>
      <c r="AU150" s="18" t="s">
        <v>82</v>
      </c>
    </row>
    <row r="151" spans="2:51" s="12" customFormat="1" ht="22.5" customHeight="1">
      <c r="B151" s="184"/>
      <c r="D151" s="185" t="s">
        <v>173</v>
      </c>
      <c r="E151" s="186" t="s">
        <v>3</v>
      </c>
      <c r="F151" s="187" t="s">
        <v>262</v>
      </c>
      <c r="H151" s="188">
        <v>100</v>
      </c>
      <c r="I151" s="189"/>
      <c r="L151" s="184"/>
      <c r="M151" s="190"/>
      <c r="N151" s="191"/>
      <c r="O151" s="191"/>
      <c r="P151" s="191"/>
      <c r="Q151" s="191"/>
      <c r="R151" s="191"/>
      <c r="S151" s="191"/>
      <c r="T151" s="192"/>
      <c r="AT151" s="193" t="s">
        <v>173</v>
      </c>
      <c r="AU151" s="193" t="s">
        <v>82</v>
      </c>
      <c r="AV151" s="12" t="s">
        <v>82</v>
      </c>
      <c r="AW151" s="12" t="s">
        <v>38</v>
      </c>
      <c r="AX151" s="12" t="s">
        <v>22</v>
      </c>
      <c r="AY151" s="193" t="s">
        <v>163</v>
      </c>
    </row>
    <row r="152" spans="2:65" s="1" customFormat="1" ht="22.5" customHeight="1">
      <c r="B152" s="160"/>
      <c r="C152" s="213" t="s">
        <v>263</v>
      </c>
      <c r="D152" s="213" t="s">
        <v>264</v>
      </c>
      <c r="E152" s="214" t="s">
        <v>265</v>
      </c>
      <c r="F152" s="215" t="s">
        <v>266</v>
      </c>
      <c r="G152" s="216" t="s">
        <v>253</v>
      </c>
      <c r="H152" s="217">
        <v>160</v>
      </c>
      <c r="I152" s="218"/>
      <c r="J152" s="219">
        <f>ROUND(I152*H152,2)</f>
        <v>0</v>
      </c>
      <c r="K152" s="215" t="s">
        <v>168</v>
      </c>
      <c r="L152" s="220"/>
      <c r="M152" s="221" t="s">
        <v>3</v>
      </c>
      <c r="N152" s="222" t="s">
        <v>45</v>
      </c>
      <c r="O152" s="36"/>
      <c r="P152" s="170">
        <f>O152*H152</f>
        <v>0</v>
      </c>
      <c r="Q152" s="170">
        <v>1</v>
      </c>
      <c r="R152" s="170">
        <f>Q152*H152</f>
        <v>160</v>
      </c>
      <c r="S152" s="170">
        <v>0</v>
      </c>
      <c r="T152" s="171">
        <f>S152*H152</f>
        <v>0</v>
      </c>
      <c r="AR152" s="18" t="s">
        <v>210</v>
      </c>
      <c r="AT152" s="18" t="s">
        <v>264</v>
      </c>
      <c r="AU152" s="18" t="s">
        <v>82</v>
      </c>
      <c r="AY152" s="18" t="s">
        <v>163</v>
      </c>
      <c r="BE152" s="172">
        <f>IF(N152="základní",J152,0)</f>
        <v>0</v>
      </c>
      <c r="BF152" s="172">
        <f>IF(N152="snížená",J152,0)</f>
        <v>0</v>
      </c>
      <c r="BG152" s="172">
        <f>IF(N152="zákl. přenesená",J152,0)</f>
        <v>0</v>
      </c>
      <c r="BH152" s="172">
        <f>IF(N152="sníž. přenesená",J152,0)</f>
        <v>0</v>
      </c>
      <c r="BI152" s="172">
        <f>IF(N152="nulová",J152,0)</f>
        <v>0</v>
      </c>
      <c r="BJ152" s="18" t="s">
        <v>22</v>
      </c>
      <c r="BK152" s="172">
        <f>ROUND(I152*H152,2)</f>
        <v>0</v>
      </c>
      <c r="BL152" s="18" t="s">
        <v>169</v>
      </c>
      <c r="BM152" s="18" t="s">
        <v>267</v>
      </c>
    </row>
    <row r="153" spans="2:47" s="1" customFormat="1" ht="42" customHeight="1">
      <c r="B153" s="35"/>
      <c r="D153" s="173" t="s">
        <v>171</v>
      </c>
      <c r="F153" s="174" t="s">
        <v>268</v>
      </c>
      <c r="I153" s="175"/>
      <c r="L153" s="35"/>
      <c r="M153" s="64"/>
      <c r="N153" s="36"/>
      <c r="O153" s="36"/>
      <c r="P153" s="36"/>
      <c r="Q153" s="36"/>
      <c r="R153" s="36"/>
      <c r="S153" s="36"/>
      <c r="T153" s="65"/>
      <c r="AT153" s="18" t="s">
        <v>171</v>
      </c>
      <c r="AU153" s="18" t="s">
        <v>82</v>
      </c>
    </row>
    <row r="154" spans="2:51" s="12" customFormat="1" ht="22.5" customHeight="1">
      <c r="B154" s="184"/>
      <c r="D154" s="185" t="s">
        <v>173</v>
      </c>
      <c r="E154" s="186" t="s">
        <v>3</v>
      </c>
      <c r="F154" s="187" t="s">
        <v>269</v>
      </c>
      <c r="H154" s="188">
        <v>160</v>
      </c>
      <c r="I154" s="189"/>
      <c r="L154" s="184"/>
      <c r="M154" s="190"/>
      <c r="N154" s="191"/>
      <c r="O154" s="191"/>
      <c r="P154" s="191"/>
      <c r="Q154" s="191"/>
      <c r="R154" s="191"/>
      <c r="S154" s="191"/>
      <c r="T154" s="192"/>
      <c r="AT154" s="193" t="s">
        <v>173</v>
      </c>
      <c r="AU154" s="193" t="s">
        <v>82</v>
      </c>
      <c r="AV154" s="12" t="s">
        <v>82</v>
      </c>
      <c r="AW154" s="12" t="s">
        <v>38</v>
      </c>
      <c r="AX154" s="12" t="s">
        <v>22</v>
      </c>
      <c r="AY154" s="193" t="s">
        <v>163</v>
      </c>
    </row>
    <row r="155" spans="2:65" s="1" customFormat="1" ht="22.5" customHeight="1">
      <c r="B155" s="160"/>
      <c r="C155" s="161" t="s">
        <v>270</v>
      </c>
      <c r="D155" s="161" t="s">
        <v>165</v>
      </c>
      <c r="E155" s="162" t="s">
        <v>271</v>
      </c>
      <c r="F155" s="163" t="s">
        <v>272</v>
      </c>
      <c r="G155" s="164" t="s">
        <v>86</v>
      </c>
      <c r="H155" s="165">
        <v>1659.5</v>
      </c>
      <c r="I155" s="166"/>
      <c r="J155" s="167">
        <f>ROUND(I155*H155,2)</f>
        <v>0</v>
      </c>
      <c r="K155" s="163" t="s">
        <v>168</v>
      </c>
      <c r="L155" s="35"/>
      <c r="M155" s="168" t="s">
        <v>3</v>
      </c>
      <c r="N155" s="169" t="s">
        <v>45</v>
      </c>
      <c r="O155" s="36"/>
      <c r="P155" s="170">
        <f>O155*H155</f>
        <v>0</v>
      </c>
      <c r="Q155" s="170">
        <v>0</v>
      </c>
      <c r="R155" s="170">
        <f>Q155*H155</f>
        <v>0</v>
      </c>
      <c r="S155" s="170">
        <v>0</v>
      </c>
      <c r="T155" s="171">
        <f>S155*H155</f>
        <v>0</v>
      </c>
      <c r="AR155" s="18" t="s">
        <v>169</v>
      </c>
      <c r="AT155" s="18" t="s">
        <v>165</v>
      </c>
      <c r="AU155" s="18" t="s">
        <v>82</v>
      </c>
      <c r="AY155" s="18" t="s">
        <v>163</v>
      </c>
      <c r="BE155" s="172">
        <f>IF(N155="základní",J155,0)</f>
        <v>0</v>
      </c>
      <c r="BF155" s="172">
        <f>IF(N155="snížená",J155,0)</f>
        <v>0</v>
      </c>
      <c r="BG155" s="172">
        <f>IF(N155="zákl. přenesená",J155,0)</f>
        <v>0</v>
      </c>
      <c r="BH155" s="172">
        <f>IF(N155="sníž. přenesená",J155,0)</f>
        <v>0</v>
      </c>
      <c r="BI155" s="172">
        <f>IF(N155="nulová",J155,0)</f>
        <v>0</v>
      </c>
      <c r="BJ155" s="18" t="s">
        <v>22</v>
      </c>
      <c r="BK155" s="172">
        <f>ROUND(I155*H155,2)</f>
        <v>0</v>
      </c>
      <c r="BL155" s="18" t="s">
        <v>169</v>
      </c>
      <c r="BM155" s="18" t="s">
        <v>273</v>
      </c>
    </row>
    <row r="156" spans="2:47" s="1" customFormat="1" ht="22.5" customHeight="1">
      <c r="B156" s="35"/>
      <c r="D156" s="173" t="s">
        <v>171</v>
      </c>
      <c r="F156" s="174" t="s">
        <v>272</v>
      </c>
      <c r="I156" s="175"/>
      <c r="L156" s="35"/>
      <c r="M156" s="64"/>
      <c r="N156" s="36"/>
      <c r="O156" s="36"/>
      <c r="P156" s="36"/>
      <c r="Q156" s="36"/>
      <c r="R156" s="36"/>
      <c r="S156" s="36"/>
      <c r="T156" s="65"/>
      <c r="AT156" s="18" t="s">
        <v>171</v>
      </c>
      <c r="AU156" s="18" t="s">
        <v>82</v>
      </c>
    </row>
    <row r="157" spans="2:51" s="11" customFormat="1" ht="22.5" customHeight="1">
      <c r="B157" s="176"/>
      <c r="D157" s="173" t="s">
        <v>173</v>
      </c>
      <c r="E157" s="177" t="s">
        <v>3</v>
      </c>
      <c r="F157" s="178" t="s">
        <v>274</v>
      </c>
      <c r="H157" s="179" t="s">
        <v>3</v>
      </c>
      <c r="I157" s="180"/>
      <c r="L157" s="176"/>
      <c r="M157" s="181"/>
      <c r="N157" s="182"/>
      <c r="O157" s="182"/>
      <c r="P157" s="182"/>
      <c r="Q157" s="182"/>
      <c r="R157" s="182"/>
      <c r="S157" s="182"/>
      <c r="T157" s="183"/>
      <c r="AT157" s="179" t="s">
        <v>173</v>
      </c>
      <c r="AU157" s="179" t="s">
        <v>82</v>
      </c>
      <c r="AV157" s="11" t="s">
        <v>22</v>
      </c>
      <c r="AW157" s="11" t="s">
        <v>38</v>
      </c>
      <c r="AX157" s="11" t="s">
        <v>74</v>
      </c>
      <c r="AY157" s="179" t="s">
        <v>163</v>
      </c>
    </row>
    <row r="158" spans="2:51" s="12" customFormat="1" ht="22.5" customHeight="1">
      <c r="B158" s="184"/>
      <c r="D158" s="185" t="s">
        <v>173</v>
      </c>
      <c r="E158" s="186" t="s">
        <v>3</v>
      </c>
      <c r="F158" s="187" t="s">
        <v>275</v>
      </c>
      <c r="H158" s="188">
        <v>1659.5</v>
      </c>
      <c r="I158" s="189"/>
      <c r="L158" s="184"/>
      <c r="M158" s="190"/>
      <c r="N158" s="191"/>
      <c r="O158" s="191"/>
      <c r="P158" s="191"/>
      <c r="Q158" s="191"/>
      <c r="R158" s="191"/>
      <c r="S158" s="191"/>
      <c r="T158" s="192"/>
      <c r="AT158" s="193" t="s">
        <v>173</v>
      </c>
      <c r="AU158" s="193" t="s">
        <v>82</v>
      </c>
      <c r="AV158" s="12" t="s">
        <v>82</v>
      </c>
      <c r="AW158" s="12" t="s">
        <v>38</v>
      </c>
      <c r="AX158" s="12" t="s">
        <v>22</v>
      </c>
      <c r="AY158" s="193" t="s">
        <v>163</v>
      </c>
    </row>
    <row r="159" spans="2:65" s="1" customFormat="1" ht="22.5" customHeight="1">
      <c r="B159" s="160"/>
      <c r="C159" s="161" t="s">
        <v>276</v>
      </c>
      <c r="D159" s="161" t="s">
        <v>165</v>
      </c>
      <c r="E159" s="162" t="s">
        <v>277</v>
      </c>
      <c r="F159" s="163" t="s">
        <v>278</v>
      </c>
      <c r="G159" s="164" t="s">
        <v>86</v>
      </c>
      <c r="H159" s="165">
        <v>6638</v>
      </c>
      <c r="I159" s="166"/>
      <c r="J159" s="167">
        <f>ROUND(I159*H159,2)</f>
        <v>0</v>
      </c>
      <c r="K159" s="163" t="s">
        <v>168</v>
      </c>
      <c r="L159" s="35"/>
      <c r="M159" s="168" t="s">
        <v>3</v>
      </c>
      <c r="N159" s="169" t="s">
        <v>45</v>
      </c>
      <c r="O159" s="36"/>
      <c r="P159" s="170">
        <f>O159*H159</f>
        <v>0</v>
      </c>
      <c r="Q159" s="170">
        <v>0</v>
      </c>
      <c r="R159" s="170">
        <f>Q159*H159</f>
        <v>0</v>
      </c>
      <c r="S159" s="170">
        <v>0</v>
      </c>
      <c r="T159" s="171">
        <f>S159*H159</f>
        <v>0</v>
      </c>
      <c r="AR159" s="18" t="s">
        <v>169</v>
      </c>
      <c r="AT159" s="18" t="s">
        <v>165</v>
      </c>
      <c r="AU159" s="18" t="s">
        <v>82</v>
      </c>
      <c r="AY159" s="18" t="s">
        <v>163</v>
      </c>
      <c r="BE159" s="172">
        <f>IF(N159="základní",J159,0)</f>
        <v>0</v>
      </c>
      <c r="BF159" s="172">
        <f>IF(N159="snížená",J159,0)</f>
        <v>0</v>
      </c>
      <c r="BG159" s="172">
        <f>IF(N159="zákl. přenesená",J159,0)</f>
        <v>0</v>
      </c>
      <c r="BH159" s="172">
        <f>IF(N159="sníž. přenesená",J159,0)</f>
        <v>0</v>
      </c>
      <c r="BI159" s="172">
        <f>IF(N159="nulová",J159,0)</f>
        <v>0</v>
      </c>
      <c r="BJ159" s="18" t="s">
        <v>22</v>
      </c>
      <c r="BK159" s="172">
        <f>ROUND(I159*H159,2)</f>
        <v>0</v>
      </c>
      <c r="BL159" s="18" t="s">
        <v>169</v>
      </c>
      <c r="BM159" s="18" t="s">
        <v>279</v>
      </c>
    </row>
    <row r="160" spans="2:47" s="1" customFormat="1" ht="30" customHeight="1">
      <c r="B160" s="35"/>
      <c r="D160" s="173" t="s">
        <v>171</v>
      </c>
      <c r="F160" s="174" t="s">
        <v>280</v>
      </c>
      <c r="I160" s="175"/>
      <c r="L160" s="35"/>
      <c r="M160" s="64"/>
      <c r="N160" s="36"/>
      <c r="O160" s="36"/>
      <c r="P160" s="36"/>
      <c r="Q160" s="36"/>
      <c r="R160" s="36"/>
      <c r="S160" s="36"/>
      <c r="T160" s="65"/>
      <c r="AT160" s="18" t="s">
        <v>171</v>
      </c>
      <c r="AU160" s="18" t="s">
        <v>82</v>
      </c>
    </row>
    <row r="161" spans="2:51" s="12" customFormat="1" ht="22.5" customHeight="1">
      <c r="B161" s="184"/>
      <c r="D161" s="173" t="s">
        <v>173</v>
      </c>
      <c r="E161" s="193" t="s">
        <v>3</v>
      </c>
      <c r="F161" s="194" t="s">
        <v>97</v>
      </c>
      <c r="H161" s="195">
        <v>6638</v>
      </c>
      <c r="I161" s="189"/>
      <c r="L161" s="184"/>
      <c r="M161" s="190"/>
      <c r="N161" s="191"/>
      <c r="O161" s="191"/>
      <c r="P161" s="191"/>
      <c r="Q161" s="191"/>
      <c r="R161" s="191"/>
      <c r="S161" s="191"/>
      <c r="T161" s="192"/>
      <c r="AT161" s="193" t="s">
        <v>173</v>
      </c>
      <c r="AU161" s="193" t="s">
        <v>82</v>
      </c>
      <c r="AV161" s="12" t="s">
        <v>82</v>
      </c>
      <c r="AW161" s="12" t="s">
        <v>38</v>
      </c>
      <c r="AX161" s="12" t="s">
        <v>22</v>
      </c>
      <c r="AY161" s="193" t="s">
        <v>163</v>
      </c>
    </row>
    <row r="162" spans="2:63" s="10" customFormat="1" ht="29.25" customHeight="1">
      <c r="B162" s="146"/>
      <c r="D162" s="157" t="s">
        <v>73</v>
      </c>
      <c r="E162" s="158" t="s">
        <v>82</v>
      </c>
      <c r="F162" s="158" t="s">
        <v>281</v>
      </c>
      <c r="I162" s="149"/>
      <c r="J162" s="159">
        <f>BK162</f>
        <v>0</v>
      </c>
      <c r="L162" s="146"/>
      <c r="M162" s="151"/>
      <c r="N162" s="152"/>
      <c r="O162" s="152"/>
      <c r="P162" s="153">
        <f>SUM(P163:P165)</f>
        <v>0</v>
      </c>
      <c r="Q162" s="152"/>
      <c r="R162" s="153">
        <f>SUM(R163:R165)</f>
        <v>20.752200000000002</v>
      </c>
      <c r="S162" s="152"/>
      <c r="T162" s="154">
        <f>SUM(T163:T165)</f>
        <v>0</v>
      </c>
      <c r="AR162" s="147" t="s">
        <v>22</v>
      </c>
      <c r="AT162" s="155" t="s">
        <v>73</v>
      </c>
      <c r="AU162" s="155" t="s">
        <v>22</v>
      </c>
      <c r="AY162" s="147" t="s">
        <v>163</v>
      </c>
      <c r="BK162" s="156">
        <f>SUM(BK163:BK165)</f>
        <v>0</v>
      </c>
    </row>
    <row r="163" spans="2:65" s="1" customFormat="1" ht="31.5" customHeight="1">
      <c r="B163" s="160"/>
      <c r="C163" s="161" t="s">
        <v>282</v>
      </c>
      <c r="D163" s="161" t="s">
        <v>165</v>
      </c>
      <c r="E163" s="162" t="s">
        <v>283</v>
      </c>
      <c r="F163" s="163" t="s">
        <v>284</v>
      </c>
      <c r="G163" s="164" t="s">
        <v>91</v>
      </c>
      <c r="H163" s="165">
        <v>90</v>
      </c>
      <c r="I163" s="166"/>
      <c r="J163" s="167">
        <f>ROUND(I163*H163,2)</f>
        <v>0</v>
      </c>
      <c r="K163" s="163" t="s">
        <v>168</v>
      </c>
      <c r="L163" s="35"/>
      <c r="M163" s="168" t="s">
        <v>3</v>
      </c>
      <c r="N163" s="169" t="s">
        <v>45</v>
      </c>
      <c r="O163" s="36"/>
      <c r="P163" s="170">
        <f>O163*H163</f>
        <v>0</v>
      </c>
      <c r="Q163" s="170">
        <v>0.23058</v>
      </c>
      <c r="R163" s="170">
        <f>Q163*H163</f>
        <v>20.752200000000002</v>
      </c>
      <c r="S163" s="170">
        <v>0</v>
      </c>
      <c r="T163" s="171">
        <f>S163*H163</f>
        <v>0</v>
      </c>
      <c r="AR163" s="18" t="s">
        <v>169</v>
      </c>
      <c r="AT163" s="18" t="s">
        <v>165</v>
      </c>
      <c r="AU163" s="18" t="s">
        <v>82</v>
      </c>
      <c r="AY163" s="18" t="s">
        <v>163</v>
      </c>
      <c r="BE163" s="172">
        <f>IF(N163="základní",J163,0)</f>
        <v>0</v>
      </c>
      <c r="BF163" s="172">
        <f>IF(N163="snížená",J163,0)</f>
        <v>0</v>
      </c>
      <c r="BG163" s="172">
        <f>IF(N163="zákl. přenesená",J163,0)</f>
        <v>0</v>
      </c>
      <c r="BH163" s="172">
        <f>IF(N163="sníž. přenesená",J163,0)</f>
        <v>0</v>
      </c>
      <c r="BI163" s="172">
        <f>IF(N163="nulová",J163,0)</f>
        <v>0</v>
      </c>
      <c r="BJ163" s="18" t="s">
        <v>22</v>
      </c>
      <c r="BK163" s="172">
        <f>ROUND(I163*H163,2)</f>
        <v>0</v>
      </c>
      <c r="BL163" s="18" t="s">
        <v>169</v>
      </c>
      <c r="BM163" s="18" t="s">
        <v>285</v>
      </c>
    </row>
    <row r="164" spans="2:47" s="1" customFormat="1" ht="42" customHeight="1">
      <c r="B164" s="35"/>
      <c r="D164" s="173" t="s">
        <v>171</v>
      </c>
      <c r="F164" s="174" t="s">
        <v>286</v>
      </c>
      <c r="I164" s="175"/>
      <c r="L164" s="35"/>
      <c r="M164" s="64"/>
      <c r="N164" s="36"/>
      <c r="O164" s="36"/>
      <c r="P164" s="36"/>
      <c r="Q164" s="36"/>
      <c r="R164" s="36"/>
      <c r="S164" s="36"/>
      <c r="T164" s="65"/>
      <c r="AT164" s="18" t="s">
        <v>171</v>
      </c>
      <c r="AU164" s="18" t="s">
        <v>82</v>
      </c>
    </row>
    <row r="165" spans="2:51" s="12" customFormat="1" ht="22.5" customHeight="1">
      <c r="B165" s="184"/>
      <c r="D165" s="173" t="s">
        <v>173</v>
      </c>
      <c r="E165" s="193" t="s">
        <v>3</v>
      </c>
      <c r="F165" s="194" t="s">
        <v>89</v>
      </c>
      <c r="H165" s="195">
        <v>90</v>
      </c>
      <c r="I165" s="189"/>
      <c r="L165" s="184"/>
      <c r="M165" s="190"/>
      <c r="N165" s="191"/>
      <c r="O165" s="191"/>
      <c r="P165" s="191"/>
      <c r="Q165" s="191"/>
      <c r="R165" s="191"/>
      <c r="S165" s="191"/>
      <c r="T165" s="192"/>
      <c r="AT165" s="193" t="s">
        <v>173</v>
      </c>
      <c r="AU165" s="193" t="s">
        <v>82</v>
      </c>
      <c r="AV165" s="12" t="s">
        <v>82</v>
      </c>
      <c r="AW165" s="12" t="s">
        <v>38</v>
      </c>
      <c r="AX165" s="12" t="s">
        <v>22</v>
      </c>
      <c r="AY165" s="193" t="s">
        <v>163</v>
      </c>
    </row>
    <row r="166" spans="2:63" s="10" customFormat="1" ht="29.25" customHeight="1">
      <c r="B166" s="146"/>
      <c r="D166" s="157" t="s">
        <v>73</v>
      </c>
      <c r="E166" s="158" t="s">
        <v>190</v>
      </c>
      <c r="F166" s="158" t="s">
        <v>287</v>
      </c>
      <c r="I166" s="149"/>
      <c r="J166" s="159">
        <f>BK166</f>
        <v>0</v>
      </c>
      <c r="L166" s="146"/>
      <c r="M166" s="151"/>
      <c r="N166" s="152"/>
      <c r="O166" s="152"/>
      <c r="P166" s="153">
        <f>SUM(P167:P206)</f>
        <v>0</v>
      </c>
      <c r="Q166" s="152"/>
      <c r="R166" s="153">
        <f>SUM(R167:R206)</f>
        <v>295.540144</v>
      </c>
      <c r="S166" s="152"/>
      <c r="T166" s="154">
        <f>SUM(T167:T206)</f>
        <v>0</v>
      </c>
      <c r="AR166" s="147" t="s">
        <v>22</v>
      </c>
      <c r="AT166" s="155" t="s">
        <v>73</v>
      </c>
      <c r="AU166" s="155" t="s">
        <v>22</v>
      </c>
      <c r="AY166" s="147" t="s">
        <v>163</v>
      </c>
      <c r="BK166" s="156">
        <f>SUM(BK167:BK206)</f>
        <v>0</v>
      </c>
    </row>
    <row r="167" spans="2:65" s="1" customFormat="1" ht="22.5" customHeight="1">
      <c r="B167" s="160"/>
      <c r="C167" s="161" t="s">
        <v>8</v>
      </c>
      <c r="D167" s="161" t="s">
        <v>165</v>
      </c>
      <c r="E167" s="162" t="s">
        <v>288</v>
      </c>
      <c r="F167" s="163" t="s">
        <v>289</v>
      </c>
      <c r="G167" s="164" t="s">
        <v>86</v>
      </c>
      <c r="H167" s="165">
        <v>27542</v>
      </c>
      <c r="I167" s="166"/>
      <c r="J167" s="167">
        <f>ROUND(I167*H167,2)</f>
        <v>0</v>
      </c>
      <c r="K167" s="163" t="s">
        <v>168</v>
      </c>
      <c r="L167" s="35"/>
      <c r="M167" s="168" t="s">
        <v>3</v>
      </c>
      <c r="N167" s="169" t="s">
        <v>45</v>
      </c>
      <c r="O167" s="36"/>
      <c r="P167" s="170">
        <f>O167*H167</f>
        <v>0</v>
      </c>
      <c r="Q167" s="170">
        <v>0</v>
      </c>
      <c r="R167" s="170">
        <f>Q167*H167</f>
        <v>0</v>
      </c>
      <c r="S167" s="170">
        <v>0</v>
      </c>
      <c r="T167" s="171">
        <f>S167*H167</f>
        <v>0</v>
      </c>
      <c r="AR167" s="18" t="s">
        <v>169</v>
      </c>
      <c r="AT167" s="18" t="s">
        <v>165</v>
      </c>
      <c r="AU167" s="18" t="s">
        <v>82</v>
      </c>
      <c r="AY167" s="18" t="s">
        <v>163</v>
      </c>
      <c r="BE167" s="172">
        <f>IF(N167="základní",J167,0)</f>
        <v>0</v>
      </c>
      <c r="BF167" s="172">
        <f>IF(N167="snížená",J167,0)</f>
        <v>0</v>
      </c>
      <c r="BG167" s="172">
        <f>IF(N167="zákl. přenesená",J167,0)</f>
        <v>0</v>
      </c>
      <c r="BH167" s="172">
        <f>IF(N167="sníž. přenesená",J167,0)</f>
        <v>0</v>
      </c>
      <c r="BI167" s="172">
        <f>IF(N167="nulová",J167,0)</f>
        <v>0</v>
      </c>
      <c r="BJ167" s="18" t="s">
        <v>22</v>
      </c>
      <c r="BK167" s="172">
        <f>ROUND(I167*H167,2)</f>
        <v>0</v>
      </c>
      <c r="BL167" s="18" t="s">
        <v>169</v>
      </c>
      <c r="BM167" s="18" t="s">
        <v>290</v>
      </c>
    </row>
    <row r="168" spans="2:47" s="1" customFormat="1" ht="30" customHeight="1">
      <c r="B168" s="35"/>
      <c r="D168" s="173" t="s">
        <v>171</v>
      </c>
      <c r="F168" s="174" t="s">
        <v>291</v>
      </c>
      <c r="I168" s="175"/>
      <c r="L168" s="35"/>
      <c r="M168" s="64"/>
      <c r="N168" s="36"/>
      <c r="O168" s="36"/>
      <c r="P168" s="36"/>
      <c r="Q168" s="36"/>
      <c r="R168" s="36"/>
      <c r="S168" s="36"/>
      <c r="T168" s="65"/>
      <c r="AT168" s="18" t="s">
        <v>171</v>
      </c>
      <c r="AU168" s="18" t="s">
        <v>82</v>
      </c>
    </row>
    <row r="169" spans="2:51" s="12" customFormat="1" ht="22.5" customHeight="1">
      <c r="B169" s="184"/>
      <c r="D169" s="173" t="s">
        <v>173</v>
      </c>
      <c r="E169" s="193" t="s">
        <v>3</v>
      </c>
      <c r="F169" s="194" t="s">
        <v>94</v>
      </c>
      <c r="H169" s="195">
        <v>762</v>
      </c>
      <c r="I169" s="189"/>
      <c r="L169" s="184"/>
      <c r="M169" s="190"/>
      <c r="N169" s="191"/>
      <c r="O169" s="191"/>
      <c r="P169" s="191"/>
      <c r="Q169" s="191"/>
      <c r="R169" s="191"/>
      <c r="S169" s="191"/>
      <c r="T169" s="192"/>
      <c r="AT169" s="193" t="s">
        <v>173</v>
      </c>
      <c r="AU169" s="193" t="s">
        <v>82</v>
      </c>
      <c r="AV169" s="12" t="s">
        <v>82</v>
      </c>
      <c r="AW169" s="12" t="s">
        <v>38</v>
      </c>
      <c r="AX169" s="12" t="s">
        <v>74</v>
      </c>
      <c r="AY169" s="193" t="s">
        <v>163</v>
      </c>
    </row>
    <row r="170" spans="2:51" s="12" customFormat="1" ht="22.5" customHeight="1">
      <c r="B170" s="184"/>
      <c r="D170" s="173" t="s">
        <v>173</v>
      </c>
      <c r="E170" s="193" t="s">
        <v>3</v>
      </c>
      <c r="F170" s="194" t="s">
        <v>292</v>
      </c>
      <c r="H170" s="195">
        <v>24960</v>
      </c>
      <c r="I170" s="189"/>
      <c r="L170" s="184"/>
      <c r="M170" s="190"/>
      <c r="N170" s="191"/>
      <c r="O170" s="191"/>
      <c r="P170" s="191"/>
      <c r="Q170" s="191"/>
      <c r="R170" s="191"/>
      <c r="S170" s="191"/>
      <c r="T170" s="192"/>
      <c r="AT170" s="193" t="s">
        <v>173</v>
      </c>
      <c r="AU170" s="193" t="s">
        <v>82</v>
      </c>
      <c r="AV170" s="12" t="s">
        <v>82</v>
      </c>
      <c r="AW170" s="12" t="s">
        <v>38</v>
      </c>
      <c r="AX170" s="12" t="s">
        <v>74</v>
      </c>
      <c r="AY170" s="193" t="s">
        <v>163</v>
      </c>
    </row>
    <row r="171" spans="2:51" s="12" customFormat="1" ht="22.5" customHeight="1">
      <c r="B171" s="184"/>
      <c r="D171" s="173" t="s">
        <v>173</v>
      </c>
      <c r="E171" s="193" t="s">
        <v>3</v>
      </c>
      <c r="F171" s="194" t="s">
        <v>293</v>
      </c>
      <c r="H171" s="195">
        <v>1820</v>
      </c>
      <c r="I171" s="189"/>
      <c r="L171" s="184"/>
      <c r="M171" s="190"/>
      <c r="N171" s="191"/>
      <c r="O171" s="191"/>
      <c r="P171" s="191"/>
      <c r="Q171" s="191"/>
      <c r="R171" s="191"/>
      <c r="S171" s="191"/>
      <c r="T171" s="192"/>
      <c r="AT171" s="193" t="s">
        <v>173</v>
      </c>
      <c r="AU171" s="193" t="s">
        <v>82</v>
      </c>
      <c r="AV171" s="12" t="s">
        <v>82</v>
      </c>
      <c r="AW171" s="12" t="s">
        <v>38</v>
      </c>
      <c r="AX171" s="12" t="s">
        <v>74</v>
      </c>
      <c r="AY171" s="193" t="s">
        <v>163</v>
      </c>
    </row>
    <row r="172" spans="2:51" s="13" customFormat="1" ht="22.5" customHeight="1">
      <c r="B172" s="196"/>
      <c r="D172" s="185" t="s">
        <v>173</v>
      </c>
      <c r="E172" s="197" t="s">
        <v>3</v>
      </c>
      <c r="F172" s="198" t="s">
        <v>203</v>
      </c>
      <c r="H172" s="199">
        <v>27542</v>
      </c>
      <c r="I172" s="200"/>
      <c r="L172" s="196"/>
      <c r="M172" s="201"/>
      <c r="N172" s="202"/>
      <c r="O172" s="202"/>
      <c r="P172" s="202"/>
      <c r="Q172" s="202"/>
      <c r="R172" s="202"/>
      <c r="S172" s="202"/>
      <c r="T172" s="203"/>
      <c r="AT172" s="204" t="s">
        <v>173</v>
      </c>
      <c r="AU172" s="204" t="s">
        <v>82</v>
      </c>
      <c r="AV172" s="13" t="s">
        <v>169</v>
      </c>
      <c r="AW172" s="13" t="s">
        <v>38</v>
      </c>
      <c r="AX172" s="13" t="s">
        <v>22</v>
      </c>
      <c r="AY172" s="204" t="s">
        <v>163</v>
      </c>
    </row>
    <row r="173" spans="2:65" s="1" customFormat="1" ht="22.5" customHeight="1">
      <c r="B173" s="160"/>
      <c r="C173" s="161" t="s">
        <v>294</v>
      </c>
      <c r="D173" s="161" t="s">
        <v>165</v>
      </c>
      <c r="E173" s="162" t="s">
        <v>295</v>
      </c>
      <c r="F173" s="163" t="s">
        <v>296</v>
      </c>
      <c r="G173" s="164" t="s">
        <v>86</v>
      </c>
      <c r="H173" s="165">
        <v>6638</v>
      </c>
      <c r="I173" s="166"/>
      <c r="J173" s="167">
        <f>ROUND(I173*H173,2)</f>
        <v>0</v>
      </c>
      <c r="K173" s="163" t="s">
        <v>168</v>
      </c>
      <c r="L173" s="35"/>
      <c r="M173" s="168" t="s">
        <v>3</v>
      </c>
      <c r="N173" s="169" t="s">
        <v>45</v>
      </c>
      <c r="O173" s="36"/>
      <c r="P173" s="170">
        <f>O173*H173</f>
        <v>0</v>
      </c>
      <c r="Q173" s="170">
        <v>0</v>
      </c>
      <c r="R173" s="170">
        <f>Q173*H173</f>
        <v>0</v>
      </c>
      <c r="S173" s="170">
        <v>0</v>
      </c>
      <c r="T173" s="171">
        <f>S173*H173</f>
        <v>0</v>
      </c>
      <c r="AR173" s="18" t="s">
        <v>169</v>
      </c>
      <c r="AT173" s="18" t="s">
        <v>165</v>
      </c>
      <c r="AU173" s="18" t="s">
        <v>82</v>
      </c>
      <c r="AY173" s="18" t="s">
        <v>163</v>
      </c>
      <c r="BE173" s="172">
        <f>IF(N173="základní",J173,0)</f>
        <v>0</v>
      </c>
      <c r="BF173" s="172">
        <f>IF(N173="snížená",J173,0)</f>
        <v>0</v>
      </c>
      <c r="BG173" s="172">
        <f>IF(N173="zákl. přenesená",J173,0)</f>
        <v>0</v>
      </c>
      <c r="BH173" s="172">
        <f>IF(N173="sníž. přenesená",J173,0)</f>
        <v>0</v>
      </c>
      <c r="BI173" s="172">
        <f>IF(N173="nulová",J173,0)</f>
        <v>0</v>
      </c>
      <c r="BJ173" s="18" t="s">
        <v>22</v>
      </c>
      <c r="BK173" s="172">
        <f>ROUND(I173*H173,2)</f>
        <v>0</v>
      </c>
      <c r="BL173" s="18" t="s">
        <v>169</v>
      </c>
      <c r="BM173" s="18" t="s">
        <v>297</v>
      </c>
    </row>
    <row r="174" spans="2:47" s="1" customFormat="1" ht="22.5" customHeight="1">
      <c r="B174" s="35"/>
      <c r="D174" s="173" t="s">
        <v>171</v>
      </c>
      <c r="F174" s="174" t="s">
        <v>298</v>
      </c>
      <c r="I174" s="175"/>
      <c r="L174" s="35"/>
      <c r="M174" s="64"/>
      <c r="N174" s="36"/>
      <c r="O174" s="36"/>
      <c r="P174" s="36"/>
      <c r="Q174" s="36"/>
      <c r="R174" s="36"/>
      <c r="S174" s="36"/>
      <c r="T174" s="65"/>
      <c r="AT174" s="18" t="s">
        <v>171</v>
      </c>
      <c r="AU174" s="18" t="s">
        <v>82</v>
      </c>
    </row>
    <row r="175" spans="2:51" s="12" customFormat="1" ht="22.5" customHeight="1">
      <c r="B175" s="184"/>
      <c r="D175" s="185" t="s">
        <v>173</v>
      </c>
      <c r="E175" s="186" t="s">
        <v>3</v>
      </c>
      <c r="F175" s="187" t="s">
        <v>97</v>
      </c>
      <c r="H175" s="188">
        <v>6638</v>
      </c>
      <c r="I175" s="189"/>
      <c r="L175" s="184"/>
      <c r="M175" s="190"/>
      <c r="N175" s="191"/>
      <c r="O175" s="191"/>
      <c r="P175" s="191"/>
      <c r="Q175" s="191"/>
      <c r="R175" s="191"/>
      <c r="S175" s="191"/>
      <c r="T175" s="192"/>
      <c r="AT175" s="193" t="s">
        <v>173</v>
      </c>
      <c r="AU175" s="193" t="s">
        <v>82</v>
      </c>
      <c r="AV175" s="12" t="s">
        <v>82</v>
      </c>
      <c r="AW175" s="12" t="s">
        <v>38</v>
      </c>
      <c r="AX175" s="12" t="s">
        <v>22</v>
      </c>
      <c r="AY175" s="193" t="s">
        <v>163</v>
      </c>
    </row>
    <row r="176" spans="2:65" s="1" customFormat="1" ht="22.5" customHeight="1">
      <c r="B176" s="160"/>
      <c r="C176" s="161" t="s">
        <v>299</v>
      </c>
      <c r="D176" s="161" t="s">
        <v>165</v>
      </c>
      <c r="E176" s="162" t="s">
        <v>300</v>
      </c>
      <c r="F176" s="163" t="s">
        <v>301</v>
      </c>
      <c r="G176" s="164" t="s">
        <v>86</v>
      </c>
      <c r="H176" s="165">
        <v>12480</v>
      </c>
      <c r="I176" s="166"/>
      <c r="J176" s="167">
        <f>ROUND(I176*H176,2)</f>
        <v>0</v>
      </c>
      <c r="K176" s="163" t="s">
        <v>168</v>
      </c>
      <c r="L176" s="35"/>
      <c r="M176" s="168" t="s">
        <v>3</v>
      </c>
      <c r="N176" s="169" t="s">
        <v>45</v>
      </c>
      <c r="O176" s="36"/>
      <c r="P176" s="170">
        <f>O176*H176</f>
        <v>0</v>
      </c>
      <c r="Q176" s="170">
        <v>0</v>
      </c>
      <c r="R176" s="170">
        <f>Q176*H176</f>
        <v>0</v>
      </c>
      <c r="S176" s="170">
        <v>0</v>
      </c>
      <c r="T176" s="171">
        <f>S176*H176</f>
        <v>0</v>
      </c>
      <c r="AR176" s="18" t="s">
        <v>169</v>
      </c>
      <c r="AT176" s="18" t="s">
        <v>165</v>
      </c>
      <c r="AU176" s="18" t="s">
        <v>82</v>
      </c>
      <c r="AY176" s="18" t="s">
        <v>163</v>
      </c>
      <c r="BE176" s="172">
        <f>IF(N176="základní",J176,0)</f>
        <v>0</v>
      </c>
      <c r="BF176" s="172">
        <f>IF(N176="snížená",J176,0)</f>
        <v>0</v>
      </c>
      <c r="BG176" s="172">
        <f>IF(N176="zákl. přenesená",J176,0)</f>
        <v>0</v>
      </c>
      <c r="BH176" s="172">
        <f>IF(N176="sníž. přenesená",J176,0)</f>
        <v>0</v>
      </c>
      <c r="BI176" s="172">
        <f>IF(N176="nulová",J176,0)</f>
        <v>0</v>
      </c>
      <c r="BJ176" s="18" t="s">
        <v>22</v>
      </c>
      <c r="BK176" s="172">
        <f>ROUND(I176*H176,2)</f>
        <v>0</v>
      </c>
      <c r="BL176" s="18" t="s">
        <v>169</v>
      </c>
      <c r="BM176" s="18" t="s">
        <v>302</v>
      </c>
    </row>
    <row r="177" spans="2:47" s="1" customFormat="1" ht="30" customHeight="1">
      <c r="B177" s="35"/>
      <c r="D177" s="173" t="s">
        <v>171</v>
      </c>
      <c r="F177" s="174" t="s">
        <v>303</v>
      </c>
      <c r="I177" s="175"/>
      <c r="L177" s="35"/>
      <c r="M177" s="64"/>
      <c r="N177" s="36"/>
      <c r="O177" s="36"/>
      <c r="P177" s="36"/>
      <c r="Q177" s="36"/>
      <c r="R177" s="36"/>
      <c r="S177" s="36"/>
      <c r="T177" s="65"/>
      <c r="AT177" s="18" t="s">
        <v>171</v>
      </c>
      <c r="AU177" s="18" t="s">
        <v>82</v>
      </c>
    </row>
    <row r="178" spans="2:51" s="12" customFormat="1" ht="22.5" customHeight="1">
      <c r="B178" s="184"/>
      <c r="D178" s="185" t="s">
        <v>173</v>
      </c>
      <c r="E178" s="186" t="s">
        <v>3</v>
      </c>
      <c r="F178" s="187" t="s">
        <v>127</v>
      </c>
      <c r="H178" s="188">
        <v>12480</v>
      </c>
      <c r="I178" s="189"/>
      <c r="L178" s="184"/>
      <c r="M178" s="190"/>
      <c r="N178" s="191"/>
      <c r="O178" s="191"/>
      <c r="P178" s="191"/>
      <c r="Q178" s="191"/>
      <c r="R178" s="191"/>
      <c r="S178" s="191"/>
      <c r="T178" s="192"/>
      <c r="AT178" s="193" t="s">
        <v>173</v>
      </c>
      <c r="AU178" s="193" t="s">
        <v>82</v>
      </c>
      <c r="AV178" s="12" t="s">
        <v>82</v>
      </c>
      <c r="AW178" s="12" t="s">
        <v>38</v>
      </c>
      <c r="AX178" s="12" t="s">
        <v>22</v>
      </c>
      <c r="AY178" s="193" t="s">
        <v>163</v>
      </c>
    </row>
    <row r="179" spans="2:65" s="1" customFormat="1" ht="22.5" customHeight="1">
      <c r="B179" s="160"/>
      <c r="C179" s="161" t="s">
        <v>304</v>
      </c>
      <c r="D179" s="161" t="s">
        <v>165</v>
      </c>
      <c r="E179" s="162" t="s">
        <v>305</v>
      </c>
      <c r="F179" s="163" t="s">
        <v>306</v>
      </c>
      <c r="G179" s="164" t="s">
        <v>86</v>
      </c>
      <c r="H179" s="165">
        <v>703.6</v>
      </c>
      <c r="I179" s="166"/>
      <c r="J179" s="167">
        <f>ROUND(I179*H179,2)</f>
        <v>0</v>
      </c>
      <c r="K179" s="163" t="s">
        <v>168</v>
      </c>
      <c r="L179" s="35"/>
      <c r="M179" s="168" t="s">
        <v>3</v>
      </c>
      <c r="N179" s="169" t="s">
        <v>45</v>
      </c>
      <c r="O179" s="36"/>
      <c r="P179" s="170">
        <f>O179*H179</f>
        <v>0</v>
      </c>
      <c r="Q179" s="170">
        <v>0.13188</v>
      </c>
      <c r="R179" s="170">
        <f>Q179*H179</f>
        <v>92.790768</v>
      </c>
      <c r="S179" s="170">
        <v>0</v>
      </c>
      <c r="T179" s="171">
        <f>S179*H179</f>
        <v>0</v>
      </c>
      <c r="AR179" s="18" t="s">
        <v>169</v>
      </c>
      <c r="AT179" s="18" t="s">
        <v>165</v>
      </c>
      <c r="AU179" s="18" t="s">
        <v>82</v>
      </c>
      <c r="AY179" s="18" t="s">
        <v>163</v>
      </c>
      <c r="BE179" s="172">
        <f>IF(N179="základní",J179,0)</f>
        <v>0</v>
      </c>
      <c r="BF179" s="172">
        <f>IF(N179="snížená",J179,0)</f>
        <v>0</v>
      </c>
      <c r="BG179" s="172">
        <f>IF(N179="zákl. přenesená",J179,0)</f>
        <v>0</v>
      </c>
      <c r="BH179" s="172">
        <f>IF(N179="sníž. přenesená",J179,0)</f>
        <v>0</v>
      </c>
      <c r="BI179" s="172">
        <f>IF(N179="nulová",J179,0)</f>
        <v>0</v>
      </c>
      <c r="BJ179" s="18" t="s">
        <v>22</v>
      </c>
      <c r="BK179" s="172">
        <f>ROUND(I179*H179,2)</f>
        <v>0</v>
      </c>
      <c r="BL179" s="18" t="s">
        <v>169</v>
      </c>
      <c r="BM179" s="18" t="s">
        <v>307</v>
      </c>
    </row>
    <row r="180" spans="2:47" s="1" customFormat="1" ht="30" customHeight="1">
      <c r="B180" s="35"/>
      <c r="D180" s="173" t="s">
        <v>171</v>
      </c>
      <c r="F180" s="174" t="s">
        <v>308</v>
      </c>
      <c r="I180" s="175"/>
      <c r="L180" s="35"/>
      <c r="M180" s="64"/>
      <c r="N180" s="36"/>
      <c r="O180" s="36"/>
      <c r="P180" s="36"/>
      <c r="Q180" s="36"/>
      <c r="R180" s="36"/>
      <c r="S180" s="36"/>
      <c r="T180" s="65"/>
      <c r="AT180" s="18" t="s">
        <v>171</v>
      </c>
      <c r="AU180" s="18" t="s">
        <v>82</v>
      </c>
    </row>
    <row r="181" spans="2:51" s="12" customFormat="1" ht="22.5" customHeight="1">
      <c r="B181" s="184"/>
      <c r="D181" s="185" t="s">
        <v>173</v>
      </c>
      <c r="E181" s="186" t="s">
        <v>3</v>
      </c>
      <c r="F181" s="187" t="s">
        <v>309</v>
      </c>
      <c r="H181" s="188">
        <v>703.6</v>
      </c>
      <c r="I181" s="189"/>
      <c r="L181" s="184"/>
      <c r="M181" s="190"/>
      <c r="N181" s="191"/>
      <c r="O181" s="191"/>
      <c r="P181" s="191"/>
      <c r="Q181" s="191"/>
      <c r="R181" s="191"/>
      <c r="S181" s="191"/>
      <c r="T181" s="192"/>
      <c r="AT181" s="193" t="s">
        <v>173</v>
      </c>
      <c r="AU181" s="193" t="s">
        <v>82</v>
      </c>
      <c r="AV181" s="12" t="s">
        <v>82</v>
      </c>
      <c r="AW181" s="12" t="s">
        <v>38</v>
      </c>
      <c r="AX181" s="12" t="s">
        <v>22</v>
      </c>
      <c r="AY181" s="193" t="s">
        <v>163</v>
      </c>
    </row>
    <row r="182" spans="2:65" s="1" customFormat="1" ht="22.5" customHeight="1">
      <c r="B182" s="160"/>
      <c r="C182" s="161" t="s">
        <v>310</v>
      </c>
      <c r="D182" s="161" t="s">
        <v>165</v>
      </c>
      <c r="E182" s="162" t="s">
        <v>311</v>
      </c>
      <c r="F182" s="163" t="s">
        <v>312</v>
      </c>
      <c r="G182" s="164" t="s">
        <v>86</v>
      </c>
      <c r="H182" s="165">
        <v>703.6</v>
      </c>
      <c r="I182" s="166"/>
      <c r="J182" s="167">
        <f>ROUND(I182*H182,2)</f>
        <v>0</v>
      </c>
      <c r="K182" s="163" t="s">
        <v>168</v>
      </c>
      <c r="L182" s="35"/>
      <c r="M182" s="168" t="s">
        <v>3</v>
      </c>
      <c r="N182" s="169" t="s">
        <v>45</v>
      </c>
      <c r="O182" s="36"/>
      <c r="P182" s="170">
        <f>O182*H182</f>
        <v>0</v>
      </c>
      <c r="Q182" s="170">
        <v>0.26376</v>
      </c>
      <c r="R182" s="170">
        <f>Q182*H182</f>
        <v>185.581536</v>
      </c>
      <c r="S182" s="170">
        <v>0</v>
      </c>
      <c r="T182" s="171">
        <f>S182*H182</f>
        <v>0</v>
      </c>
      <c r="AR182" s="18" t="s">
        <v>169</v>
      </c>
      <c r="AT182" s="18" t="s">
        <v>165</v>
      </c>
      <c r="AU182" s="18" t="s">
        <v>82</v>
      </c>
      <c r="AY182" s="18" t="s">
        <v>163</v>
      </c>
      <c r="BE182" s="172">
        <f>IF(N182="základní",J182,0)</f>
        <v>0</v>
      </c>
      <c r="BF182" s="172">
        <f>IF(N182="snížená",J182,0)</f>
        <v>0</v>
      </c>
      <c r="BG182" s="172">
        <f>IF(N182="zákl. přenesená",J182,0)</f>
        <v>0</v>
      </c>
      <c r="BH182" s="172">
        <f>IF(N182="sníž. přenesená",J182,0)</f>
        <v>0</v>
      </c>
      <c r="BI182" s="172">
        <f>IF(N182="nulová",J182,0)</f>
        <v>0</v>
      </c>
      <c r="BJ182" s="18" t="s">
        <v>22</v>
      </c>
      <c r="BK182" s="172">
        <f>ROUND(I182*H182,2)</f>
        <v>0</v>
      </c>
      <c r="BL182" s="18" t="s">
        <v>169</v>
      </c>
      <c r="BM182" s="18" t="s">
        <v>313</v>
      </c>
    </row>
    <row r="183" spans="2:47" s="1" customFormat="1" ht="30" customHeight="1">
      <c r="B183" s="35"/>
      <c r="D183" s="173" t="s">
        <v>171</v>
      </c>
      <c r="F183" s="174" t="s">
        <v>314</v>
      </c>
      <c r="I183" s="175"/>
      <c r="L183" s="35"/>
      <c r="M183" s="64"/>
      <c r="N183" s="36"/>
      <c r="O183" s="36"/>
      <c r="P183" s="36"/>
      <c r="Q183" s="36"/>
      <c r="R183" s="36"/>
      <c r="S183" s="36"/>
      <c r="T183" s="65"/>
      <c r="AT183" s="18" t="s">
        <v>171</v>
      </c>
      <c r="AU183" s="18" t="s">
        <v>82</v>
      </c>
    </row>
    <row r="184" spans="2:51" s="12" customFormat="1" ht="22.5" customHeight="1">
      <c r="B184" s="184"/>
      <c r="D184" s="185" t="s">
        <v>173</v>
      </c>
      <c r="E184" s="186" t="s">
        <v>3</v>
      </c>
      <c r="F184" s="187" t="s">
        <v>309</v>
      </c>
      <c r="H184" s="188">
        <v>703.6</v>
      </c>
      <c r="I184" s="189"/>
      <c r="L184" s="184"/>
      <c r="M184" s="190"/>
      <c r="N184" s="191"/>
      <c r="O184" s="191"/>
      <c r="P184" s="191"/>
      <c r="Q184" s="191"/>
      <c r="R184" s="191"/>
      <c r="S184" s="191"/>
      <c r="T184" s="192"/>
      <c r="AT184" s="193" t="s">
        <v>173</v>
      </c>
      <c r="AU184" s="193" t="s">
        <v>82</v>
      </c>
      <c r="AV184" s="12" t="s">
        <v>82</v>
      </c>
      <c r="AW184" s="12" t="s">
        <v>38</v>
      </c>
      <c r="AX184" s="12" t="s">
        <v>22</v>
      </c>
      <c r="AY184" s="193" t="s">
        <v>163</v>
      </c>
    </row>
    <row r="185" spans="2:65" s="1" customFormat="1" ht="22.5" customHeight="1">
      <c r="B185" s="160"/>
      <c r="C185" s="161" t="s">
        <v>315</v>
      </c>
      <c r="D185" s="161" t="s">
        <v>165</v>
      </c>
      <c r="E185" s="162" t="s">
        <v>316</v>
      </c>
      <c r="F185" s="163" t="s">
        <v>317</v>
      </c>
      <c r="G185" s="164" t="s">
        <v>86</v>
      </c>
      <c r="H185" s="165">
        <v>234.9</v>
      </c>
      <c r="I185" s="166"/>
      <c r="J185" s="167">
        <f>ROUND(I185*H185,2)</f>
        <v>0</v>
      </c>
      <c r="K185" s="163" t="s">
        <v>168</v>
      </c>
      <c r="L185" s="35"/>
      <c r="M185" s="168" t="s">
        <v>3</v>
      </c>
      <c r="N185" s="169" t="s">
        <v>45</v>
      </c>
      <c r="O185" s="36"/>
      <c r="P185" s="170">
        <f>O185*H185</f>
        <v>0</v>
      </c>
      <c r="Q185" s="170">
        <v>0</v>
      </c>
      <c r="R185" s="170">
        <f>Q185*H185</f>
        <v>0</v>
      </c>
      <c r="S185" s="170">
        <v>0</v>
      </c>
      <c r="T185" s="171">
        <f>S185*H185</f>
        <v>0</v>
      </c>
      <c r="AR185" s="18" t="s">
        <v>169</v>
      </c>
      <c r="AT185" s="18" t="s">
        <v>165</v>
      </c>
      <c r="AU185" s="18" t="s">
        <v>82</v>
      </c>
      <c r="AY185" s="18" t="s">
        <v>163</v>
      </c>
      <c r="BE185" s="172">
        <f>IF(N185="základní",J185,0)</f>
        <v>0</v>
      </c>
      <c r="BF185" s="172">
        <f>IF(N185="snížená",J185,0)</f>
        <v>0</v>
      </c>
      <c r="BG185" s="172">
        <f>IF(N185="zákl. přenesená",J185,0)</f>
        <v>0</v>
      </c>
      <c r="BH185" s="172">
        <f>IF(N185="sníž. přenesená",J185,0)</f>
        <v>0</v>
      </c>
      <c r="BI185" s="172">
        <f>IF(N185="nulová",J185,0)</f>
        <v>0</v>
      </c>
      <c r="BJ185" s="18" t="s">
        <v>22</v>
      </c>
      <c r="BK185" s="172">
        <f>ROUND(I185*H185,2)</f>
        <v>0</v>
      </c>
      <c r="BL185" s="18" t="s">
        <v>169</v>
      </c>
      <c r="BM185" s="18" t="s">
        <v>318</v>
      </c>
    </row>
    <row r="186" spans="2:47" s="1" customFormat="1" ht="22.5" customHeight="1">
      <c r="B186" s="35"/>
      <c r="D186" s="173" t="s">
        <v>171</v>
      </c>
      <c r="F186" s="174" t="s">
        <v>319</v>
      </c>
      <c r="I186" s="175"/>
      <c r="L186" s="35"/>
      <c r="M186" s="64"/>
      <c r="N186" s="36"/>
      <c r="O186" s="36"/>
      <c r="P186" s="36"/>
      <c r="Q186" s="36"/>
      <c r="R186" s="36"/>
      <c r="S186" s="36"/>
      <c r="T186" s="65"/>
      <c r="AT186" s="18" t="s">
        <v>171</v>
      </c>
      <c r="AU186" s="18" t="s">
        <v>82</v>
      </c>
    </row>
    <row r="187" spans="2:51" s="11" customFormat="1" ht="22.5" customHeight="1">
      <c r="B187" s="176"/>
      <c r="D187" s="173" t="s">
        <v>173</v>
      </c>
      <c r="E187" s="177" t="s">
        <v>3</v>
      </c>
      <c r="F187" s="178" t="s">
        <v>320</v>
      </c>
      <c r="H187" s="179" t="s">
        <v>3</v>
      </c>
      <c r="I187" s="180"/>
      <c r="L187" s="176"/>
      <c r="M187" s="181"/>
      <c r="N187" s="182"/>
      <c r="O187" s="182"/>
      <c r="P187" s="182"/>
      <c r="Q187" s="182"/>
      <c r="R187" s="182"/>
      <c r="S187" s="182"/>
      <c r="T187" s="183"/>
      <c r="AT187" s="179" t="s">
        <v>173</v>
      </c>
      <c r="AU187" s="179" t="s">
        <v>82</v>
      </c>
      <c r="AV187" s="11" t="s">
        <v>22</v>
      </c>
      <c r="AW187" s="11" t="s">
        <v>38</v>
      </c>
      <c r="AX187" s="11" t="s">
        <v>74</v>
      </c>
      <c r="AY187" s="179" t="s">
        <v>163</v>
      </c>
    </row>
    <row r="188" spans="2:51" s="12" customFormat="1" ht="22.5" customHeight="1">
      <c r="B188" s="184"/>
      <c r="D188" s="173" t="s">
        <v>173</v>
      </c>
      <c r="E188" s="193" t="s">
        <v>3</v>
      </c>
      <c r="F188" s="194" t="s">
        <v>321</v>
      </c>
      <c r="H188" s="195">
        <v>119.7</v>
      </c>
      <c r="I188" s="189"/>
      <c r="L188" s="184"/>
      <c r="M188" s="190"/>
      <c r="N188" s="191"/>
      <c r="O188" s="191"/>
      <c r="P188" s="191"/>
      <c r="Q188" s="191"/>
      <c r="R188" s="191"/>
      <c r="S188" s="191"/>
      <c r="T188" s="192"/>
      <c r="AT188" s="193" t="s">
        <v>173</v>
      </c>
      <c r="AU188" s="193" t="s">
        <v>82</v>
      </c>
      <c r="AV188" s="12" t="s">
        <v>82</v>
      </c>
      <c r="AW188" s="12" t="s">
        <v>38</v>
      </c>
      <c r="AX188" s="12" t="s">
        <v>74</v>
      </c>
      <c r="AY188" s="193" t="s">
        <v>163</v>
      </c>
    </row>
    <row r="189" spans="2:51" s="12" customFormat="1" ht="22.5" customHeight="1">
      <c r="B189" s="184"/>
      <c r="D189" s="173" t="s">
        <v>173</v>
      </c>
      <c r="E189" s="193" t="s">
        <v>3</v>
      </c>
      <c r="F189" s="194" t="s">
        <v>322</v>
      </c>
      <c r="H189" s="195">
        <v>115.2</v>
      </c>
      <c r="I189" s="189"/>
      <c r="L189" s="184"/>
      <c r="M189" s="190"/>
      <c r="N189" s="191"/>
      <c r="O189" s="191"/>
      <c r="P189" s="191"/>
      <c r="Q189" s="191"/>
      <c r="R189" s="191"/>
      <c r="S189" s="191"/>
      <c r="T189" s="192"/>
      <c r="AT189" s="193" t="s">
        <v>173</v>
      </c>
      <c r="AU189" s="193" t="s">
        <v>82</v>
      </c>
      <c r="AV189" s="12" t="s">
        <v>82</v>
      </c>
      <c r="AW189" s="12" t="s">
        <v>38</v>
      </c>
      <c r="AX189" s="12" t="s">
        <v>74</v>
      </c>
      <c r="AY189" s="193" t="s">
        <v>163</v>
      </c>
    </row>
    <row r="190" spans="2:51" s="13" customFormat="1" ht="22.5" customHeight="1">
      <c r="B190" s="196"/>
      <c r="D190" s="185" t="s">
        <v>173</v>
      </c>
      <c r="E190" s="197" t="s">
        <v>3</v>
      </c>
      <c r="F190" s="198" t="s">
        <v>203</v>
      </c>
      <c r="H190" s="199">
        <v>234.9</v>
      </c>
      <c r="I190" s="200"/>
      <c r="L190" s="196"/>
      <c r="M190" s="201"/>
      <c r="N190" s="202"/>
      <c r="O190" s="202"/>
      <c r="P190" s="202"/>
      <c r="Q190" s="202"/>
      <c r="R190" s="202"/>
      <c r="S190" s="202"/>
      <c r="T190" s="203"/>
      <c r="AT190" s="204" t="s">
        <v>173</v>
      </c>
      <c r="AU190" s="204" t="s">
        <v>82</v>
      </c>
      <c r="AV190" s="13" t="s">
        <v>169</v>
      </c>
      <c r="AW190" s="13" t="s">
        <v>38</v>
      </c>
      <c r="AX190" s="13" t="s">
        <v>22</v>
      </c>
      <c r="AY190" s="204" t="s">
        <v>163</v>
      </c>
    </row>
    <row r="191" spans="2:65" s="1" customFormat="1" ht="22.5" customHeight="1">
      <c r="B191" s="160"/>
      <c r="C191" s="161" t="s">
        <v>323</v>
      </c>
      <c r="D191" s="161" t="s">
        <v>165</v>
      </c>
      <c r="E191" s="162" t="s">
        <v>324</v>
      </c>
      <c r="F191" s="163" t="s">
        <v>325</v>
      </c>
      <c r="G191" s="164" t="s">
        <v>86</v>
      </c>
      <c r="H191" s="165">
        <v>86.4</v>
      </c>
      <c r="I191" s="166"/>
      <c r="J191" s="167">
        <f>ROUND(I191*H191,2)</f>
        <v>0</v>
      </c>
      <c r="K191" s="163" t="s">
        <v>168</v>
      </c>
      <c r="L191" s="35"/>
      <c r="M191" s="168" t="s">
        <v>3</v>
      </c>
      <c r="N191" s="169" t="s">
        <v>45</v>
      </c>
      <c r="O191" s="36"/>
      <c r="P191" s="170">
        <f>O191*H191</f>
        <v>0</v>
      </c>
      <c r="Q191" s="170">
        <v>0</v>
      </c>
      <c r="R191" s="170">
        <f>Q191*H191</f>
        <v>0</v>
      </c>
      <c r="S191" s="170">
        <v>0</v>
      </c>
      <c r="T191" s="171">
        <f>S191*H191</f>
        <v>0</v>
      </c>
      <c r="AR191" s="18" t="s">
        <v>169</v>
      </c>
      <c r="AT191" s="18" t="s">
        <v>165</v>
      </c>
      <c r="AU191" s="18" t="s">
        <v>82</v>
      </c>
      <c r="AY191" s="18" t="s">
        <v>163</v>
      </c>
      <c r="BE191" s="172">
        <f>IF(N191="základní",J191,0)</f>
        <v>0</v>
      </c>
      <c r="BF191" s="172">
        <f>IF(N191="snížená",J191,0)</f>
        <v>0</v>
      </c>
      <c r="BG191" s="172">
        <f>IF(N191="zákl. přenesená",J191,0)</f>
        <v>0</v>
      </c>
      <c r="BH191" s="172">
        <f>IF(N191="sníž. přenesená",J191,0)</f>
        <v>0</v>
      </c>
      <c r="BI191" s="172">
        <f>IF(N191="nulová",J191,0)</f>
        <v>0</v>
      </c>
      <c r="BJ191" s="18" t="s">
        <v>22</v>
      </c>
      <c r="BK191" s="172">
        <f>ROUND(I191*H191,2)</f>
        <v>0</v>
      </c>
      <c r="BL191" s="18" t="s">
        <v>169</v>
      </c>
      <c r="BM191" s="18" t="s">
        <v>326</v>
      </c>
    </row>
    <row r="192" spans="2:47" s="1" customFormat="1" ht="22.5" customHeight="1">
      <c r="B192" s="35"/>
      <c r="D192" s="173" t="s">
        <v>171</v>
      </c>
      <c r="F192" s="174" t="s">
        <v>327</v>
      </c>
      <c r="I192" s="175"/>
      <c r="L192" s="35"/>
      <c r="M192" s="64"/>
      <c r="N192" s="36"/>
      <c r="O192" s="36"/>
      <c r="P192" s="36"/>
      <c r="Q192" s="36"/>
      <c r="R192" s="36"/>
      <c r="S192" s="36"/>
      <c r="T192" s="65"/>
      <c r="AT192" s="18" t="s">
        <v>171</v>
      </c>
      <c r="AU192" s="18" t="s">
        <v>82</v>
      </c>
    </row>
    <row r="193" spans="2:51" s="11" customFormat="1" ht="22.5" customHeight="1">
      <c r="B193" s="176"/>
      <c r="D193" s="173" t="s">
        <v>173</v>
      </c>
      <c r="E193" s="177" t="s">
        <v>3</v>
      </c>
      <c r="F193" s="178" t="s">
        <v>328</v>
      </c>
      <c r="H193" s="179" t="s">
        <v>3</v>
      </c>
      <c r="I193" s="180"/>
      <c r="L193" s="176"/>
      <c r="M193" s="181"/>
      <c r="N193" s="182"/>
      <c r="O193" s="182"/>
      <c r="P193" s="182"/>
      <c r="Q193" s="182"/>
      <c r="R193" s="182"/>
      <c r="S193" s="182"/>
      <c r="T193" s="183"/>
      <c r="AT193" s="179" t="s">
        <v>173</v>
      </c>
      <c r="AU193" s="179" t="s">
        <v>82</v>
      </c>
      <c r="AV193" s="11" t="s">
        <v>22</v>
      </c>
      <c r="AW193" s="11" t="s">
        <v>38</v>
      </c>
      <c r="AX193" s="11" t="s">
        <v>74</v>
      </c>
      <c r="AY193" s="179" t="s">
        <v>163</v>
      </c>
    </row>
    <row r="194" spans="2:51" s="12" customFormat="1" ht="22.5" customHeight="1">
      <c r="B194" s="184"/>
      <c r="D194" s="185" t="s">
        <v>173</v>
      </c>
      <c r="E194" s="186" t="s">
        <v>3</v>
      </c>
      <c r="F194" s="187" t="s">
        <v>329</v>
      </c>
      <c r="H194" s="188">
        <v>86.4</v>
      </c>
      <c r="I194" s="189"/>
      <c r="L194" s="184"/>
      <c r="M194" s="190"/>
      <c r="N194" s="191"/>
      <c r="O194" s="191"/>
      <c r="P194" s="191"/>
      <c r="Q194" s="191"/>
      <c r="R194" s="191"/>
      <c r="S194" s="191"/>
      <c r="T194" s="192"/>
      <c r="AT194" s="193" t="s">
        <v>173</v>
      </c>
      <c r="AU194" s="193" t="s">
        <v>82</v>
      </c>
      <c r="AV194" s="12" t="s">
        <v>82</v>
      </c>
      <c r="AW194" s="12" t="s">
        <v>38</v>
      </c>
      <c r="AX194" s="12" t="s">
        <v>22</v>
      </c>
      <c r="AY194" s="193" t="s">
        <v>163</v>
      </c>
    </row>
    <row r="195" spans="2:65" s="1" customFormat="1" ht="22.5" customHeight="1">
      <c r="B195" s="160"/>
      <c r="C195" s="161" t="s">
        <v>330</v>
      </c>
      <c r="D195" s="161" t="s">
        <v>165</v>
      </c>
      <c r="E195" s="162" t="s">
        <v>331</v>
      </c>
      <c r="F195" s="163" t="s">
        <v>332</v>
      </c>
      <c r="G195" s="164" t="s">
        <v>86</v>
      </c>
      <c r="H195" s="165">
        <v>6638</v>
      </c>
      <c r="I195" s="166"/>
      <c r="J195" s="167">
        <f>ROUND(I195*H195,2)</f>
        <v>0</v>
      </c>
      <c r="K195" s="163" t="s">
        <v>168</v>
      </c>
      <c r="L195" s="35"/>
      <c r="M195" s="168" t="s">
        <v>3</v>
      </c>
      <c r="N195" s="169" t="s">
        <v>45</v>
      </c>
      <c r="O195" s="36"/>
      <c r="P195" s="170">
        <f>O195*H195</f>
        <v>0</v>
      </c>
      <c r="Q195" s="170">
        <v>0</v>
      </c>
      <c r="R195" s="170">
        <f>Q195*H195</f>
        <v>0</v>
      </c>
      <c r="S195" s="170">
        <v>0</v>
      </c>
      <c r="T195" s="171">
        <f>S195*H195</f>
        <v>0</v>
      </c>
      <c r="AR195" s="18" t="s">
        <v>169</v>
      </c>
      <c r="AT195" s="18" t="s">
        <v>165</v>
      </c>
      <c r="AU195" s="18" t="s">
        <v>82</v>
      </c>
      <c r="AY195" s="18" t="s">
        <v>163</v>
      </c>
      <c r="BE195" s="172">
        <f>IF(N195="základní",J195,0)</f>
        <v>0</v>
      </c>
      <c r="BF195" s="172">
        <f>IF(N195="snížená",J195,0)</f>
        <v>0</v>
      </c>
      <c r="BG195" s="172">
        <f>IF(N195="zákl. přenesená",J195,0)</f>
        <v>0</v>
      </c>
      <c r="BH195" s="172">
        <f>IF(N195="sníž. přenesená",J195,0)</f>
        <v>0</v>
      </c>
      <c r="BI195" s="172">
        <f>IF(N195="nulová",J195,0)</f>
        <v>0</v>
      </c>
      <c r="BJ195" s="18" t="s">
        <v>22</v>
      </c>
      <c r="BK195" s="172">
        <f>ROUND(I195*H195,2)</f>
        <v>0</v>
      </c>
      <c r="BL195" s="18" t="s">
        <v>169</v>
      </c>
      <c r="BM195" s="18" t="s">
        <v>333</v>
      </c>
    </row>
    <row r="196" spans="2:47" s="1" customFormat="1" ht="30" customHeight="1">
      <c r="B196" s="35"/>
      <c r="D196" s="173" t="s">
        <v>171</v>
      </c>
      <c r="F196" s="174" t="s">
        <v>334</v>
      </c>
      <c r="I196" s="175"/>
      <c r="L196" s="35"/>
      <c r="M196" s="64"/>
      <c r="N196" s="36"/>
      <c r="O196" s="36"/>
      <c r="P196" s="36"/>
      <c r="Q196" s="36"/>
      <c r="R196" s="36"/>
      <c r="S196" s="36"/>
      <c r="T196" s="65"/>
      <c r="AT196" s="18" t="s">
        <v>171</v>
      </c>
      <c r="AU196" s="18" t="s">
        <v>82</v>
      </c>
    </row>
    <row r="197" spans="2:51" s="12" customFormat="1" ht="22.5" customHeight="1">
      <c r="B197" s="184"/>
      <c r="D197" s="185" t="s">
        <v>173</v>
      </c>
      <c r="E197" s="186" t="s">
        <v>3</v>
      </c>
      <c r="F197" s="187" t="s">
        <v>97</v>
      </c>
      <c r="H197" s="188">
        <v>6638</v>
      </c>
      <c r="I197" s="189"/>
      <c r="L197" s="184"/>
      <c r="M197" s="190"/>
      <c r="N197" s="191"/>
      <c r="O197" s="191"/>
      <c r="P197" s="191"/>
      <c r="Q197" s="191"/>
      <c r="R197" s="191"/>
      <c r="S197" s="191"/>
      <c r="T197" s="192"/>
      <c r="AT197" s="193" t="s">
        <v>173</v>
      </c>
      <c r="AU197" s="193" t="s">
        <v>82</v>
      </c>
      <c r="AV197" s="12" t="s">
        <v>82</v>
      </c>
      <c r="AW197" s="12" t="s">
        <v>38</v>
      </c>
      <c r="AX197" s="12" t="s">
        <v>22</v>
      </c>
      <c r="AY197" s="193" t="s">
        <v>163</v>
      </c>
    </row>
    <row r="198" spans="2:65" s="1" customFormat="1" ht="22.5" customHeight="1">
      <c r="B198" s="160"/>
      <c r="C198" s="161" t="s">
        <v>335</v>
      </c>
      <c r="D198" s="161" t="s">
        <v>165</v>
      </c>
      <c r="E198" s="162" t="s">
        <v>336</v>
      </c>
      <c r="F198" s="163" t="s">
        <v>337</v>
      </c>
      <c r="G198" s="164" t="s">
        <v>86</v>
      </c>
      <c r="H198" s="165">
        <v>28144</v>
      </c>
      <c r="I198" s="166"/>
      <c r="J198" s="167">
        <f>ROUND(I198*H198,2)</f>
        <v>0</v>
      </c>
      <c r="K198" s="163" t="s">
        <v>168</v>
      </c>
      <c r="L198" s="35"/>
      <c r="M198" s="168" t="s">
        <v>3</v>
      </c>
      <c r="N198" s="169" t="s">
        <v>45</v>
      </c>
      <c r="O198" s="36"/>
      <c r="P198" s="170">
        <f>O198*H198</f>
        <v>0</v>
      </c>
      <c r="Q198" s="170">
        <v>0.00061</v>
      </c>
      <c r="R198" s="170">
        <f>Q198*H198</f>
        <v>17.167839999999998</v>
      </c>
      <c r="S198" s="170">
        <v>0</v>
      </c>
      <c r="T198" s="171">
        <f>S198*H198</f>
        <v>0</v>
      </c>
      <c r="AR198" s="18" t="s">
        <v>169</v>
      </c>
      <c r="AT198" s="18" t="s">
        <v>165</v>
      </c>
      <c r="AU198" s="18" t="s">
        <v>82</v>
      </c>
      <c r="AY198" s="18" t="s">
        <v>163</v>
      </c>
      <c r="BE198" s="172">
        <f>IF(N198="základní",J198,0)</f>
        <v>0</v>
      </c>
      <c r="BF198" s="172">
        <f>IF(N198="snížená",J198,0)</f>
        <v>0</v>
      </c>
      <c r="BG198" s="172">
        <f>IF(N198="zákl. přenesená",J198,0)</f>
        <v>0</v>
      </c>
      <c r="BH198" s="172">
        <f>IF(N198="sníž. přenesená",J198,0)</f>
        <v>0</v>
      </c>
      <c r="BI198" s="172">
        <f>IF(N198="nulová",J198,0)</f>
        <v>0</v>
      </c>
      <c r="BJ198" s="18" t="s">
        <v>22</v>
      </c>
      <c r="BK198" s="172">
        <f>ROUND(I198*H198,2)</f>
        <v>0</v>
      </c>
      <c r="BL198" s="18" t="s">
        <v>169</v>
      </c>
      <c r="BM198" s="18" t="s">
        <v>338</v>
      </c>
    </row>
    <row r="199" spans="2:47" s="1" customFormat="1" ht="22.5" customHeight="1">
      <c r="B199" s="35"/>
      <c r="D199" s="173" t="s">
        <v>171</v>
      </c>
      <c r="F199" s="174" t="s">
        <v>339</v>
      </c>
      <c r="I199" s="175"/>
      <c r="L199" s="35"/>
      <c r="M199" s="64"/>
      <c r="N199" s="36"/>
      <c r="O199" s="36"/>
      <c r="P199" s="36"/>
      <c r="Q199" s="36"/>
      <c r="R199" s="36"/>
      <c r="S199" s="36"/>
      <c r="T199" s="65"/>
      <c r="AT199" s="18" t="s">
        <v>171</v>
      </c>
      <c r="AU199" s="18" t="s">
        <v>82</v>
      </c>
    </row>
    <row r="200" spans="2:51" s="12" customFormat="1" ht="22.5" customHeight="1">
      <c r="B200" s="184"/>
      <c r="D200" s="185" t="s">
        <v>173</v>
      </c>
      <c r="E200" s="186" t="s">
        <v>3</v>
      </c>
      <c r="F200" s="187" t="s">
        <v>340</v>
      </c>
      <c r="H200" s="188">
        <v>28144</v>
      </c>
      <c r="I200" s="189"/>
      <c r="L200" s="184"/>
      <c r="M200" s="190"/>
      <c r="N200" s="191"/>
      <c r="O200" s="191"/>
      <c r="P200" s="191"/>
      <c r="Q200" s="191"/>
      <c r="R200" s="191"/>
      <c r="S200" s="191"/>
      <c r="T200" s="192"/>
      <c r="AT200" s="193" t="s">
        <v>173</v>
      </c>
      <c r="AU200" s="193" t="s">
        <v>82</v>
      </c>
      <c r="AV200" s="12" t="s">
        <v>82</v>
      </c>
      <c r="AW200" s="12" t="s">
        <v>38</v>
      </c>
      <c r="AX200" s="12" t="s">
        <v>22</v>
      </c>
      <c r="AY200" s="193" t="s">
        <v>163</v>
      </c>
    </row>
    <row r="201" spans="2:65" s="1" customFormat="1" ht="31.5" customHeight="1">
      <c r="B201" s="160"/>
      <c r="C201" s="161" t="s">
        <v>341</v>
      </c>
      <c r="D201" s="161" t="s">
        <v>165</v>
      </c>
      <c r="E201" s="162" t="s">
        <v>342</v>
      </c>
      <c r="F201" s="163" t="s">
        <v>343</v>
      </c>
      <c r="G201" s="164" t="s">
        <v>86</v>
      </c>
      <c r="H201" s="165">
        <v>14072</v>
      </c>
      <c r="I201" s="166"/>
      <c r="J201" s="167">
        <f>ROUND(I201*H201,2)</f>
        <v>0</v>
      </c>
      <c r="K201" s="163" t="s">
        <v>168</v>
      </c>
      <c r="L201" s="35"/>
      <c r="M201" s="168" t="s">
        <v>3</v>
      </c>
      <c r="N201" s="169" t="s">
        <v>45</v>
      </c>
      <c r="O201" s="36"/>
      <c r="P201" s="170">
        <f>O201*H201</f>
        <v>0</v>
      </c>
      <c r="Q201" s="170">
        <v>0</v>
      </c>
      <c r="R201" s="170">
        <f>Q201*H201</f>
        <v>0</v>
      </c>
      <c r="S201" s="170">
        <v>0</v>
      </c>
      <c r="T201" s="171">
        <f>S201*H201</f>
        <v>0</v>
      </c>
      <c r="AR201" s="18" t="s">
        <v>169</v>
      </c>
      <c r="AT201" s="18" t="s">
        <v>165</v>
      </c>
      <c r="AU201" s="18" t="s">
        <v>82</v>
      </c>
      <c r="AY201" s="18" t="s">
        <v>163</v>
      </c>
      <c r="BE201" s="172">
        <f>IF(N201="základní",J201,0)</f>
        <v>0</v>
      </c>
      <c r="BF201" s="172">
        <f>IF(N201="snížená",J201,0)</f>
        <v>0</v>
      </c>
      <c r="BG201" s="172">
        <f>IF(N201="zákl. přenesená",J201,0)</f>
        <v>0</v>
      </c>
      <c r="BH201" s="172">
        <f>IF(N201="sníž. přenesená",J201,0)</f>
        <v>0</v>
      </c>
      <c r="BI201" s="172">
        <f>IF(N201="nulová",J201,0)</f>
        <v>0</v>
      </c>
      <c r="BJ201" s="18" t="s">
        <v>22</v>
      </c>
      <c r="BK201" s="172">
        <f>ROUND(I201*H201,2)</f>
        <v>0</v>
      </c>
      <c r="BL201" s="18" t="s">
        <v>169</v>
      </c>
      <c r="BM201" s="18" t="s">
        <v>344</v>
      </c>
    </row>
    <row r="202" spans="2:47" s="1" customFormat="1" ht="30" customHeight="1">
      <c r="B202" s="35"/>
      <c r="D202" s="173" t="s">
        <v>171</v>
      </c>
      <c r="F202" s="174" t="s">
        <v>345</v>
      </c>
      <c r="I202" s="175"/>
      <c r="L202" s="35"/>
      <c r="M202" s="64"/>
      <c r="N202" s="36"/>
      <c r="O202" s="36"/>
      <c r="P202" s="36"/>
      <c r="Q202" s="36"/>
      <c r="R202" s="36"/>
      <c r="S202" s="36"/>
      <c r="T202" s="65"/>
      <c r="AT202" s="18" t="s">
        <v>171</v>
      </c>
      <c r="AU202" s="18" t="s">
        <v>82</v>
      </c>
    </row>
    <row r="203" spans="2:51" s="12" customFormat="1" ht="22.5" customHeight="1">
      <c r="B203" s="184"/>
      <c r="D203" s="185" t="s">
        <v>173</v>
      </c>
      <c r="E203" s="186" t="s">
        <v>3</v>
      </c>
      <c r="F203" s="187" t="s">
        <v>84</v>
      </c>
      <c r="H203" s="188">
        <v>14072</v>
      </c>
      <c r="I203" s="189"/>
      <c r="L203" s="184"/>
      <c r="M203" s="190"/>
      <c r="N203" s="191"/>
      <c r="O203" s="191"/>
      <c r="P203" s="191"/>
      <c r="Q203" s="191"/>
      <c r="R203" s="191"/>
      <c r="S203" s="191"/>
      <c r="T203" s="192"/>
      <c r="AT203" s="193" t="s">
        <v>173</v>
      </c>
      <c r="AU203" s="193" t="s">
        <v>82</v>
      </c>
      <c r="AV203" s="12" t="s">
        <v>82</v>
      </c>
      <c r="AW203" s="12" t="s">
        <v>38</v>
      </c>
      <c r="AX203" s="12" t="s">
        <v>22</v>
      </c>
      <c r="AY203" s="193" t="s">
        <v>163</v>
      </c>
    </row>
    <row r="204" spans="2:65" s="1" customFormat="1" ht="22.5" customHeight="1">
      <c r="B204" s="160"/>
      <c r="C204" s="161" t="s">
        <v>346</v>
      </c>
      <c r="D204" s="161" t="s">
        <v>165</v>
      </c>
      <c r="E204" s="162" t="s">
        <v>347</v>
      </c>
      <c r="F204" s="163" t="s">
        <v>348</v>
      </c>
      <c r="G204" s="164" t="s">
        <v>86</v>
      </c>
      <c r="H204" s="165">
        <v>14072</v>
      </c>
      <c r="I204" s="166"/>
      <c r="J204" s="167">
        <f>ROUND(I204*H204,2)</f>
        <v>0</v>
      </c>
      <c r="K204" s="163" t="s">
        <v>168</v>
      </c>
      <c r="L204" s="35"/>
      <c r="M204" s="168" t="s">
        <v>3</v>
      </c>
      <c r="N204" s="169" t="s">
        <v>45</v>
      </c>
      <c r="O204" s="36"/>
      <c r="P204" s="170">
        <f>O204*H204</f>
        <v>0</v>
      </c>
      <c r="Q204" s="170">
        <v>0</v>
      </c>
      <c r="R204" s="170">
        <f>Q204*H204</f>
        <v>0</v>
      </c>
      <c r="S204" s="170">
        <v>0</v>
      </c>
      <c r="T204" s="171">
        <f>S204*H204</f>
        <v>0</v>
      </c>
      <c r="AR204" s="18" t="s">
        <v>169</v>
      </c>
      <c r="AT204" s="18" t="s">
        <v>165</v>
      </c>
      <c r="AU204" s="18" t="s">
        <v>82</v>
      </c>
      <c r="AY204" s="18" t="s">
        <v>163</v>
      </c>
      <c r="BE204" s="172">
        <f>IF(N204="základní",J204,0)</f>
        <v>0</v>
      </c>
      <c r="BF204" s="172">
        <f>IF(N204="snížená",J204,0)</f>
        <v>0</v>
      </c>
      <c r="BG204" s="172">
        <f>IF(N204="zákl. přenesená",J204,0)</f>
        <v>0</v>
      </c>
      <c r="BH204" s="172">
        <f>IF(N204="sníž. přenesená",J204,0)</f>
        <v>0</v>
      </c>
      <c r="BI204" s="172">
        <f>IF(N204="nulová",J204,0)</f>
        <v>0</v>
      </c>
      <c r="BJ204" s="18" t="s">
        <v>22</v>
      </c>
      <c r="BK204" s="172">
        <f>ROUND(I204*H204,2)</f>
        <v>0</v>
      </c>
      <c r="BL204" s="18" t="s">
        <v>169</v>
      </c>
      <c r="BM204" s="18" t="s">
        <v>349</v>
      </c>
    </row>
    <row r="205" spans="2:47" s="1" customFormat="1" ht="30" customHeight="1">
      <c r="B205" s="35"/>
      <c r="D205" s="173" t="s">
        <v>171</v>
      </c>
      <c r="F205" s="174" t="s">
        <v>350</v>
      </c>
      <c r="I205" s="175"/>
      <c r="L205" s="35"/>
      <c r="M205" s="64"/>
      <c r="N205" s="36"/>
      <c r="O205" s="36"/>
      <c r="P205" s="36"/>
      <c r="Q205" s="36"/>
      <c r="R205" s="36"/>
      <c r="S205" s="36"/>
      <c r="T205" s="65"/>
      <c r="AT205" s="18" t="s">
        <v>171</v>
      </c>
      <c r="AU205" s="18" t="s">
        <v>82</v>
      </c>
    </row>
    <row r="206" spans="2:51" s="12" customFormat="1" ht="22.5" customHeight="1">
      <c r="B206" s="184"/>
      <c r="D206" s="173" t="s">
        <v>173</v>
      </c>
      <c r="E206" s="193" t="s">
        <v>3</v>
      </c>
      <c r="F206" s="194" t="s">
        <v>84</v>
      </c>
      <c r="H206" s="195">
        <v>14072</v>
      </c>
      <c r="I206" s="189"/>
      <c r="L206" s="184"/>
      <c r="M206" s="190"/>
      <c r="N206" s="191"/>
      <c r="O206" s="191"/>
      <c r="P206" s="191"/>
      <c r="Q206" s="191"/>
      <c r="R206" s="191"/>
      <c r="S206" s="191"/>
      <c r="T206" s="192"/>
      <c r="AT206" s="193" t="s">
        <v>173</v>
      </c>
      <c r="AU206" s="193" t="s">
        <v>82</v>
      </c>
      <c r="AV206" s="12" t="s">
        <v>82</v>
      </c>
      <c r="AW206" s="12" t="s">
        <v>38</v>
      </c>
      <c r="AX206" s="12" t="s">
        <v>22</v>
      </c>
      <c r="AY206" s="193" t="s">
        <v>163</v>
      </c>
    </row>
    <row r="207" spans="2:63" s="10" customFormat="1" ht="29.25" customHeight="1">
      <c r="B207" s="146"/>
      <c r="D207" s="157" t="s">
        <v>73</v>
      </c>
      <c r="E207" s="158" t="s">
        <v>217</v>
      </c>
      <c r="F207" s="158" t="s">
        <v>351</v>
      </c>
      <c r="I207" s="149"/>
      <c r="J207" s="159">
        <f>BK207</f>
        <v>0</v>
      </c>
      <c r="L207" s="146"/>
      <c r="M207" s="151"/>
      <c r="N207" s="152"/>
      <c r="O207" s="152"/>
      <c r="P207" s="153">
        <f>SUM(P208:P259)</f>
        <v>0</v>
      </c>
      <c r="Q207" s="152"/>
      <c r="R207" s="153">
        <f>SUM(R208:R259)</f>
        <v>1093.9219799999998</v>
      </c>
      <c r="S207" s="152"/>
      <c r="T207" s="154">
        <f>SUM(T208:T259)</f>
        <v>0</v>
      </c>
      <c r="AR207" s="147" t="s">
        <v>22</v>
      </c>
      <c r="AT207" s="155" t="s">
        <v>73</v>
      </c>
      <c r="AU207" s="155" t="s">
        <v>22</v>
      </c>
      <c r="AY207" s="147" t="s">
        <v>163</v>
      </c>
      <c r="BK207" s="156">
        <f>SUM(BK208:BK259)</f>
        <v>0</v>
      </c>
    </row>
    <row r="208" spans="2:65" s="1" customFormat="1" ht="22.5" customHeight="1">
      <c r="B208" s="160"/>
      <c r="C208" s="161" t="s">
        <v>352</v>
      </c>
      <c r="D208" s="161" t="s">
        <v>165</v>
      </c>
      <c r="E208" s="162" t="s">
        <v>353</v>
      </c>
      <c r="F208" s="163" t="s">
        <v>354</v>
      </c>
      <c r="G208" s="164" t="s">
        <v>91</v>
      </c>
      <c r="H208" s="165">
        <v>12</v>
      </c>
      <c r="I208" s="166"/>
      <c r="J208" s="167">
        <f>ROUND(I208*H208,2)</f>
        <v>0</v>
      </c>
      <c r="K208" s="163" t="s">
        <v>168</v>
      </c>
      <c r="L208" s="35"/>
      <c r="M208" s="168" t="s">
        <v>3</v>
      </c>
      <c r="N208" s="169" t="s">
        <v>45</v>
      </c>
      <c r="O208" s="36"/>
      <c r="P208" s="170">
        <f>O208*H208</f>
        <v>0</v>
      </c>
      <c r="Q208" s="170">
        <v>0.14067</v>
      </c>
      <c r="R208" s="170">
        <f>Q208*H208</f>
        <v>1.68804</v>
      </c>
      <c r="S208" s="170">
        <v>0</v>
      </c>
      <c r="T208" s="171">
        <f>S208*H208</f>
        <v>0</v>
      </c>
      <c r="AR208" s="18" t="s">
        <v>169</v>
      </c>
      <c r="AT208" s="18" t="s">
        <v>165</v>
      </c>
      <c r="AU208" s="18" t="s">
        <v>82</v>
      </c>
      <c r="AY208" s="18" t="s">
        <v>163</v>
      </c>
      <c r="BE208" s="172">
        <f>IF(N208="základní",J208,0)</f>
        <v>0</v>
      </c>
      <c r="BF208" s="172">
        <f>IF(N208="snížená",J208,0)</f>
        <v>0</v>
      </c>
      <c r="BG208" s="172">
        <f>IF(N208="zákl. přenesená",J208,0)</f>
        <v>0</v>
      </c>
      <c r="BH208" s="172">
        <f>IF(N208="sníž. přenesená",J208,0)</f>
        <v>0</v>
      </c>
      <c r="BI208" s="172">
        <f>IF(N208="nulová",J208,0)</f>
        <v>0</v>
      </c>
      <c r="BJ208" s="18" t="s">
        <v>22</v>
      </c>
      <c r="BK208" s="172">
        <f>ROUND(I208*H208,2)</f>
        <v>0</v>
      </c>
      <c r="BL208" s="18" t="s">
        <v>169</v>
      </c>
      <c r="BM208" s="18" t="s">
        <v>355</v>
      </c>
    </row>
    <row r="209" spans="2:47" s="1" customFormat="1" ht="30" customHeight="1">
      <c r="B209" s="35"/>
      <c r="D209" s="173" t="s">
        <v>171</v>
      </c>
      <c r="F209" s="174" t="s">
        <v>356</v>
      </c>
      <c r="I209" s="175"/>
      <c r="L209" s="35"/>
      <c r="M209" s="64"/>
      <c r="N209" s="36"/>
      <c r="O209" s="36"/>
      <c r="P209" s="36"/>
      <c r="Q209" s="36"/>
      <c r="R209" s="36"/>
      <c r="S209" s="36"/>
      <c r="T209" s="65"/>
      <c r="AT209" s="18" t="s">
        <v>171</v>
      </c>
      <c r="AU209" s="18" t="s">
        <v>82</v>
      </c>
    </row>
    <row r="210" spans="2:51" s="12" customFormat="1" ht="22.5" customHeight="1">
      <c r="B210" s="184"/>
      <c r="D210" s="185" t="s">
        <v>173</v>
      </c>
      <c r="E210" s="186" t="s">
        <v>3</v>
      </c>
      <c r="F210" s="187" t="s">
        <v>357</v>
      </c>
      <c r="H210" s="188">
        <v>12</v>
      </c>
      <c r="I210" s="189"/>
      <c r="L210" s="184"/>
      <c r="M210" s="190"/>
      <c r="N210" s="191"/>
      <c r="O210" s="191"/>
      <c r="P210" s="191"/>
      <c r="Q210" s="191"/>
      <c r="R210" s="191"/>
      <c r="S210" s="191"/>
      <c r="T210" s="192"/>
      <c r="AT210" s="193" t="s">
        <v>173</v>
      </c>
      <c r="AU210" s="193" t="s">
        <v>82</v>
      </c>
      <c r="AV210" s="12" t="s">
        <v>82</v>
      </c>
      <c r="AW210" s="12" t="s">
        <v>38</v>
      </c>
      <c r="AX210" s="12" t="s">
        <v>22</v>
      </c>
      <c r="AY210" s="193" t="s">
        <v>163</v>
      </c>
    </row>
    <row r="211" spans="2:65" s="1" customFormat="1" ht="22.5" customHeight="1">
      <c r="B211" s="160"/>
      <c r="C211" s="213" t="s">
        <v>358</v>
      </c>
      <c r="D211" s="213" t="s">
        <v>264</v>
      </c>
      <c r="E211" s="214" t="s">
        <v>359</v>
      </c>
      <c r="F211" s="215" t="s">
        <v>360</v>
      </c>
      <c r="G211" s="216" t="s">
        <v>91</v>
      </c>
      <c r="H211" s="217">
        <v>12</v>
      </c>
      <c r="I211" s="218"/>
      <c r="J211" s="219">
        <f>ROUND(I211*H211,2)</f>
        <v>0</v>
      </c>
      <c r="K211" s="215" t="s">
        <v>168</v>
      </c>
      <c r="L211" s="220"/>
      <c r="M211" s="221" t="s">
        <v>3</v>
      </c>
      <c r="N211" s="222" t="s">
        <v>45</v>
      </c>
      <c r="O211" s="36"/>
      <c r="P211" s="170">
        <f>O211*H211</f>
        <v>0</v>
      </c>
      <c r="Q211" s="170">
        <v>0.162</v>
      </c>
      <c r="R211" s="170">
        <f>Q211*H211</f>
        <v>1.944</v>
      </c>
      <c r="S211" s="170">
        <v>0</v>
      </c>
      <c r="T211" s="171">
        <f>S211*H211</f>
        <v>0</v>
      </c>
      <c r="AR211" s="18" t="s">
        <v>210</v>
      </c>
      <c r="AT211" s="18" t="s">
        <v>264</v>
      </c>
      <c r="AU211" s="18" t="s">
        <v>82</v>
      </c>
      <c r="AY211" s="18" t="s">
        <v>163</v>
      </c>
      <c r="BE211" s="172">
        <f>IF(N211="základní",J211,0)</f>
        <v>0</v>
      </c>
      <c r="BF211" s="172">
        <f>IF(N211="snížená",J211,0)</f>
        <v>0</v>
      </c>
      <c r="BG211" s="172">
        <f>IF(N211="zákl. přenesená",J211,0)</f>
        <v>0</v>
      </c>
      <c r="BH211" s="172">
        <f>IF(N211="sníž. přenesená",J211,0)</f>
        <v>0</v>
      </c>
      <c r="BI211" s="172">
        <f>IF(N211="nulová",J211,0)</f>
        <v>0</v>
      </c>
      <c r="BJ211" s="18" t="s">
        <v>22</v>
      </c>
      <c r="BK211" s="172">
        <f>ROUND(I211*H211,2)</f>
        <v>0</v>
      </c>
      <c r="BL211" s="18" t="s">
        <v>169</v>
      </c>
      <c r="BM211" s="18" t="s">
        <v>361</v>
      </c>
    </row>
    <row r="212" spans="2:47" s="1" customFormat="1" ht="30" customHeight="1">
      <c r="B212" s="35"/>
      <c r="D212" s="173" t="s">
        <v>171</v>
      </c>
      <c r="F212" s="174" t="s">
        <v>362</v>
      </c>
      <c r="I212" s="175"/>
      <c r="L212" s="35"/>
      <c r="M212" s="64"/>
      <c r="N212" s="36"/>
      <c r="O212" s="36"/>
      <c r="P212" s="36"/>
      <c r="Q212" s="36"/>
      <c r="R212" s="36"/>
      <c r="S212" s="36"/>
      <c r="T212" s="65"/>
      <c r="AT212" s="18" t="s">
        <v>171</v>
      </c>
      <c r="AU212" s="18" t="s">
        <v>82</v>
      </c>
    </row>
    <row r="213" spans="2:51" s="12" customFormat="1" ht="22.5" customHeight="1">
      <c r="B213" s="184"/>
      <c r="D213" s="185" t="s">
        <v>173</v>
      </c>
      <c r="E213" s="186" t="s">
        <v>3</v>
      </c>
      <c r="F213" s="187" t="s">
        <v>357</v>
      </c>
      <c r="H213" s="188">
        <v>12</v>
      </c>
      <c r="I213" s="189"/>
      <c r="L213" s="184"/>
      <c r="M213" s="190"/>
      <c r="N213" s="191"/>
      <c r="O213" s="191"/>
      <c r="P213" s="191"/>
      <c r="Q213" s="191"/>
      <c r="R213" s="191"/>
      <c r="S213" s="191"/>
      <c r="T213" s="192"/>
      <c r="AT213" s="193" t="s">
        <v>173</v>
      </c>
      <c r="AU213" s="193" t="s">
        <v>82</v>
      </c>
      <c r="AV213" s="12" t="s">
        <v>82</v>
      </c>
      <c r="AW213" s="12" t="s">
        <v>38</v>
      </c>
      <c r="AX213" s="12" t="s">
        <v>22</v>
      </c>
      <c r="AY213" s="193" t="s">
        <v>163</v>
      </c>
    </row>
    <row r="214" spans="2:65" s="1" customFormat="1" ht="22.5" customHeight="1">
      <c r="B214" s="160"/>
      <c r="C214" s="161" t="s">
        <v>363</v>
      </c>
      <c r="D214" s="161" t="s">
        <v>165</v>
      </c>
      <c r="E214" s="162" t="s">
        <v>364</v>
      </c>
      <c r="F214" s="163" t="s">
        <v>365</v>
      </c>
      <c r="G214" s="164" t="s">
        <v>105</v>
      </c>
      <c r="H214" s="165">
        <v>64.8</v>
      </c>
      <c r="I214" s="166"/>
      <c r="J214" s="167">
        <f>ROUND(I214*H214,2)</f>
        <v>0</v>
      </c>
      <c r="K214" s="163" t="s">
        <v>3</v>
      </c>
      <c r="L214" s="35"/>
      <c r="M214" s="168" t="s">
        <v>3</v>
      </c>
      <c r="N214" s="169" t="s">
        <v>45</v>
      </c>
      <c r="O214" s="36"/>
      <c r="P214" s="170">
        <f>O214*H214</f>
        <v>0</v>
      </c>
      <c r="Q214" s="170">
        <v>2.28955</v>
      </c>
      <c r="R214" s="170">
        <f>Q214*H214</f>
        <v>148.36284</v>
      </c>
      <c r="S214" s="170">
        <v>0</v>
      </c>
      <c r="T214" s="171">
        <f>S214*H214</f>
        <v>0</v>
      </c>
      <c r="AR214" s="18" t="s">
        <v>169</v>
      </c>
      <c r="AT214" s="18" t="s">
        <v>165</v>
      </c>
      <c r="AU214" s="18" t="s">
        <v>82</v>
      </c>
      <c r="AY214" s="18" t="s">
        <v>163</v>
      </c>
      <c r="BE214" s="172">
        <f>IF(N214="základní",J214,0)</f>
        <v>0</v>
      </c>
      <c r="BF214" s="172">
        <f>IF(N214="snížená",J214,0)</f>
        <v>0</v>
      </c>
      <c r="BG214" s="172">
        <f>IF(N214="zákl. přenesená",J214,0)</f>
        <v>0</v>
      </c>
      <c r="BH214" s="172">
        <f>IF(N214="sníž. přenesená",J214,0)</f>
        <v>0</v>
      </c>
      <c r="BI214" s="172">
        <f>IF(N214="nulová",J214,0)</f>
        <v>0</v>
      </c>
      <c r="BJ214" s="18" t="s">
        <v>22</v>
      </c>
      <c r="BK214" s="172">
        <f>ROUND(I214*H214,2)</f>
        <v>0</v>
      </c>
      <c r="BL214" s="18" t="s">
        <v>169</v>
      </c>
      <c r="BM214" s="18" t="s">
        <v>366</v>
      </c>
    </row>
    <row r="215" spans="2:51" s="11" customFormat="1" ht="22.5" customHeight="1">
      <c r="B215" s="176"/>
      <c r="D215" s="173" t="s">
        <v>173</v>
      </c>
      <c r="E215" s="177" t="s">
        <v>3</v>
      </c>
      <c r="F215" s="178" t="s">
        <v>328</v>
      </c>
      <c r="H215" s="179" t="s">
        <v>3</v>
      </c>
      <c r="I215" s="180"/>
      <c r="L215" s="176"/>
      <c r="M215" s="181"/>
      <c r="N215" s="182"/>
      <c r="O215" s="182"/>
      <c r="P215" s="182"/>
      <c r="Q215" s="182"/>
      <c r="R215" s="182"/>
      <c r="S215" s="182"/>
      <c r="T215" s="183"/>
      <c r="AT215" s="179" t="s">
        <v>173</v>
      </c>
      <c r="AU215" s="179" t="s">
        <v>82</v>
      </c>
      <c r="AV215" s="11" t="s">
        <v>22</v>
      </c>
      <c r="AW215" s="11" t="s">
        <v>38</v>
      </c>
      <c r="AX215" s="11" t="s">
        <v>74</v>
      </c>
      <c r="AY215" s="179" t="s">
        <v>163</v>
      </c>
    </row>
    <row r="216" spans="2:51" s="12" customFormat="1" ht="22.5" customHeight="1">
      <c r="B216" s="184"/>
      <c r="D216" s="185" t="s">
        <v>173</v>
      </c>
      <c r="E216" s="186" t="s">
        <v>3</v>
      </c>
      <c r="F216" s="187" t="s">
        <v>367</v>
      </c>
      <c r="H216" s="188">
        <v>64.8</v>
      </c>
      <c r="I216" s="189"/>
      <c r="L216" s="184"/>
      <c r="M216" s="190"/>
      <c r="N216" s="191"/>
      <c r="O216" s="191"/>
      <c r="P216" s="191"/>
      <c r="Q216" s="191"/>
      <c r="R216" s="191"/>
      <c r="S216" s="191"/>
      <c r="T216" s="192"/>
      <c r="AT216" s="193" t="s">
        <v>173</v>
      </c>
      <c r="AU216" s="193" t="s">
        <v>82</v>
      </c>
      <c r="AV216" s="12" t="s">
        <v>82</v>
      </c>
      <c r="AW216" s="12" t="s">
        <v>38</v>
      </c>
      <c r="AX216" s="12" t="s">
        <v>22</v>
      </c>
      <c r="AY216" s="193" t="s">
        <v>163</v>
      </c>
    </row>
    <row r="217" spans="2:65" s="1" customFormat="1" ht="22.5" customHeight="1">
      <c r="B217" s="160"/>
      <c r="C217" s="161" t="s">
        <v>368</v>
      </c>
      <c r="D217" s="161" t="s">
        <v>165</v>
      </c>
      <c r="E217" s="162" t="s">
        <v>369</v>
      </c>
      <c r="F217" s="163" t="s">
        <v>370</v>
      </c>
      <c r="G217" s="164" t="s">
        <v>91</v>
      </c>
      <c r="H217" s="165">
        <v>80</v>
      </c>
      <c r="I217" s="166"/>
      <c r="J217" s="167">
        <f>ROUND(I217*H217,2)</f>
        <v>0</v>
      </c>
      <c r="K217" s="163" t="s">
        <v>168</v>
      </c>
      <c r="L217" s="35"/>
      <c r="M217" s="168" t="s">
        <v>3</v>
      </c>
      <c r="N217" s="169" t="s">
        <v>45</v>
      </c>
      <c r="O217" s="36"/>
      <c r="P217" s="170">
        <f>O217*H217</f>
        <v>0</v>
      </c>
      <c r="Q217" s="170">
        <v>0.95352</v>
      </c>
      <c r="R217" s="170">
        <f>Q217*H217</f>
        <v>76.2816</v>
      </c>
      <c r="S217" s="170">
        <v>0</v>
      </c>
      <c r="T217" s="171">
        <f>S217*H217</f>
        <v>0</v>
      </c>
      <c r="AR217" s="18" t="s">
        <v>169</v>
      </c>
      <c r="AT217" s="18" t="s">
        <v>165</v>
      </c>
      <c r="AU217" s="18" t="s">
        <v>82</v>
      </c>
      <c r="AY217" s="18" t="s">
        <v>163</v>
      </c>
      <c r="BE217" s="172">
        <f>IF(N217="základní",J217,0)</f>
        <v>0</v>
      </c>
      <c r="BF217" s="172">
        <f>IF(N217="snížená",J217,0)</f>
        <v>0</v>
      </c>
      <c r="BG217" s="172">
        <f>IF(N217="zákl. přenesená",J217,0)</f>
        <v>0</v>
      </c>
      <c r="BH217" s="172">
        <f>IF(N217="sníž. přenesená",J217,0)</f>
        <v>0</v>
      </c>
      <c r="BI217" s="172">
        <f>IF(N217="nulová",J217,0)</f>
        <v>0</v>
      </c>
      <c r="BJ217" s="18" t="s">
        <v>22</v>
      </c>
      <c r="BK217" s="172">
        <f>ROUND(I217*H217,2)</f>
        <v>0</v>
      </c>
      <c r="BL217" s="18" t="s">
        <v>169</v>
      </c>
      <c r="BM217" s="18" t="s">
        <v>371</v>
      </c>
    </row>
    <row r="218" spans="2:47" s="1" customFormat="1" ht="22.5" customHeight="1">
      <c r="B218" s="35"/>
      <c r="D218" s="173" t="s">
        <v>171</v>
      </c>
      <c r="F218" s="174" t="s">
        <v>372</v>
      </c>
      <c r="I218" s="175"/>
      <c r="L218" s="35"/>
      <c r="M218" s="64"/>
      <c r="N218" s="36"/>
      <c r="O218" s="36"/>
      <c r="P218" s="36"/>
      <c r="Q218" s="36"/>
      <c r="R218" s="36"/>
      <c r="S218" s="36"/>
      <c r="T218" s="65"/>
      <c r="AT218" s="18" t="s">
        <v>171</v>
      </c>
      <c r="AU218" s="18" t="s">
        <v>82</v>
      </c>
    </row>
    <row r="219" spans="2:51" s="12" customFormat="1" ht="22.5" customHeight="1">
      <c r="B219" s="184"/>
      <c r="D219" s="185" t="s">
        <v>173</v>
      </c>
      <c r="E219" s="186" t="s">
        <v>3</v>
      </c>
      <c r="F219" s="187" t="s">
        <v>112</v>
      </c>
      <c r="H219" s="188">
        <v>80</v>
      </c>
      <c r="I219" s="189"/>
      <c r="L219" s="184"/>
      <c r="M219" s="190"/>
      <c r="N219" s="191"/>
      <c r="O219" s="191"/>
      <c r="P219" s="191"/>
      <c r="Q219" s="191"/>
      <c r="R219" s="191"/>
      <c r="S219" s="191"/>
      <c r="T219" s="192"/>
      <c r="AT219" s="193" t="s">
        <v>173</v>
      </c>
      <c r="AU219" s="193" t="s">
        <v>82</v>
      </c>
      <c r="AV219" s="12" t="s">
        <v>82</v>
      </c>
      <c r="AW219" s="12" t="s">
        <v>38</v>
      </c>
      <c r="AX219" s="12" t="s">
        <v>22</v>
      </c>
      <c r="AY219" s="193" t="s">
        <v>163</v>
      </c>
    </row>
    <row r="220" spans="2:65" s="1" customFormat="1" ht="31.5" customHeight="1">
      <c r="B220" s="160"/>
      <c r="C220" s="213" t="s">
        <v>373</v>
      </c>
      <c r="D220" s="213" t="s">
        <v>264</v>
      </c>
      <c r="E220" s="214" t="s">
        <v>374</v>
      </c>
      <c r="F220" s="215" t="s">
        <v>375</v>
      </c>
      <c r="G220" s="216" t="s">
        <v>122</v>
      </c>
      <c r="H220" s="217">
        <v>32</v>
      </c>
      <c r="I220" s="218"/>
      <c r="J220" s="219">
        <f>ROUND(I220*H220,2)</f>
        <v>0</v>
      </c>
      <c r="K220" s="215" t="s">
        <v>168</v>
      </c>
      <c r="L220" s="220"/>
      <c r="M220" s="221" t="s">
        <v>3</v>
      </c>
      <c r="N220" s="222" t="s">
        <v>45</v>
      </c>
      <c r="O220" s="36"/>
      <c r="P220" s="170">
        <f>O220*H220</f>
        <v>0</v>
      </c>
      <c r="Q220" s="170">
        <v>0.749</v>
      </c>
      <c r="R220" s="170">
        <f>Q220*H220</f>
        <v>23.968</v>
      </c>
      <c r="S220" s="170">
        <v>0</v>
      </c>
      <c r="T220" s="171">
        <f>S220*H220</f>
        <v>0</v>
      </c>
      <c r="AR220" s="18" t="s">
        <v>210</v>
      </c>
      <c r="AT220" s="18" t="s">
        <v>264</v>
      </c>
      <c r="AU220" s="18" t="s">
        <v>82</v>
      </c>
      <c r="AY220" s="18" t="s">
        <v>163</v>
      </c>
      <c r="BE220" s="172">
        <f>IF(N220="základní",J220,0)</f>
        <v>0</v>
      </c>
      <c r="BF220" s="172">
        <f>IF(N220="snížená",J220,0)</f>
        <v>0</v>
      </c>
      <c r="BG220" s="172">
        <f>IF(N220="zákl. přenesená",J220,0)</f>
        <v>0</v>
      </c>
      <c r="BH220" s="172">
        <f>IF(N220="sníž. přenesená",J220,0)</f>
        <v>0</v>
      </c>
      <c r="BI220" s="172">
        <f>IF(N220="nulová",J220,0)</f>
        <v>0</v>
      </c>
      <c r="BJ220" s="18" t="s">
        <v>22</v>
      </c>
      <c r="BK220" s="172">
        <f>ROUND(I220*H220,2)</f>
        <v>0</v>
      </c>
      <c r="BL220" s="18" t="s">
        <v>169</v>
      </c>
      <c r="BM220" s="18" t="s">
        <v>376</v>
      </c>
    </row>
    <row r="221" spans="2:47" s="1" customFormat="1" ht="30" customHeight="1">
      <c r="B221" s="35"/>
      <c r="D221" s="173" t="s">
        <v>171</v>
      </c>
      <c r="F221" s="174" t="s">
        <v>377</v>
      </c>
      <c r="I221" s="175"/>
      <c r="L221" s="35"/>
      <c r="M221" s="64"/>
      <c r="N221" s="36"/>
      <c r="O221" s="36"/>
      <c r="P221" s="36"/>
      <c r="Q221" s="36"/>
      <c r="R221" s="36"/>
      <c r="S221" s="36"/>
      <c r="T221" s="65"/>
      <c r="AT221" s="18" t="s">
        <v>171</v>
      </c>
      <c r="AU221" s="18" t="s">
        <v>82</v>
      </c>
    </row>
    <row r="222" spans="2:51" s="12" customFormat="1" ht="22.5" customHeight="1">
      <c r="B222" s="184"/>
      <c r="D222" s="185" t="s">
        <v>173</v>
      </c>
      <c r="E222" s="186" t="s">
        <v>3</v>
      </c>
      <c r="F222" s="187" t="s">
        <v>378</v>
      </c>
      <c r="H222" s="188">
        <v>32</v>
      </c>
      <c r="I222" s="189"/>
      <c r="L222" s="184"/>
      <c r="M222" s="190"/>
      <c r="N222" s="191"/>
      <c r="O222" s="191"/>
      <c r="P222" s="191"/>
      <c r="Q222" s="191"/>
      <c r="R222" s="191"/>
      <c r="S222" s="191"/>
      <c r="T222" s="192"/>
      <c r="AT222" s="193" t="s">
        <v>173</v>
      </c>
      <c r="AU222" s="193" t="s">
        <v>82</v>
      </c>
      <c r="AV222" s="12" t="s">
        <v>82</v>
      </c>
      <c r="AW222" s="12" t="s">
        <v>38</v>
      </c>
      <c r="AX222" s="12" t="s">
        <v>22</v>
      </c>
      <c r="AY222" s="193" t="s">
        <v>163</v>
      </c>
    </row>
    <row r="223" spans="2:65" s="1" customFormat="1" ht="22.5" customHeight="1">
      <c r="B223" s="160"/>
      <c r="C223" s="161" t="s">
        <v>379</v>
      </c>
      <c r="D223" s="161" t="s">
        <v>165</v>
      </c>
      <c r="E223" s="162" t="s">
        <v>380</v>
      </c>
      <c r="F223" s="163" t="s">
        <v>381</v>
      </c>
      <c r="G223" s="164" t="s">
        <v>91</v>
      </c>
      <c r="H223" s="165">
        <v>119.5</v>
      </c>
      <c r="I223" s="166"/>
      <c r="J223" s="167">
        <f>ROUND(I223*H223,2)</f>
        <v>0</v>
      </c>
      <c r="K223" s="163" t="s">
        <v>168</v>
      </c>
      <c r="L223" s="35"/>
      <c r="M223" s="168" t="s">
        <v>3</v>
      </c>
      <c r="N223" s="169" t="s">
        <v>45</v>
      </c>
      <c r="O223" s="36"/>
      <c r="P223" s="170">
        <f>O223*H223</f>
        <v>0</v>
      </c>
      <c r="Q223" s="170">
        <v>1.22469</v>
      </c>
      <c r="R223" s="170">
        <f>Q223*H223</f>
        <v>146.350455</v>
      </c>
      <c r="S223" s="170">
        <v>0</v>
      </c>
      <c r="T223" s="171">
        <f>S223*H223</f>
        <v>0</v>
      </c>
      <c r="AR223" s="18" t="s">
        <v>169</v>
      </c>
      <c r="AT223" s="18" t="s">
        <v>165</v>
      </c>
      <c r="AU223" s="18" t="s">
        <v>82</v>
      </c>
      <c r="AY223" s="18" t="s">
        <v>163</v>
      </c>
      <c r="BE223" s="172">
        <f>IF(N223="základní",J223,0)</f>
        <v>0</v>
      </c>
      <c r="BF223" s="172">
        <f>IF(N223="snížená",J223,0)</f>
        <v>0</v>
      </c>
      <c r="BG223" s="172">
        <f>IF(N223="zákl. přenesená",J223,0)</f>
        <v>0</v>
      </c>
      <c r="BH223" s="172">
        <f>IF(N223="sníž. přenesená",J223,0)</f>
        <v>0</v>
      </c>
      <c r="BI223" s="172">
        <f>IF(N223="nulová",J223,0)</f>
        <v>0</v>
      </c>
      <c r="BJ223" s="18" t="s">
        <v>22</v>
      </c>
      <c r="BK223" s="172">
        <f>ROUND(I223*H223,2)</f>
        <v>0</v>
      </c>
      <c r="BL223" s="18" t="s">
        <v>169</v>
      </c>
      <c r="BM223" s="18" t="s">
        <v>382</v>
      </c>
    </row>
    <row r="224" spans="2:47" s="1" customFormat="1" ht="22.5" customHeight="1">
      <c r="B224" s="35"/>
      <c r="D224" s="173" t="s">
        <v>171</v>
      </c>
      <c r="F224" s="174" t="s">
        <v>383</v>
      </c>
      <c r="I224" s="175"/>
      <c r="L224" s="35"/>
      <c r="M224" s="64"/>
      <c r="N224" s="36"/>
      <c r="O224" s="36"/>
      <c r="P224" s="36"/>
      <c r="Q224" s="36"/>
      <c r="R224" s="36"/>
      <c r="S224" s="36"/>
      <c r="T224" s="65"/>
      <c r="AT224" s="18" t="s">
        <v>171</v>
      </c>
      <c r="AU224" s="18" t="s">
        <v>82</v>
      </c>
    </row>
    <row r="225" spans="2:51" s="12" customFormat="1" ht="22.5" customHeight="1">
      <c r="B225" s="184"/>
      <c r="D225" s="185" t="s">
        <v>173</v>
      </c>
      <c r="E225" s="186" t="s">
        <v>3</v>
      </c>
      <c r="F225" s="187" t="s">
        <v>115</v>
      </c>
      <c r="H225" s="188">
        <v>119.5</v>
      </c>
      <c r="I225" s="189"/>
      <c r="L225" s="184"/>
      <c r="M225" s="190"/>
      <c r="N225" s="191"/>
      <c r="O225" s="191"/>
      <c r="P225" s="191"/>
      <c r="Q225" s="191"/>
      <c r="R225" s="191"/>
      <c r="S225" s="191"/>
      <c r="T225" s="192"/>
      <c r="AT225" s="193" t="s">
        <v>173</v>
      </c>
      <c r="AU225" s="193" t="s">
        <v>82</v>
      </c>
      <c r="AV225" s="12" t="s">
        <v>82</v>
      </c>
      <c r="AW225" s="12" t="s">
        <v>38</v>
      </c>
      <c r="AX225" s="12" t="s">
        <v>22</v>
      </c>
      <c r="AY225" s="193" t="s">
        <v>163</v>
      </c>
    </row>
    <row r="226" spans="2:65" s="1" customFormat="1" ht="31.5" customHeight="1">
      <c r="B226" s="160"/>
      <c r="C226" s="213" t="s">
        <v>384</v>
      </c>
      <c r="D226" s="213" t="s">
        <v>264</v>
      </c>
      <c r="E226" s="214" t="s">
        <v>385</v>
      </c>
      <c r="F226" s="215" t="s">
        <v>386</v>
      </c>
      <c r="G226" s="216" t="s">
        <v>122</v>
      </c>
      <c r="H226" s="217">
        <v>47.8</v>
      </c>
      <c r="I226" s="218"/>
      <c r="J226" s="219">
        <f>ROUND(I226*H226,2)</f>
        <v>0</v>
      </c>
      <c r="K226" s="215" t="s">
        <v>3</v>
      </c>
      <c r="L226" s="220"/>
      <c r="M226" s="221" t="s">
        <v>3</v>
      </c>
      <c r="N226" s="222" t="s">
        <v>45</v>
      </c>
      <c r="O226" s="36"/>
      <c r="P226" s="170">
        <f>O226*H226</f>
        <v>0</v>
      </c>
      <c r="Q226" s="170">
        <v>1.747</v>
      </c>
      <c r="R226" s="170">
        <f>Q226*H226</f>
        <v>83.5066</v>
      </c>
      <c r="S226" s="170">
        <v>0</v>
      </c>
      <c r="T226" s="171">
        <f>S226*H226</f>
        <v>0</v>
      </c>
      <c r="AR226" s="18" t="s">
        <v>210</v>
      </c>
      <c r="AT226" s="18" t="s">
        <v>264</v>
      </c>
      <c r="AU226" s="18" t="s">
        <v>82</v>
      </c>
      <c r="AY226" s="18" t="s">
        <v>163</v>
      </c>
      <c r="BE226" s="172">
        <f>IF(N226="základní",J226,0)</f>
        <v>0</v>
      </c>
      <c r="BF226" s="172">
        <f>IF(N226="snížená",J226,0)</f>
        <v>0</v>
      </c>
      <c r="BG226" s="172">
        <f>IF(N226="zákl. přenesená",J226,0)</f>
        <v>0</v>
      </c>
      <c r="BH226" s="172">
        <f>IF(N226="sníž. přenesená",J226,0)</f>
        <v>0</v>
      </c>
      <c r="BI226" s="172">
        <f>IF(N226="nulová",J226,0)</f>
        <v>0</v>
      </c>
      <c r="BJ226" s="18" t="s">
        <v>22</v>
      </c>
      <c r="BK226" s="172">
        <f>ROUND(I226*H226,2)</f>
        <v>0</v>
      </c>
      <c r="BL226" s="18" t="s">
        <v>169</v>
      </c>
      <c r="BM226" s="18" t="s">
        <v>387</v>
      </c>
    </row>
    <row r="227" spans="2:47" s="1" customFormat="1" ht="30" customHeight="1">
      <c r="B227" s="35"/>
      <c r="D227" s="173" t="s">
        <v>171</v>
      </c>
      <c r="F227" s="174" t="s">
        <v>388</v>
      </c>
      <c r="I227" s="175"/>
      <c r="L227" s="35"/>
      <c r="M227" s="64"/>
      <c r="N227" s="36"/>
      <c r="O227" s="36"/>
      <c r="P227" s="36"/>
      <c r="Q227" s="36"/>
      <c r="R227" s="36"/>
      <c r="S227" s="36"/>
      <c r="T227" s="65"/>
      <c r="AT227" s="18" t="s">
        <v>171</v>
      </c>
      <c r="AU227" s="18" t="s">
        <v>82</v>
      </c>
    </row>
    <row r="228" spans="2:51" s="12" customFormat="1" ht="22.5" customHeight="1">
      <c r="B228" s="184"/>
      <c r="D228" s="185" t="s">
        <v>173</v>
      </c>
      <c r="E228" s="186" t="s">
        <v>3</v>
      </c>
      <c r="F228" s="187" t="s">
        <v>389</v>
      </c>
      <c r="H228" s="188">
        <v>47.8</v>
      </c>
      <c r="I228" s="189"/>
      <c r="L228" s="184"/>
      <c r="M228" s="190"/>
      <c r="N228" s="191"/>
      <c r="O228" s="191"/>
      <c r="P228" s="191"/>
      <c r="Q228" s="191"/>
      <c r="R228" s="191"/>
      <c r="S228" s="191"/>
      <c r="T228" s="192"/>
      <c r="AT228" s="193" t="s">
        <v>173</v>
      </c>
      <c r="AU228" s="193" t="s">
        <v>82</v>
      </c>
      <c r="AV228" s="12" t="s">
        <v>82</v>
      </c>
      <c r="AW228" s="12" t="s">
        <v>38</v>
      </c>
      <c r="AX228" s="12" t="s">
        <v>22</v>
      </c>
      <c r="AY228" s="193" t="s">
        <v>163</v>
      </c>
    </row>
    <row r="229" spans="2:65" s="1" customFormat="1" ht="22.5" customHeight="1">
      <c r="B229" s="160"/>
      <c r="C229" s="213" t="s">
        <v>390</v>
      </c>
      <c r="D229" s="213" t="s">
        <v>264</v>
      </c>
      <c r="E229" s="214" t="s">
        <v>391</v>
      </c>
      <c r="F229" s="215" t="s">
        <v>392</v>
      </c>
      <c r="G229" s="216" t="s">
        <v>122</v>
      </c>
      <c r="H229" s="217">
        <v>64</v>
      </c>
      <c r="I229" s="218"/>
      <c r="J229" s="219">
        <f>ROUND(I229*H229,2)</f>
        <v>0</v>
      </c>
      <c r="K229" s="215" t="s">
        <v>168</v>
      </c>
      <c r="L229" s="220"/>
      <c r="M229" s="221" t="s">
        <v>3</v>
      </c>
      <c r="N229" s="222" t="s">
        <v>45</v>
      </c>
      <c r="O229" s="36"/>
      <c r="P229" s="170">
        <f>O229*H229</f>
        <v>0</v>
      </c>
      <c r="Q229" s="170">
        <v>0.097</v>
      </c>
      <c r="R229" s="170">
        <f>Q229*H229</f>
        <v>6.208</v>
      </c>
      <c r="S229" s="170">
        <v>0</v>
      </c>
      <c r="T229" s="171">
        <f>S229*H229</f>
        <v>0</v>
      </c>
      <c r="AR229" s="18" t="s">
        <v>210</v>
      </c>
      <c r="AT229" s="18" t="s">
        <v>264</v>
      </c>
      <c r="AU229" s="18" t="s">
        <v>82</v>
      </c>
      <c r="AY229" s="18" t="s">
        <v>163</v>
      </c>
      <c r="BE229" s="172">
        <f>IF(N229="základní",J229,0)</f>
        <v>0</v>
      </c>
      <c r="BF229" s="172">
        <f>IF(N229="snížená",J229,0)</f>
        <v>0</v>
      </c>
      <c r="BG229" s="172">
        <f>IF(N229="zákl. přenesená",J229,0)</f>
        <v>0</v>
      </c>
      <c r="BH229" s="172">
        <f>IF(N229="sníž. přenesená",J229,0)</f>
        <v>0</v>
      </c>
      <c r="BI229" s="172">
        <f>IF(N229="nulová",J229,0)</f>
        <v>0</v>
      </c>
      <c r="BJ229" s="18" t="s">
        <v>22</v>
      </c>
      <c r="BK229" s="172">
        <f>ROUND(I229*H229,2)</f>
        <v>0</v>
      </c>
      <c r="BL229" s="18" t="s">
        <v>169</v>
      </c>
      <c r="BM229" s="18" t="s">
        <v>393</v>
      </c>
    </row>
    <row r="230" spans="2:47" s="1" customFormat="1" ht="30" customHeight="1">
      <c r="B230" s="35"/>
      <c r="D230" s="173" t="s">
        <v>171</v>
      </c>
      <c r="F230" s="174" t="s">
        <v>394</v>
      </c>
      <c r="I230" s="175"/>
      <c r="L230" s="35"/>
      <c r="M230" s="64"/>
      <c r="N230" s="36"/>
      <c r="O230" s="36"/>
      <c r="P230" s="36"/>
      <c r="Q230" s="36"/>
      <c r="R230" s="36"/>
      <c r="S230" s="36"/>
      <c r="T230" s="65"/>
      <c r="AT230" s="18" t="s">
        <v>171</v>
      </c>
      <c r="AU230" s="18" t="s">
        <v>82</v>
      </c>
    </row>
    <row r="231" spans="2:51" s="12" customFormat="1" ht="22.5" customHeight="1">
      <c r="B231" s="184"/>
      <c r="D231" s="185" t="s">
        <v>173</v>
      </c>
      <c r="E231" s="186" t="s">
        <v>3</v>
      </c>
      <c r="F231" s="187" t="s">
        <v>395</v>
      </c>
      <c r="H231" s="188">
        <v>64</v>
      </c>
      <c r="I231" s="189"/>
      <c r="L231" s="184"/>
      <c r="M231" s="190"/>
      <c r="N231" s="191"/>
      <c r="O231" s="191"/>
      <c r="P231" s="191"/>
      <c r="Q231" s="191"/>
      <c r="R231" s="191"/>
      <c r="S231" s="191"/>
      <c r="T231" s="192"/>
      <c r="AT231" s="193" t="s">
        <v>173</v>
      </c>
      <c r="AU231" s="193" t="s">
        <v>82</v>
      </c>
      <c r="AV231" s="12" t="s">
        <v>82</v>
      </c>
      <c r="AW231" s="12" t="s">
        <v>38</v>
      </c>
      <c r="AX231" s="12" t="s">
        <v>22</v>
      </c>
      <c r="AY231" s="193" t="s">
        <v>163</v>
      </c>
    </row>
    <row r="232" spans="2:65" s="1" customFormat="1" ht="22.5" customHeight="1">
      <c r="B232" s="160"/>
      <c r="C232" s="161" t="s">
        <v>396</v>
      </c>
      <c r="D232" s="161" t="s">
        <v>165</v>
      </c>
      <c r="E232" s="162" t="s">
        <v>397</v>
      </c>
      <c r="F232" s="163" t="s">
        <v>398</v>
      </c>
      <c r="G232" s="164" t="s">
        <v>86</v>
      </c>
      <c r="H232" s="165">
        <v>2286</v>
      </c>
      <c r="I232" s="166"/>
      <c r="J232" s="167">
        <f>ROUND(I232*H232,2)</f>
        <v>0</v>
      </c>
      <c r="K232" s="163" t="s">
        <v>168</v>
      </c>
      <c r="L232" s="35"/>
      <c r="M232" s="168" t="s">
        <v>3</v>
      </c>
      <c r="N232" s="169" t="s">
        <v>45</v>
      </c>
      <c r="O232" s="36"/>
      <c r="P232" s="170">
        <f>O232*H232</f>
        <v>0</v>
      </c>
      <c r="Q232" s="170">
        <v>0.00047</v>
      </c>
      <c r="R232" s="170">
        <f>Q232*H232</f>
        <v>1.07442</v>
      </c>
      <c r="S232" s="170">
        <v>0</v>
      </c>
      <c r="T232" s="171">
        <f>S232*H232</f>
        <v>0</v>
      </c>
      <c r="AR232" s="18" t="s">
        <v>169</v>
      </c>
      <c r="AT232" s="18" t="s">
        <v>165</v>
      </c>
      <c r="AU232" s="18" t="s">
        <v>82</v>
      </c>
      <c r="AY232" s="18" t="s">
        <v>163</v>
      </c>
      <c r="BE232" s="172">
        <f>IF(N232="základní",J232,0)</f>
        <v>0</v>
      </c>
      <c r="BF232" s="172">
        <f>IF(N232="snížená",J232,0)</f>
        <v>0</v>
      </c>
      <c r="BG232" s="172">
        <f>IF(N232="zákl. přenesená",J232,0)</f>
        <v>0</v>
      </c>
      <c r="BH232" s="172">
        <f>IF(N232="sníž. přenesená",J232,0)</f>
        <v>0</v>
      </c>
      <c r="BI232" s="172">
        <f>IF(N232="nulová",J232,0)</f>
        <v>0</v>
      </c>
      <c r="BJ232" s="18" t="s">
        <v>22</v>
      </c>
      <c r="BK232" s="172">
        <f>ROUND(I232*H232,2)</f>
        <v>0</v>
      </c>
      <c r="BL232" s="18" t="s">
        <v>169</v>
      </c>
      <c r="BM232" s="18" t="s">
        <v>399</v>
      </c>
    </row>
    <row r="233" spans="2:47" s="1" customFormat="1" ht="22.5" customHeight="1">
      <c r="B233" s="35"/>
      <c r="D233" s="173" t="s">
        <v>171</v>
      </c>
      <c r="F233" s="174" t="s">
        <v>400</v>
      </c>
      <c r="I233" s="175"/>
      <c r="L233" s="35"/>
      <c r="M233" s="64"/>
      <c r="N233" s="36"/>
      <c r="O233" s="36"/>
      <c r="P233" s="36"/>
      <c r="Q233" s="36"/>
      <c r="R233" s="36"/>
      <c r="S233" s="36"/>
      <c r="T233" s="65"/>
      <c r="AT233" s="18" t="s">
        <v>171</v>
      </c>
      <c r="AU233" s="18" t="s">
        <v>82</v>
      </c>
    </row>
    <row r="234" spans="2:51" s="12" customFormat="1" ht="22.5" customHeight="1">
      <c r="B234" s="184"/>
      <c r="D234" s="185" t="s">
        <v>173</v>
      </c>
      <c r="E234" s="186" t="s">
        <v>3</v>
      </c>
      <c r="F234" s="187" t="s">
        <v>401</v>
      </c>
      <c r="H234" s="188">
        <v>2286</v>
      </c>
      <c r="I234" s="189"/>
      <c r="L234" s="184"/>
      <c r="M234" s="190"/>
      <c r="N234" s="191"/>
      <c r="O234" s="191"/>
      <c r="P234" s="191"/>
      <c r="Q234" s="191"/>
      <c r="R234" s="191"/>
      <c r="S234" s="191"/>
      <c r="T234" s="192"/>
      <c r="AT234" s="193" t="s">
        <v>173</v>
      </c>
      <c r="AU234" s="193" t="s">
        <v>82</v>
      </c>
      <c r="AV234" s="12" t="s">
        <v>82</v>
      </c>
      <c r="AW234" s="12" t="s">
        <v>38</v>
      </c>
      <c r="AX234" s="12" t="s">
        <v>22</v>
      </c>
      <c r="AY234" s="193" t="s">
        <v>163</v>
      </c>
    </row>
    <row r="235" spans="2:65" s="1" customFormat="1" ht="22.5" customHeight="1">
      <c r="B235" s="160"/>
      <c r="C235" s="161" t="s">
        <v>402</v>
      </c>
      <c r="D235" s="161" t="s">
        <v>165</v>
      </c>
      <c r="E235" s="162" t="s">
        <v>403</v>
      </c>
      <c r="F235" s="163" t="s">
        <v>404</v>
      </c>
      <c r="G235" s="164" t="s">
        <v>91</v>
      </c>
      <c r="H235" s="165">
        <v>24</v>
      </c>
      <c r="I235" s="166"/>
      <c r="J235" s="167">
        <f>ROUND(I235*H235,2)</f>
        <v>0</v>
      </c>
      <c r="K235" s="163" t="s">
        <v>3</v>
      </c>
      <c r="L235" s="35"/>
      <c r="M235" s="168" t="s">
        <v>3</v>
      </c>
      <c r="N235" s="169" t="s">
        <v>45</v>
      </c>
      <c r="O235" s="36"/>
      <c r="P235" s="170">
        <f>O235*H235</f>
        <v>0</v>
      </c>
      <c r="Q235" s="170">
        <v>0</v>
      </c>
      <c r="R235" s="170">
        <f>Q235*H235</f>
        <v>0</v>
      </c>
      <c r="S235" s="170">
        <v>0</v>
      </c>
      <c r="T235" s="171">
        <f>S235*H235</f>
        <v>0</v>
      </c>
      <c r="AR235" s="18" t="s">
        <v>169</v>
      </c>
      <c r="AT235" s="18" t="s">
        <v>165</v>
      </c>
      <c r="AU235" s="18" t="s">
        <v>82</v>
      </c>
      <c r="AY235" s="18" t="s">
        <v>163</v>
      </c>
      <c r="BE235" s="172">
        <f>IF(N235="základní",J235,0)</f>
        <v>0</v>
      </c>
      <c r="BF235" s="172">
        <f>IF(N235="snížená",J235,0)</f>
        <v>0</v>
      </c>
      <c r="BG235" s="172">
        <f>IF(N235="zákl. přenesená",J235,0)</f>
        <v>0</v>
      </c>
      <c r="BH235" s="172">
        <f>IF(N235="sníž. přenesená",J235,0)</f>
        <v>0</v>
      </c>
      <c r="BI235" s="172">
        <f>IF(N235="nulová",J235,0)</f>
        <v>0</v>
      </c>
      <c r="BJ235" s="18" t="s">
        <v>22</v>
      </c>
      <c r="BK235" s="172">
        <f>ROUND(I235*H235,2)</f>
        <v>0</v>
      </c>
      <c r="BL235" s="18" t="s">
        <v>169</v>
      </c>
      <c r="BM235" s="18" t="s">
        <v>405</v>
      </c>
    </row>
    <row r="236" spans="2:47" s="1" customFormat="1" ht="22.5" customHeight="1">
      <c r="B236" s="35"/>
      <c r="D236" s="173" t="s">
        <v>171</v>
      </c>
      <c r="F236" s="174" t="s">
        <v>406</v>
      </c>
      <c r="I236" s="175"/>
      <c r="L236" s="35"/>
      <c r="M236" s="64"/>
      <c r="N236" s="36"/>
      <c r="O236" s="36"/>
      <c r="P236" s="36"/>
      <c r="Q236" s="36"/>
      <c r="R236" s="36"/>
      <c r="S236" s="36"/>
      <c r="T236" s="65"/>
      <c r="AT236" s="18" t="s">
        <v>171</v>
      </c>
      <c r="AU236" s="18" t="s">
        <v>82</v>
      </c>
    </row>
    <row r="237" spans="2:51" s="12" customFormat="1" ht="22.5" customHeight="1">
      <c r="B237" s="184"/>
      <c r="D237" s="185" t="s">
        <v>173</v>
      </c>
      <c r="E237" s="186" t="s">
        <v>3</v>
      </c>
      <c r="F237" s="187" t="s">
        <v>407</v>
      </c>
      <c r="H237" s="188">
        <v>24</v>
      </c>
      <c r="I237" s="189"/>
      <c r="L237" s="184"/>
      <c r="M237" s="190"/>
      <c r="N237" s="191"/>
      <c r="O237" s="191"/>
      <c r="P237" s="191"/>
      <c r="Q237" s="191"/>
      <c r="R237" s="191"/>
      <c r="S237" s="191"/>
      <c r="T237" s="192"/>
      <c r="AT237" s="193" t="s">
        <v>173</v>
      </c>
      <c r="AU237" s="193" t="s">
        <v>82</v>
      </c>
      <c r="AV237" s="12" t="s">
        <v>82</v>
      </c>
      <c r="AW237" s="12" t="s">
        <v>38</v>
      </c>
      <c r="AX237" s="12" t="s">
        <v>22</v>
      </c>
      <c r="AY237" s="193" t="s">
        <v>163</v>
      </c>
    </row>
    <row r="238" spans="2:65" s="1" customFormat="1" ht="22.5" customHeight="1">
      <c r="B238" s="160"/>
      <c r="C238" s="161" t="s">
        <v>408</v>
      </c>
      <c r="D238" s="161" t="s">
        <v>165</v>
      </c>
      <c r="E238" s="162" t="s">
        <v>409</v>
      </c>
      <c r="F238" s="163" t="s">
        <v>410</v>
      </c>
      <c r="G238" s="164" t="s">
        <v>105</v>
      </c>
      <c r="H238" s="165">
        <v>306.95</v>
      </c>
      <c r="I238" s="166"/>
      <c r="J238" s="167">
        <f>ROUND(I238*H238,2)</f>
        <v>0</v>
      </c>
      <c r="K238" s="163" t="s">
        <v>168</v>
      </c>
      <c r="L238" s="35"/>
      <c r="M238" s="168" t="s">
        <v>3</v>
      </c>
      <c r="N238" s="169" t="s">
        <v>45</v>
      </c>
      <c r="O238" s="36"/>
      <c r="P238" s="170">
        <f>O238*H238</f>
        <v>0</v>
      </c>
      <c r="Q238" s="170">
        <v>1.9695</v>
      </c>
      <c r="R238" s="170">
        <f>Q238*H238</f>
        <v>604.538025</v>
      </c>
      <c r="S238" s="170">
        <v>0</v>
      </c>
      <c r="T238" s="171">
        <f>S238*H238</f>
        <v>0</v>
      </c>
      <c r="AR238" s="18" t="s">
        <v>169</v>
      </c>
      <c r="AT238" s="18" t="s">
        <v>165</v>
      </c>
      <c r="AU238" s="18" t="s">
        <v>82</v>
      </c>
      <c r="AY238" s="18" t="s">
        <v>163</v>
      </c>
      <c r="BE238" s="172">
        <f>IF(N238="základní",J238,0)</f>
        <v>0</v>
      </c>
      <c r="BF238" s="172">
        <f>IF(N238="snížená",J238,0)</f>
        <v>0</v>
      </c>
      <c r="BG238" s="172">
        <f>IF(N238="zákl. přenesená",J238,0)</f>
        <v>0</v>
      </c>
      <c r="BH238" s="172">
        <f>IF(N238="sníž. přenesená",J238,0)</f>
        <v>0</v>
      </c>
      <c r="BI238" s="172">
        <f>IF(N238="nulová",J238,0)</f>
        <v>0</v>
      </c>
      <c r="BJ238" s="18" t="s">
        <v>22</v>
      </c>
      <c r="BK238" s="172">
        <f>ROUND(I238*H238,2)</f>
        <v>0</v>
      </c>
      <c r="BL238" s="18" t="s">
        <v>169</v>
      </c>
      <c r="BM238" s="18" t="s">
        <v>411</v>
      </c>
    </row>
    <row r="239" spans="2:47" s="1" customFormat="1" ht="22.5" customHeight="1">
      <c r="B239" s="35"/>
      <c r="D239" s="173" t="s">
        <v>171</v>
      </c>
      <c r="F239" s="174" t="s">
        <v>410</v>
      </c>
      <c r="I239" s="175"/>
      <c r="L239" s="35"/>
      <c r="M239" s="64"/>
      <c r="N239" s="36"/>
      <c r="O239" s="36"/>
      <c r="P239" s="36"/>
      <c r="Q239" s="36"/>
      <c r="R239" s="36"/>
      <c r="S239" s="36"/>
      <c r="T239" s="65"/>
      <c r="AT239" s="18" t="s">
        <v>171</v>
      </c>
      <c r="AU239" s="18" t="s">
        <v>82</v>
      </c>
    </row>
    <row r="240" spans="2:51" s="11" customFormat="1" ht="22.5" customHeight="1">
      <c r="B240" s="176"/>
      <c r="D240" s="173" t="s">
        <v>173</v>
      </c>
      <c r="E240" s="177" t="s">
        <v>3</v>
      </c>
      <c r="F240" s="178" t="s">
        <v>412</v>
      </c>
      <c r="H240" s="179" t="s">
        <v>3</v>
      </c>
      <c r="I240" s="180"/>
      <c r="L240" s="176"/>
      <c r="M240" s="181"/>
      <c r="N240" s="182"/>
      <c r="O240" s="182"/>
      <c r="P240" s="182"/>
      <c r="Q240" s="182"/>
      <c r="R240" s="182"/>
      <c r="S240" s="182"/>
      <c r="T240" s="183"/>
      <c r="AT240" s="179" t="s">
        <v>173</v>
      </c>
      <c r="AU240" s="179" t="s">
        <v>82</v>
      </c>
      <c r="AV240" s="11" t="s">
        <v>22</v>
      </c>
      <c r="AW240" s="11" t="s">
        <v>38</v>
      </c>
      <c r="AX240" s="11" t="s">
        <v>74</v>
      </c>
      <c r="AY240" s="179" t="s">
        <v>163</v>
      </c>
    </row>
    <row r="241" spans="2:51" s="12" customFormat="1" ht="22.5" customHeight="1">
      <c r="B241" s="184"/>
      <c r="D241" s="173" t="s">
        <v>173</v>
      </c>
      <c r="E241" s="193" t="s">
        <v>3</v>
      </c>
      <c r="F241" s="194" t="s">
        <v>413</v>
      </c>
      <c r="H241" s="195">
        <v>56</v>
      </c>
      <c r="I241" s="189"/>
      <c r="L241" s="184"/>
      <c r="M241" s="190"/>
      <c r="N241" s="191"/>
      <c r="O241" s="191"/>
      <c r="P241" s="191"/>
      <c r="Q241" s="191"/>
      <c r="R241" s="191"/>
      <c r="S241" s="191"/>
      <c r="T241" s="192"/>
      <c r="AT241" s="193" t="s">
        <v>173</v>
      </c>
      <c r="AU241" s="193" t="s">
        <v>82</v>
      </c>
      <c r="AV241" s="12" t="s">
        <v>82</v>
      </c>
      <c r="AW241" s="12" t="s">
        <v>38</v>
      </c>
      <c r="AX241" s="12" t="s">
        <v>74</v>
      </c>
      <c r="AY241" s="193" t="s">
        <v>163</v>
      </c>
    </row>
    <row r="242" spans="2:51" s="12" customFormat="1" ht="22.5" customHeight="1">
      <c r="B242" s="184"/>
      <c r="D242" s="173" t="s">
        <v>173</v>
      </c>
      <c r="E242" s="193" t="s">
        <v>3</v>
      </c>
      <c r="F242" s="194" t="s">
        <v>414</v>
      </c>
      <c r="H242" s="195">
        <v>250.95</v>
      </c>
      <c r="I242" s="189"/>
      <c r="L242" s="184"/>
      <c r="M242" s="190"/>
      <c r="N242" s="191"/>
      <c r="O242" s="191"/>
      <c r="P242" s="191"/>
      <c r="Q242" s="191"/>
      <c r="R242" s="191"/>
      <c r="S242" s="191"/>
      <c r="T242" s="192"/>
      <c r="AT242" s="193" t="s">
        <v>173</v>
      </c>
      <c r="AU242" s="193" t="s">
        <v>82</v>
      </c>
      <c r="AV242" s="12" t="s">
        <v>82</v>
      </c>
      <c r="AW242" s="12" t="s">
        <v>38</v>
      </c>
      <c r="AX242" s="12" t="s">
        <v>74</v>
      </c>
      <c r="AY242" s="193" t="s">
        <v>163</v>
      </c>
    </row>
    <row r="243" spans="2:51" s="13" customFormat="1" ht="22.5" customHeight="1">
      <c r="B243" s="196"/>
      <c r="D243" s="185" t="s">
        <v>173</v>
      </c>
      <c r="E243" s="197" t="s">
        <v>3</v>
      </c>
      <c r="F243" s="198" t="s">
        <v>203</v>
      </c>
      <c r="H243" s="199">
        <v>306.95</v>
      </c>
      <c r="I243" s="200"/>
      <c r="L243" s="196"/>
      <c r="M243" s="201"/>
      <c r="N243" s="202"/>
      <c r="O243" s="202"/>
      <c r="P243" s="202"/>
      <c r="Q243" s="202"/>
      <c r="R243" s="202"/>
      <c r="S243" s="202"/>
      <c r="T243" s="203"/>
      <c r="AT243" s="204" t="s">
        <v>173</v>
      </c>
      <c r="AU243" s="204" t="s">
        <v>82</v>
      </c>
      <c r="AV243" s="13" t="s">
        <v>169</v>
      </c>
      <c r="AW243" s="13" t="s">
        <v>38</v>
      </c>
      <c r="AX243" s="13" t="s">
        <v>22</v>
      </c>
      <c r="AY243" s="204" t="s">
        <v>163</v>
      </c>
    </row>
    <row r="244" spans="2:65" s="1" customFormat="1" ht="22.5" customHeight="1">
      <c r="B244" s="160"/>
      <c r="C244" s="161" t="s">
        <v>415</v>
      </c>
      <c r="D244" s="161" t="s">
        <v>165</v>
      </c>
      <c r="E244" s="162" t="s">
        <v>416</v>
      </c>
      <c r="F244" s="163" t="s">
        <v>417</v>
      </c>
      <c r="G244" s="164" t="s">
        <v>91</v>
      </c>
      <c r="H244" s="165">
        <v>13200</v>
      </c>
      <c r="I244" s="166"/>
      <c r="J244" s="167">
        <f>ROUND(I244*H244,2)</f>
        <v>0</v>
      </c>
      <c r="K244" s="163" t="s">
        <v>168</v>
      </c>
      <c r="L244" s="35"/>
      <c r="M244" s="168" t="s">
        <v>3</v>
      </c>
      <c r="N244" s="169" t="s">
        <v>45</v>
      </c>
      <c r="O244" s="36"/>
      <c r="P244" s="170">
        <f>O244*H244</f>
        <v>0</v>
      </c>
      <c r="Q244" s="170">
        <v>0</v>
      </c>
      <c r="R244" s="170">
        <f>Q244*H244</f>
        <v>0</v>
      </c>
      <c r="S244" s="170">
        <v>0</v>
      </c>
      <c r="T244" s="171">
        <f>S244*H244</f>
        <v>0</v>
      </c>
      <c r="AR244" s="18" t="s">
        <v>169</v>
      </c>
      <c r="AT244" s="18" t="s">
        <v>165</v>
      </c>
      <c r="AU244" s="18" t="s">
        <v>82</v>
      </c>
      <c r="AY244" s="18" t="s">
        <v>163</v>
      </c>
      <c r="BE244" s="172">
        <f>IF(N244="základní",J244,0)</f>
        <v>0</v>
      </c>
      <c r="BF244" s="172">
        <f>IF(N244="snížená",J244,0)</f>
        <v>0</v>
      </c>
      <c r="BG244" s="172">
        <f>IF(N244="zákl. přenesená",J244,0)</f>
        <v>0</v>
      </c>
      <c r="BH244" s="172">
        <f>IF(N244="sníž. přenesená",J244,0)</f>
        <v>0</v>
      </c>
      <c r="BI244" s="172">
        <f>IF(N244="nulová",J244,0)</f>
        <v>0</v>
      </c>
      <c r="BJ244" s="18" t="s">
        <v>22</v>
      </c>
      <c r="BK244" s="172">
        <f>ROUND(I244*H244,2)</f>
        <v>0</v>
      </c>
      <c r="BL244" s="18" t="s">
        <v>169</v>
      </c>
      <c r="BM244" s="18" t="s">
        <v>418</v>
      </c>
    </row>
    <row r="245" spans="2:47" s="1" customFormat="1" ht="30" customHeight="1">
      <c r="B245" s="35"/>
      <c r="D245" s="173" t="s">
        <v>171</v>
      </c>
      <c r="F245" s="174" t="s">
        <v>419</v>
      </c>
      <c r="I245" s="175"/>
      <c r="L245" s="35"/>
      <c r="M245" s="64"/>
      <c r="N245" s="36"/>
      <c r="O245" s="36"/>
      <c r="P245" s="36"/>
      <c r="Q245" s="36"/>
      <c r="R245" s="36"/>
      <c r="S245" s="36"/>
      <c r="T245" s="65"/>
      <c r="AT245" s="18" t="s">
        <v>171</v>
      </c>
      <c r="AU245" s="18" t="s">
        <v>82</v>
      </c>
    </row>
    <row r="246" spans="2:51" s="12" customFormat="1" ht="22.5" customHeight="1">
      <c r="B246" s="184"/>
      <c r="D246" s="185" t="s">
        <v>173</v>
      </c>
      <c r="E246" s="186" t="s">
        <v>3</v>
      </c>
      <c r="F246" s="187" t="s">
        <v>420</v>
      </c>
      <c r="H246" s="188">
        <v>13200</v>
      </c>
      <c r="I246" s="189"/>
      <c r="L246" s="184"/>
      <c r="M246" s="190"/>
      <c r="N246" s="191"/>
      <c r="O246" s="191"/>
      <c r="P246" s="191"/>
      <c r="Q246" s="191"/>
      <c r="R246" s="191"/>
      <c r="S246" s="191"/>
      <c r="T246" s="192"/>
      <c r="AT246" s="193" t="s">
        <v>173</v>
      </c>
      <c r="AU246" s="193" t="s">
        <v>82</v>
      </c>
      <c r="AV246" s="12" t="s">
        <v>82</v>
      </c>
      <c r="AW246" s="12" t="s">
        <v>38</v>
      </c>
      <c r="AX246" s="12" t="s">
        <v>22</v>
      </c>
      <c r="AY246" s="193" t="s">
        <v>163</v>
      </c>
    </row>
    <row r="247" spans="2:65" s="1" customFormat="1" ht="22.5" customHeight="1">
      <c r="B247" s="160"/>
      <c r="C247" s="161" t="s">
        <v>421</v>
      </c>
      <c r="D247" s="161" t="s">
        <v>165</v>
      </c>
      <c r="E247" s="162" t="s">
        <v>422</v>
      </c>
      <c r="F247" s="163" t="s">
        <v>423</v>
      </c>
      <c r="G247" s="164" t="s">
        <v>86</v>
      </c>
      <c r="H247" s="165">
        <v>12480</v>
      </c>
      <c r="I247" s="166"/>
      <c r="J247" s="167">
        <f>ROUND(I247*H247,2)</f>
        <v>0</v>
      </c>
      <c r="K247" s="163" t="s">
        <v>168</v>
      </c>
      <c r="L247" s="35"/>
      <c r="M247" s="168" t="s">
        <v>3</v>
      </c>
      <c r="N247" s="169" t="s">
        <v>45</v>
      </c>
      <c r="O247" s="36"/>
      <c r="P247" s="170">
        <f>O247*H247</f>
        <v>0</v>
      </c>
      <c r="Q247" s="170">
        <v>0</v>
      </c>
      <c r="R247" s="170">
        <f>Q247*H247</f>
        <v>0</v>
      </c>
      <c r="S247" s="170">
        <v>0</v>
      </c>
      <c r="T247" s="171">
        <f>S247*H247</f>
        <v>0</v>
      </c>
      <c r="AR247" s="18" t="s">
        <v>169</v>
      </c>
      <c r="AT247" s="18" t="s">
        <v>165</v>
      </c>
      <c r="AU247" s="18" t="s">
        <v>82</v>
      </c>
      <c r="AY247" s="18" t="s">
        <v>163</v>
      </c>
      <c r="BE247" s="172">
        <f>IF(N247="základní",J247,0)</f>
        <v>0</v>
      </c>
      <c r="BF247" s="172">
        <f>IF(N247="snížená",J247,0)</f>
        <v>0</v>
      </c>
      <c r="BG247" s="172">
        <f>IF(N247="zákl. přenesená",J247,0)</f>
        <v>0</v>
      </c>
      <c r="BH247" s="172">
        <f>IF(N247="sníž. přenesená",J247,0)</f>
        <v>0</v>
      </c>
      <c r="BI247" s="172">
        <f>IF(N247="nulová",J247,0)</f>
        <v>0</v>
      </c>
      <c r="BJ247" s="18" t="s">
        <v>22</v>
      </c>
      <c r="BK247" s="172">
        <f>ROUND(I247*H247,2)</f>
        <v>0</v>
      </c>
      <c r="BL247" s="18" t="s">
        <v>169</v>
      </c>
      <c r="BM247" s="18" t="s">
        <v>424</v>
      </c>
    </row>
    <row r="248" spans="2:47" s="1" customFormat="1" ht="30" customHeight="1">
      <c r="B248" s="35"/>
      <c r="D248" s="173" t="s">
        <v>171</v>
      </c>
      <c r="F248" s="174" t="s">
        <v>425</v>
      </c>
      <c r="I248" s="175"/>
      <c r="L248" s="35"/>
      <c r="M248" s="64"/>
      <c r="N248" s="36"/>
      <c r="O248" s="36"/>
      <c r="P248" s="36"/>
      <c r="Q248" s="36"/>
      <c r="R248" s="36"/>
      <c r="S248" s="36"/>
      <c r="T248" s="65"/>
      <c r="AT248" s="18" t="s">
        <v>171</v>
      </c>
      <c r="AU248" s="18" t="s">
        <v>82</v>
      </c>
    </row>
    <row r="249" spans="2:51" s="12" customFormat="1" ht="22.5" customHeight="1">
      <c r="B249" s="184"/>
      <c r="D249" s="185" t="s">
        <v>173</v>
      </c>
      <c r="E249" s="186" t="s">
        <v>3</v>
      </c>
      <c r="F249" s="187" t="s">
        <v>127</v>
      </c>
      <c r="H249" s="188">
        <v>12480</v>
      </c>
      <c r="I249" s="189"/>
      <c r="L249" s="184"/>
      <c r="M249" s="190"/>
      <c r="N249" s="191"/>
      <c r="O249" s="191"/>
      <c r="P249" s="191"/>
      <c r="Q249" s="191"/>
      <c r="R249" s="191"/>
      <c r="S249" s="191"/>
      <c r="T249" s="192"/>
      <c r="AT249" s="193" t="s">
        <v>173</v>
      </c>
      <c r="AU249" s="193" t="s">
        <v>82</v>
      </c>
      <c r="AV249" s="12" t="s">
        <v>82</v>
      </c>
      <c r="AW249" s="12" t="s">
        <v>38</v>
      </c>
      <c r="AX249" s="12" t="s">
        <v>22</v>
      </c>
      <c r="AY249" s="193" t="s">
        <v>163</v>
      </c>
    </row>
    <row r="250" spans="2:65" s="1" customFormat="1" ht="22.5" customHeight="1">
      <c r="B250" s="160"/>
      <c r="C250" s="161" t="s">
        <v>426</v>
      </c>
      <c r="D250" s="161" t="s">
        <v>165</v>
      </c>
      <c r="E250" s="162" t="s">
        <v>427</v>
      </c>
      <c r="F250" s="163" t="s">
        <v>428</v>
      </c>
      <c r="G250" s="164" t="s">
        <v>86</v>
      </c>
      <c r="H250" s="165">
        <v>14072</v>
      </c>
      <c r="I250" s="166"/>
      <c r="J250" s="167">
        <f>ROUND(I250*H250,2)</f>
        <v>0</v>
      </c>
      <c r="K250" s="163" t="s">
        <v>168</v>
      </c>
      <c r="L250" s="35"/>
      <c r="M250" s="168" t="s">
        <v>3</v>
      </c>
      <c r="N250" s="169" t="s">
        <v>45</v>
      </c>
      <c r="O250" s="36"/>
      <c r="P250" s="170">
        <f>O250*H250</f>
        <v>0</v>
      </c>
      <c r="Q250" s="170">
        <v>0</v>
      </c>
      <c r="R250" s="170">
        <f>Q250*H250</f>
        <v>0</v>
      </c>
      <c r="S250" s="170">
        <v>0</v>
      </c>
      <c r="T250" s="171">
        <f>S250*H250</f>
        <v>0</v>
      </c>
      <c r="AR250" s="18" t="s">
        <v>169</v>
      </c>
      <c r="AT250" s="18" t="s">
        <v>165</v>
      </c>
      <c r="AU250" s="18" t="s">
        <v>82</v>
      </c>
      <c r="AY250" s="18" t="s">
        <v>163</v>
      </c>
      <c r="BE250" s="172">
        <f>IF(N250="základní",J250,0)</f>
        <v>0</v>
      </c>
      <c r="BF250" s="172">
        <f>IF(N250="snížená",J250,0)</f>
        <v>0</v>
      </c>
      <c r="BG250" s="172">
        <f>IF(N250="zákl. přenesená",J250,0)</f>
        <v>0</v>
      </c>
      <c r="BH250" s="172">
        <f>IF(N250="sníž. přenesená",J250,0)</f>
        <v>0</v>
      </c>
      <c r="BI250" s="172">
        <f>IF(N250="nulová",J250,0)</f>
        <v>0</v>
      </c>
      <c r="BJ250" s="18" t="s">
        <v>22</v>
      </c>
      <c r="BK250" s="172">
        <f>ROUND(I250*H250,2)</f>
        <v>0</v>
      </c>
      <c r="BL250" s="18" t="s">
        <v>169</v>
      </c>
      <c r="BM250" s="18" t="s">
        <v>429</v>
      </c>
    </row>
    <row r="251" spans="2:47" s="1" customFormat="1" ht="42" customHeight="1">
      <c r="B251" s="35"/>
      <c r="D251" s="173" t="s">
        <v>171</v>
      </c>
      <c r="F251" s="174" t="s">
        <v>430</v>
      </c>
      <c r="I251" s="175"/>
      <c r="L251" s="35"/>
      <c r="M251" s="64"/>
      <c r="N251" s="36"/>
      <c r="O251" s="36"/>
      <c r="P251" s="36"/>
      <c r="Q251" s="36"/>
      <c r="R251" s="36"/>
      <c r="S251" s="36"/>
      <c r="T251" s="65"/>
      <c r="AT251" s="18" t="s">
        <v>171</v>
      </c>
      <c r="AU251" s="18" t="s">
        <v>82</v>
      </c>
    </row>
    <row r="252" spans="2:51" s="12" customFormat="1" ht="22.5" customHeight="1">
      <c r="B252" s="184"/>
      <c r="D252" s="185" t="s">
        <v>173</v>
      </c>
      <c r="E252" s="186" t="s">
        <v>3</v>
      </c>
      <c r="F252" s="187" t="s">
        <v>84</v>
      </c>
      <c r="H252" s="188">
        <v>14072</v>
      </c>
      <c r="I252" s="189"/>
      <c r="L252" s="184"/>
      <c r="M252" s="190"/>
      <c r="N252" s="191"/>
      <c r="O252" s="191"/>
      <c r="P252" s="191"/>
      <c r="Q252" s="191"/>
      <c r="R252" s="191"/>
      <c r="S252" s="191"/>
      <c r="T252" s="192"/>
      <c r="AT252" s="193" t="s">
        <v>173</v>
      </c>
      <c r="AU252" s="193" t="s">
        <v>82</v>
      </c>
      <c r="AV252" s="12" t="s">
        <v>82</v>
      </c>
      <c r="AW252" s="12" t="s">
        <v>38</v>
      </c>
      <c r="AX252" s="12" t="s">
        <v>22</v>
      </c>
      <c r="AY252" s="193" t="s">
        <v>163</v>
      </c>
    </row>
    <row r="253" spans="2:65" s="1" customFormat="1" ht="22.5" customHeight="1">
      <c r="B253" s="160"/>
      <c r="C253" s="161" t="s">
        <v>431</v>
      </c>
      <c r="D253" s="161" t="s">
        <v>165</v>
      </c>
      <c r="E253" s="162" t="s">
        <v>432</v>
      </c>
      <c r="F253" s="163" t="s">
        <v>433</v>
      </c>
      <c r="G253" s="164" t="s">
        <v>105</v>
      </c>
      <c r="H253" s="165">
        <v>228.6</v>
      </c>
      <c r="I253" s="166"/>
      <c r="J253" s="167">
        <f>ROUND(I253*H253,2)</f>
        <v>0</v>
      </c>
      <c r="K253" s="163" t="s">
        <v>3</v>
      </c>
      <c r="L253" s="35"/>
      <c r="M253" s="168" t="s">
        <v>3</v>
      </c>
      <c r="N253" s="169" t="s">
        <v>45</v>
      </c>
      <c r="O253" s="36"/>
      <c r="P253" s="170">
        <f>O253*H253</f>
        <v>0</v>
      </c>
      <c r="Q253" s="170">
        <v>0</v>
      </c>
      <c r="R253" s="170">
        <f>Q253*H253</f>
        <v>0</v>
      </c>
      <c r="S253" s="170">
        <v>0</v>
      </c>
      <c r="T253" s="171">
        <f>S253*H253</f>
        <v>0</v>
      </c>
      <c r="AR253" s="18" t="s">
        <v>169</v>
      </c>
      <c r="AT253" s="18" t="s">
        <v>165</v>
      </c>
      <c r="AU253" s="18" t="s">
        <v>82</v>
      </c>
      <c r="AY253" s="18" t="s">
        <v>163</v>
      </c>
      <c r="BE253" s="172">
        <f>IF(N253="základní",J253,0)</f>
        <v>0</v>
      </c>
      <c r="BF253" s="172">
        <f>IF(N253="snížená",J253,0)</f>
        <v>0</v>
      </c>
      <c r="BG253" s="172">
        <f>IF(N253="zákl. přenesená",J253,0)</f>
        <v>0</v>
      </c>
      <c r="BH253" s="172">
        <f>IF(N253="sníž. přenesená",J253,0)</f>
        <v>0</v>
      </c>
      <c r="BI253" s="172">
        <f>IF(N253="nulová",J253,0)</f>
        <v>0</v>
      </c>
      <c r="BJ253" s="18" t="s">
        <v>22</v>
      </c>
      <c r="BK253" s="172">
        <f>ROUND(I253*H253,2)</f>
        <v>0</v>
      </c>
      <c r="BL253" s="18" t="s">
        <v>169</v>
      </c>
      <c r="BM253" s="18" t="s">
        <v>434</v>
      </c>
    </row>
    <row r="254" spans="2:51" s="12" customFormat="1" ht="22.5" customHeight="1">
      <c r="B254" s="184"/>
      <c r="D254" s="185" t="s">
        <v>173</v>
      </c>
      <c r="E254" s="186" t="s">
        <v>3</v>
      </c>
      <c r="F254" s="187" t="s">
        <v>435</v>
      </c>
      <c r="H254" s="188">
        <v>228.6</v>
      </c>
      <c r="I254" s="189"/>
      <c r="L254" s="184"/>
      <c r="M254" s="190"/>
      <c r="N254" s="191"/>
      <c r="O254" s="191"/>
      <c r="P254" s="191"/>
      <c r="Q254" s="191"/>
      <c r="R254" s="191"/>
      <c r="S254" s="191"/>
      <c r="T254" s="192"/>
      <c r="AT254" s="193" t="s">
        <v>173</v>
      </c>
      <c r="AU254" s="193" t="s">
        <v>82</v>
      </c>
      <c r="AV254" s="12" t="s">
        <v>82</v>
      </c>
      <c r="AW254" s="12" t="s">
        <v>38</v>
      </c>
      <c r="AX254" s="12" t="s">
        <v>22</v>
      </c>
      <c r="AY254" s="193" t="s">
        <v>163</v>
      </c>
    </row>
    <row r="255" spans="2:65" s="1" customFormat="1" ht="22.5" customHeight="1">
      <c r="B255" s="160"/>
      <c r="C255" s="161" t="s">
        <v>436</v>
      </c>
      <c r="D255" s="161" t="s">
        <v>165</v>
      </c>
      <c r="E255" s="162" t="s">
        <v>437</v>
      </c>
      <c r="F255" s="163" t="s">
        <v>438</v>
      </c>
      <c r="G255" s="164" t="s">
        <v>122</v>
      </c>
      <c r="H255" s="165">
        <v>50</v>
      </c>
      <c r="I255" s="166"/>
      <c r="J255" s="167">
        <f>ROUND(I255*H255,2)</f>
        <v>0</v>
      </c>
      <c r="K255" s="163" t="s">
        <v>3</v>
      </c>
      <c r="L255" s="35"/>
      <c r="M255" s="168" t="s">
        <v>3</v>
      </c>
      <c r="N255" s="169" t="s">
        <v>45</v>
      </c>
      <c r="O255" s="36"/>
      <c r="P255" s="170">
        <f>O255*H255</f>
        <v>0</v>
      </c>
      <c r="Q255" s="170">
        <v>0</v>
      </c>
      <c r="R255" s="170">
        <f>Q255*H255</f>
        <v>0</v>
      </c>
      <c r="S255" s="170">
        <v>0</v>
      </c>
      <c r="T255" s="171">
        <f>S255*H255</f>
        <v>0</v>
      </c>
      <c r="AR255" s="18" t="s">
        <v>169</v>
      </c>
      <c r="AT255" s="18" t="s">
        <v>165</v>
      </c>
      <c r="AU255" s="18" t="s">
        <v>82</v>
      </c>
      <c r="AY255" s="18" t="s">
        <v>163</v>
      </c>
      <c r="BE255" s="172">
        <f>IF(N255="základní",J255,0)</f>
        <v>0</v>
      </c>
      <c r="BF255" s="172">
        <f>IF(N255="snížená",J255,0)</f>
        <v>0</v>
      </c>
      <c r="BG255" s="172">
        <f>IF(N255="zákl. přenesená",J255,0)</f>
        <v>0</v>
      </c>
      <c r="BH255" s="172">
        <f>IF(N255="sníž. přenesená",J255,0)</f>
        <v>0</v>
      </c>
      <c r="BI255" s="172">
        <f>IF(N255="nulová",J255,0)</f>
        <v>0</v>
      </c>
      <c r="BJ255" s="18" t="s">
        <v>22</v>
      </c>
      <c r="BK255" s="172">
        <f>ROUND(I255*H255,2)</f>
        <v>0</v>
      </c>
      <c r="BL255" s="18" t="s">
        <v>169</v>
      </c>
      <c r="BM255" s="18" t="s">
        <v>439</v>
      </c>
    </row>
    <row r="256" spans="2:65" s="1" customFormat="1" ht="22.5" customHeight="1">
      <c r="B256" s="160"/>
      <c r="C256" s="161" t="s">
        <v>440</v>
      </c>
      <c r="D256" s="161" t="s">
        <v>165</v>
      </c>
      <c r="E256" s="162" t="s">
        <v>441</v>
      </c>
      <c r="F256" s="163" t="s">
        <v>442</v>
      </c>
      <c r="G256" s="164" t="s">
        <v>86</v>
      </c>
      <c r="H256" s="165">
        <v>115.2</v>
      </c>
      <c r="I256" s="166"/>
      <c r="J256" s="167">
        <f>ROUND(I256*H256,2)</f>
        <v>0</v>
      </c>
      <c r="K256" s="163" t="s">
        <v>3</v>
      </c>
      <c r="L256" s="35"/>
      <c r="M256" s="168" t="s">
        <v>3</v>
      </c>
      <c r="N256" s="169" t="s">
        <v>45</v>
      </c>
      <c r="O256" s="36"/>
      <c r="P256" s="170">
        <f>O256*H256</f>
        <v>0</v>
      </c>
      <c r="Q256" s="170">
        <v>0</v>
      </c>
      <c r="R256" s="170">
        <f>Q256*H256</f>
        <v>0</v>
      </c>
      <c r="S256" s="170">
        <v>0</v>
      </c>
      <c r="T256" s="171">
        <f>S256*H256</f>
        <v>0</v>
      </c>
      <c r="AR256" s="18" t="s">
        <v>169</v>
      </c>
      <c r="AT256" s="18" t="s">
        <v>165</v>
      </c>
      <c r="AU256" s="18" t="s">
        <v>82</v>
      </c>
      <c r="AY256" s="18" t="s">
        <v>163</v>
      </c>
      <c r="BE256" s="172">
        <f>IF(N256="základní",J256,0)</f>
        <v>0</v>
      </c>
      <c r="BF256" s="172">
        <f>IF(N256="snížená",J256,0)</f>
        <v>0</v>
      </c>
      <c r="BG256" s="172">
        <f>IF(N256="zákl. přenesená",J256,0)</f>
        <v>0</v>
      </c>
      <c r="BH256" s="172">
        <f>IF(N256="sníž. přenesená",J256,0)</f>
        <v>0</v>
      </c>
      <c r="BI256" s="172">
        <f>IF(N256="nulová",J256,0)</f>
        <v>0</v>
      </c>
      <c r="BJ256" s="18" t="s">
        <v>22</v>
      </c>
      <c r="BK256" s="172">
        <f>ROUND(I256*H256,2)</f>
        <v>0</v>
      </c>
      <c r="BL256" s="18" t="s">
        <v>169</v>
      </c>
      <c r="BM256" s="18" t="s">
        <v>443</v>
      </c>
    </row>
    <row r="257" spans="2:51" s="12" customFormat="1" ht="22.5" customHeight="1">
      <c r="B257" s="184"/>
      <c r="D257" s="185" t="s">
        <v>173</v>
      </c>
      <c r="E257" s="186" t="s">
        <v>3</v>
      </c>
      <c r="F257" s="187" t="s">
        <v>444</v>
      </c>
      <c r="H257" s="188">
        <v>115.2</v>
      </c>
      <c r="I257" s="189"/>
      <c r="L257" s="184"/>
      <c r="M257" s="190"/>
      <c r="N257" s="191"/>
      <c r="O257" s="191"/>
      <c r="P257" s="191"/>
      <c r="Q257" s="191"/>
      <c r="R257" s="191"/>
      <c r="S257" s="191"/>
      <c r="T257" s="192"/>
      <c r="AT257" s="193" t="s">
        <v>173</v>
      </c>
      <c r="AU257" s="193" t="s">
        <v>82</v>
      </c>
      <c r="AV257" s="12" t="s">
        <v>82</v>
      </c>
      <c r="AW257" s="12" t="s">
        <v>38</v>
      </c>
      <c r="AX257" s="12" t="s">
        <v>22</v>
      </c>
      <c r="AY257" s="193" t="s">
        <v>163</v>
      </c>
    </row>
    <row r="258" spans="2:65" s="1" customFormat="1" ht="22.5" customHeight="1">
      <c r="B258" s="160"/>
      <c r="C258" s="161" t="s">
        <v>445</v>
      </c>
      <c r="D258" s="161" t="s">
        <v>165</v>
      </c>
      <c r="E258" s="162" t="s">
        <v>446</v>
      </c>
      <c r="F258" s="163" t="s">
        <v>447</v>
      </c>
      <c r="G258" s="164" t="s">
        <v>86</v>
      </c>
      <c r="H258" s="165">
        <v>86.4</v>
      </c>
      <c r="I258" s="166"/>
      <c r="J258" s="167">
        <f>ROUND(I258*H258,2)</f>
        <v>0</v>
      </c>
      <c r="K258" s="163" t="s">
        <v>3</v>
      </c>
      <c r="L258" s="35"/>
      <c r="M258" s="168" t="s">
        <v>3</v>
      </c>
      <c r="N258" s="169" t="s">
        <v>45</v>
      </c>
      <c r="O258" s="36"/>
      <c r="P258" s="170">
        <f>O258*H258</f>
        <v>0</v>
      </c>
      <c r="Q258" s="170">
        <v>0</v>
      </c>
      <c r="R258" s="170">
        <f>Q258*H258</f>
        <v>0</v>
      </c>
      <c r="S258" s="170">
        <v>0</v>
      </c>
      <c r="T258" s="171">
        <f>S258*H258</f>
        <v>0</v>
      </c>
      <c r="AR258" s="18" t="s">
        <v>169</v>
      </c>
      <c r="AT258" s="18" t="s">
        <v>165</v>
      </c>
      <c r="AU258" s="18" t="s">
        <v>82</v>
      </c>
      <c r="AY258" s="18" t="s">
        <v>163</v>
      </c>
      <c r="BE258" s="172">
        <f>IF(N258="základní",J258,0)</f>
        <v>0</v>
      </c>
      <c r="BF258" s="172">
        <f>IF(N258="snížená",J258,0)</f>
        <v>0</v>
      </c>
      <c r="BG258" s="172">
        <f>IF(N258="zákl. přenesená",J258,0)</f>
        <v>0</v>
      </c>
      <c r="BH258" s="172">
        <f>IF(N258="sníž. přenesená",J258,0)</f>
        <v>0</v>
      </c>
      <c r="BI258" s="172">
        <f>IF(N258="nulová",J258,0)</f>
        <v>0</v>
      </c>
      <c r="BJ258" s="18" t="s">
        <v>22</v>
      </c>
      <c r="BK258" s="172">
        <f>ROUND(I258*H258,2)</f>
        <v>0</v>
      </c>
      <c r="BL258" s="18" t="s">
        <v>169</v>
      </c>
      <c r="BM258" s="18" t="s">
        <v>448</v>
      </c>
    </row>
    <row r="259" spans="2:51" s="12" customFormat="1" ht="22.5" customHeight="1">
      <c r="B259" s="184"/>
      <c r="D259" s="173" t="s">
        <v>173</v>
      </c>
      <c r="E259" s="193" t="s">
        <v>3</v>
      </c>
      <c r="F259" s="194" t="s">
        <v>449</v>
      </c>
      <c r="H259" s="195">
        <v>86.4</v>
      </c>
      <c r="I259" s="189"/>
      <c r="L259" s="184"/>
      <c r="M259" s="190"/>
      <c r="N259" s="191"/>
      <c r="O259" s="191"/>
      <c r="P259" s="191"/>
      <c r="Q259" s="191"/>
      <c r="R259" s="191"/>
      <c r="S259" s="191"/>
      <c r="T259" s="192"/>
      <c r="AT259" s="193" t="s">
        <v>173</v>
      </c>
      <c r="AU259" s="193" t="s">
        <v>82</v>
      </c>
      <c r="AV259" s="12" t="s">
        <v>82</v>
      </c>
      <c r="AW259" s="12" t="s">
        <v>38</v>
      </c>
      <c r="AX259" s="12" t="s">
        <v>22</v>
      </c>
      <c r="AY259" s="193" t="s">
        <v>163</v>
      </c>
    </row>
    <row r="260" spans="2:63" s="10" customFormat="1" ht="29.25" customHeight="1">
      <c r="B260" s="146"/>
      <c r="D260" s="157" t="s">
        <v>73</v>
      </c>
      <c r="E260" s="158" t="s">
        <v>450</v>
      </c>
      <c r="F260" s="158" t="s">
        <v>451</v>
      </c>
      <c r="I260" s="149"/>
      <c r="J260" s="159">
        <f>BK260</f>
        <v>0</v>
      </c>
      <c r="L260" s="146"/>
      <c r="M260" s="151"/>
      <c r="N260" s="152"/>
      <c r="O260" s="152"/>
      <c r="P260" s="153">
        <f>SUM(P261:P267)</f>
        <v>0</v>
      </c>
      <c r="Q260" s="152"/>
      <c r="R260" s="153">
        <f>SUM(R261:R267)</f>
        <v>0</v>
      </c>
      <c r="S260" s="152"/>
      <c r="T260" s="154">
        <f>SUM(T261:T267)</f>
        <v>0</v>
      </c>
      <c r="AR260" s="147" t="s">
        <v>22</v>
      </c>
      <c r="AT260" s="155" t="s">
        <v>73</v>
      </c>
      <c r="AU260" s="155" t="s">
        <v>22</v>
      </c>
      <c r="AY260" s="147" t="s">
        <v>163</v>
      </c>
      <c r="BK260" s="156">
        <f>SUM(BK261:BK267)</f>
        <v>0</v>
      </c>
    </row>
    <row r="261" spans="2:65" s="1" customFormat="1" ht="22.5" customHeight="1">
      <c r="B261" s="160"/>
      <c r="C261" s="161" t="s">
        <v>452</v>
      </c>
      <c r="D261" s="161" t="s">
        <v>165</v>
      </c>
      <c r="E261" s="162" t="s">
        <v>453</v>
      </c>
      <c r="F261" s="163" t="s">
        <v>454</v>
      </c>
      <c r="G261" s="164" t="s">
        <v>253</v>
      </c>
      <c r="H261" s="165">
        <v>4.344</v>
      </c>
      <c r="I261" s="166"/>
      <c r="J261" s="167">
        <f>ROUND(I261*H261,2)</f>
        <v>0</v>
      </c>
      <c r="K261" s="163" t="s">
        <v>193</v>
      </c>
      <c r="L261" s="35"/>
      <c r="M261" s="168" t="s">
        <v>3</v>
      </c>
      <c r="N261" s="169" t="s">
        <v>45</v>
      </c>
      <c r="O261" s="36"/>
      <c r="P261" s="170">
        <f>O261*H261</f>
        <v>0</v>
      </c>
      <c r="Q261" s="170">
        <v>0</v>
      </c>
      <c r="R261" s="170">
        <f>Q261*H261</f>
        <v>0</v>
      </c>
      <c r="S261" s="170">
        <v>0</v>
      </c>
      <c r="T261" s="171">
        <f>S261*H261</f>
        <v>0</v>
      </c>
      <c r="AR261" s="18" t="s">
        <v>169</v>
      </c>
      <c r="AT261" s="18" t="s">
        <v>165</v>
      </c>
      <c r="AU261" s="18" t="s">
        <v>82</v>
      </c>
      <c r="AY261" s="18" t="s">
        <v>163</v>
      </c>
      <c r="BE261" s="172">
        <f>IF(N261="základní",J261,0)</f>
        <v>0</v>
      </c>
      <c r="BF261" s="172">
        <f>IF(N261="snížená",J261,0)</f>
        <v>0</v>
      </c>
      <c r="BG261" s="172">
        <f>IF(N261="zákl. přenesená",J261,0)</f>
        <v>0</v>
      </c>
      <c r="BH261" s="172">
        <f>IF(N261="sníž. přenesená",J261,0)</f>
        <v>0</v>
      </c>
      <c r="BI261" s="172">
        <f>IF(N261="nulová",J261,0)</f>
        <v>0</v>
      </c>
      <c r="BJ261" s="18" t="s">
        <v>22</v>
      </c>
      <c r="BK261" s="172">
        <f>ROUND(I261*H261,2)</f>
        <v>0</v>
      </c>
      <c r="BL261" s="18" t="s">
        <v>169</v>
      </c>
      <c r="BM261" s="18" t="s">
        <v>455</v>
      </c>
    </row>
    <row r="262" spans="2:47" s="1" customFormat="1" ht="30" customHeight="1">
      <c r="B262" s="35"/>
      <c r="D262" s="185" t="s">
        <v>171</v>
      </c>
      <c r="F262" s="223" t="s">
        <v>456</v>
      </c>
      <c r="I262" s="175"/>
      <c r="L262" s="35"/>
      <c r="M262" s="64"/>
      <c r="N262" s="36"/>
      <c r="O262" s="36"/>
      <c r="P262" s="36"/>
      <c r="Q262" s="36"/>
      <c r="R262" s="36"/>
      <c r="S262" s="36"/>
      <c r="T262" s="65"/>
      <c r="AT262" s="18" t="s">
        <v>171</v>
      </c>
      <c r="AU262" s="18" t="s">
        <v>82</v>
      </c>
    </row>
    <row r="263" spans="2:65" s="1" customFormat="1" ht="22.5" customHeight="1">
      <c r="B263" s="160"/>
      <c r="C263" s="161" t="s">
        <v>457</v>
      </c>
      <c r="D263" s="161" t="s">
        <v>165</v>
      </c>
      <c r="E263" s="162" t="s">
        <v>458</v>
      </c>
      <c r="F263" s="163" t="s">
        <v>459</v>
      </c>
      <c r="G263" s="164" t="s">
        <v>253</v>
      </c>
      <c r="H263" s="165">
        <v>65.16</v>
      </c>
      <c r="I263" s="166"/>
      <c r="J263" s="167">
        <f>ROUND(I263*H263,2)</f>
        <v>0</v>
      </c>
      <c r="K263" s="163" t="s">
        <v>193</v>
      </c>
      <c r="L263" s="35"/>
      <c r="M263" s="168" t="s">
        <v>3</v>
      </c>
      <c r="N263" s="169" t="s">
        <v>45</v>
      </c>
      <c r="O263" s="36"/>
      <c r="P263" s="170">
        <f>O263*H263</f>
        <v>0</v>
      </c>
      <c r="Q263" s="170">
        <v>0</v>
      </c>
      <c r="R263" s="170">
        <f>Q263*H263</f>
        <v>0</v>
      </c>
      <c r="S263" s="170">
        <v>0</v>
      </c>
      <c r="T263" s="171">
        <f>S263*H263</f>
        <v>0</v>
      </c>
      <c r="AR263" s="18" t="s">
        <v>169</v>
      </c>
      <c r="AT263" s="18" t="s">
        <v>165</v>
      </c>
      <c r="AU263" s="18" t="s">
        <v>82</v>
      </c>
      <c r="AY263" s="18" t="s">
        <v>163</v>
      </c>
      <c r="BE263" s="172">
        <f>IF(N263="základní",J263,0)</f>
        <v>0</v>
      </c>
      <c r="BF263" s="172">
        <f>IF(N263="snížená",J263,0)</f>
        <v>0</v>
      </c>
      <c r="BG263" s="172">
        <f>IF(N263="zákl. přenesená",J263,0)</f>
        <v>0</v>
      </c>
      <c r="BH263" s="172">
        <f>IF(N263="sníž. přenesená",J263,0)</f>
        <v>0</v>
      </c>
      <c r="BI263" s="172">
        <f>IF(N263="nulová",J263,0)</f>
        <v>0</v>
      </c>
      <c r="BJ263" s="18" t="s">
        <v>22</v>
      </c>
      <c r="BK263" s="172">
        <f>ROUND(I263*H263,2)</f>
        <v>0</v>
      </c>
      <c r="BL263" s="18" t="s">
        <v>169</v>
      </c>
      <c r="BM263" s="18" t="s">
        <v>460</v>
      </c>
    </row>
    <row r="264" spans="2:47" s="1" customFormat="1" ht="30" customHeight="1">
      <c r="B264" s="35"/>
      <c r="D264" s="173" t="s">
        <v>171</v>
      </c>
      <c r="F264" s="174" t="s">
        <v>461</v>
      </c>
      <c r="I264" s="175"/>
      <c r="L264" s="35"/>
      <c r="M264" s="64"/>
      <c r="N264" s="36"/>
      <c r="O264" s="36"/>
      <c r="P264" s="36"/>
      <c r="Q264" s="36"/>
      <c r="R264" s="36"/>
      <c r="S264" s="36"/>
      <c r="T264" s="65"/>
      <c r="AT264" s="18" t="s">
        <v>171</v>
      </c>
      <c r="AU264" s="18" t="s">
        <v>82</v>
      </c>
    </row>
    <row r="265" spans="2:51" s="12" customFormat="1" ht="22.5" customHeight="1">
      <c r="B265" s="184"/>
      <c r="D265" s="185" t="s">
        <v>173</v>
      </c>
      <c r="F265" s="187" t="s">
        <v>462</v>
      </c>
      <c r="H265" s="188">
        <v>65.16</v>
      </c>
      <c r="I265" s="189"/>
      <c r="L265" s="184"/>
      <c r="M265" s="190"/>
      <c r="N265" s="191"/>
      <c r="O265" s="191"/>
      <c r="P265" s="191"/>
      <c r="Q265" s="191"/>
      <c r="R265" s="191"/>
      <c r="S265" s="191"/>
      <c r="T265" s="192"/>
      <c r="AT265" s="193" t="s">
        <v>173</v>
      </c>
      <c r="AU265" s="193" t="s">
        <v>82</v>
      </c>
      <c r="AV265" s="12" t="s">
        <v>82</v>
      </c>
      <c r="AW265" s="12" t="s">
        <v>4</v>
      </c>
      <c r="AX265" s="12" t="s">
        <v>22</v>
      </c>
      <c r="AY265" s="193" t="s">
        <v>163</v>
      </c>
    </row>
    <row r="266" spans="2:65" s="1" customFormat="1" ht="22.5" customHeight="1">
      <c r="B266" s="160"/>
      <c r="C266" s="161" t="s">
        <v>463</v>
      </c>
      <c r="D266" s="161" t="s">
        <v>165</v>
      </c>
      <c r="E266" s="162" t="s">
        <v>464</v>
      </c>
      <c r="F266" s="163" t="s">
        <v>465</v>
      </c>
      <c r="G266" s="164" t="s">
        <v>253</v>
      </c>
      <c r="H266" s="165">
        <v>4.344</v>
      </c>
      <c r="I266" s="166"/>
      <c r="J266" s="167">
        <f>ROUND(I266*H266,2)</f>
        <v>0</v>
      </c>
      <c r="K266" s="163" t="s">
        <v>193</v>
      </c>
      <c r="L266" s="35"/>
      <c r="M266" s="168" t="s">
        <v>3</v>
      </c>
      <c r="N266" s="169" t="s">
        <v>45</v>
      </c>
      <c r="O266" s="36"/>
      <c r="P266" s="170">
        <f>O266*H266</f>
        <v>0</v>
      </c>
      <c r="Q266" s="170">
        <v>0</v>
      </c>
      <c r="R266" s="170">
        <f>Q266*H266</f>
        <v>0</v>
      </c>
      <c r="S266" s="170">
        <v>0</v>
      </c>
      <c r="T266" s="171">
        <f>S266*H266</f>
        <v>0</v>
      </c>
      <c r="AR266" s="18" t="s">
        <v>169</v>
      </c>
      <c r="AT266" s="18" t="s">
        <v>165</v>
      </c>
      <c r="AU266" s="18" t="s">
        <v>82</v>
      </c>
      <c r="AY266" s="18" t="s">
        <v>163</v>
      </c>
      <c r="BE266" s="172">
        <f>IF(N266="základní",J266,0)</f>
        <v>0</v>
      </c>
      <c r="BF266" s="172">
        <f>IF(N266="snížená",J266,0)</f>
        <v>0</v>
      </c>
      <c r="BG266" s="172">
        <f>IF(N266="zákl. přenesená",J266,0)</f>
        <v>0</v>
      </c>
      <c r="BH266" s="172">
        <f>IF(N266="sníž. přenesená",J266,0)</f>
        <v>0</v>
      </c>
      <c r="BI266" s="172">
        <f>IF(N266="nulová",J266,0)</f>
        <v>0</v>
      </c>
      <c r="BJ266" s="18" t="s">
        <v>22</v>
      </c>
      <c r="BK266" s="172">
        <f>ROUND(I266*H266,2)</f>
        <v>0</v>
      </c>
      <c r="BL266" s="18" t="s">
        <v>169</v>
      </c>
      <c r="BM266" s="18" t="s">
        <v>466</v>
      </c>
    </row>
    <row r="267" spans="2:47" s="1" customFormat="1" ht="22.5" customHeight="1">
      <c r="B267" s="35"/>
      <c r="D267" s="173" t="s">
        <v>171</v>
      </c>
      <c r="F267" s="174" t="s">
        <v>467</v>
      </c>
      <c r="I267" s="175"/>
      <c r="L267" s="35"/>
      <c r="M267" s="64"/>
      <c r="N267" s="36"/>
      <c r="O267" s="36"/>
      <c r="P267" s="36"/>
      <c r="Q267" s="36"/>
      <c r="R267" s="36"/>
      <c r="S267" s="36"/>
      <c r="T267" s="65"/>
      <c r="AT267" s="18" t="s">
        <v>171</v>
      </c>
      <c r="AU267" s="18" t="s">
        <v>82</v>
      </c>
    </row>
    <row r="268" spans="2:63" s="10" customFormat="1" ht="29.25" customHeight="1">
      <c r="B268" s="146"/>
      <c r="D268" s="157" t="s">
        <v>73</v>
      </c>
      <c r="E268" s="158" t="s">
        <v>468</v>
      </c>
      <c r="F268" s="158" t="s">
        <v>469</v>
      </c>
      <c r="I268" s="149"/>
      <c r="J268" s="159">
        <f>BK268</f>
        <v>0</v>
      </c>
      <c r="L268" s="146"/>
      <c r="M268" s="151"/>
      <c r="N268" s="152"/>
      <c r="O268" s="152"/>
      <c r="P268" s="153">
        <f>SUM(P269:P270)</f>
        <v>0</v>
      </c>
      <c r="Q268" s="152"/>
      <c r="R268" s="153">
        <f>SUM(R269:R270)</f>
        <v>0</v>
      </c>
      <c r="S268" s="152"/>
      <c r="T268" s="154">
        <f>SUM(T269:T270)</f>
        <v>0</v>
      </c>
      <c r="AR268" s="147" t="s">
        <v>22</v>
      </c>
      <c r="AT268" s="155" t="s">
        <v>73</v>
      </c>
      <c r="AU268" s="155" t="s">
        <v>22</v>
      </c>
      <c r="AY268" s="147" t="s">
        <v>163</v>
      </c>
      <c r="BK268" s="156">
        <f>SUM(BK269:BK270)</f>
        <v>0</v>
      </c>
    </row>
    <row r="269" spans="2:65" s="1" customFormat="1" ht="31.5" customHeight="1">
      <c r="B269" s="160"/>
      <c r="C269" s="161" t="s">
        <v>470</v>
      </c>
      <c r="D269" s="161" t="s">
        <v>165</v>
      </c>
      <c r="E269" s="162" t="s">
        <v>471</v>
      </c>
      <c r="F269" s="163" t="s">
        <v>472</v>
      </c>
      <c r="G269" s="164" t="s">
        <v>253</v>
      </c>
      <c r="H269" s="165">
        <v>1570.214</v>
      </c>
      <c r="I269" s="166"/>
      <c r="J269" s="167">
        <f>ROUND(I269*H269,2)</f>
        <v>0</v>
      </c>
      <c r="K269" s="163" t="s">
        <v>168</v>
      </c>
      <c r="L269" s="35"/>
      <c r="M269" s="168" t="s">
        <v>3</v>
      </c>
      <c r="N269" s="169" t="s">
        <v>45</v>
      </c>
      <c r="O269" s="36"/>
      <c r="P269" s="170">
        <f>O269*H269</f>
        <v>0</v>
      </c>
      <c r="Q269" s="170">
        <v>0</v>
      </c>
      <c r="R269" s="170">
        <f>Q269*H269</f>
        <v>0</v>
      </c>
      <c r="S269" s="170">
        <v>0</v>
      </c>
      <c r="T269" s="171">
        <f>S269*H269</f>
        <v>0</v>
      </c>
      <c r="AR269" s="18" t="s">
        <v>169</v>
      </c>
      <c r="AT269" s="18" t="s">
        <v>165</v>
      </c>
      <c r="AU269" s="18" t="s">
        <v>82</v>
      </c>
      <c r="AY269" s="18" t="s">
        <v>163</v>
      </c>
      <c r="BE269" s="172">
        <f>IF(N269="základní",J269,0)</f>
        <v>0</v>
      </c>
      <c r="BF269" s="172">
        <f>IF(N269="snížená",J269,0)</f>
        <v>0</v>
      </c>
      <c r="BG269" s="172">
        <f>IF(N269="zákl. přenesená",J269,0)</f>
        <v>0</v>
      </c>
      <c r="BH269" s="172">
        <f>IF(N269="sníž. přenesená",J269,0)</f>
        <v>0</v>
      </c>
      <c r="BI269" s="172">
        <f>IF(N269="nulová",J269,0)</f>
        <v>0</v>
      </c>
      <c r="BJ269" s="18" t="s">
        <v>22</v>
      </c>
      <c r="BK269" s="172">
        <f>ROUND(I269*H269,2)</f>
        <v>0</v>
      </c>
      <c r="BL269" s="18" t="s">
        <v>169</v>
      </c>
      <c r="BM269" s="18" t="s">
        <v>473</v>
      </c>
    </row>
    <row r="270" spans="2:47" s="1" customFormat="1" ht="22.5" customHeight="1">
      <c r="B270" s="35"/>
      <c r="D270" s="173" t="s">
        <v>171</v>
      </c>
      <c r="F270" s="174" t="s">
        <v>472</v>
      </c>
      <c r="I270" s="175"/>
      <c r="L270" s="35"/>
      <c r="M270" s="64"/>
      <c r="N270" s="36"/>
      <c r="O270" s="36"/>
      <c r="P270" s="36"/>
      <c r="Q270" s="36"/>
      <c r="R270" s="36"/>
      <c r="S270" s="36"/>
      <c r="T270" s="65"/>
      <c r="AT270" s="18" t="s">
        <v>171</v>
      </c>
      <c r="AU270" s="18" t="s">
        <v>82</v>
      </c>
    </row>
    <row r="271" spans="2:63" s="10" customFormat="1" ht="36.75" customHeight="1">
      <c r="B271" s="146"/>
      <c r="D271" s="147" t="s">
        <v>73</v>
      </c>
      <c r="E271" s="148" t="s">
        <v>474</v>
      </c>
      <c r="F271" s="148" t="s">
        <v>475</v>
      </c>
      <c r="I271" s="149"/>
      <c r="J271" s="150">
        <f>BK271</f>
        <v>0</v>
      </c>
      <c r="L271" s="146"/>
      <c r="M271" s="151"/>
      <c r="N271" s="152"/>
      <c r="O271" s="152"/>
      <c r="P271" s="153">
        <f>P272+P282</f>
        <v>0</v>
      </c>
      <c r="Q271" s="152"/>
      <c r="R271" s="153">
        <f>R272+R282</f>
        <v>0</v>
      </c>
      <c r="S271" s="152"/>
      <c r="T271" s="154">
        <f>T272+T282</f>
        <v>0</v>
      </c>
      <c r="AR271" s="147" t="s">
        <v>190</v>
      </c>
      <c r="AT271" s="155" t="s">
        <v>73</v>
      </c>
      <c r="AU271" s="155" t="s">
        <v>74</v>
      </c>
      <c r="AY271" s="147" t="s">
        <v>163</v>
      </c>
      <c r="BK271" s="156">
        <f>BK272+BK282</f>
        <v>0</v>
      </c>
    </row>
    <row r="272" spans="2:63" s="10" customFormat="1" ht="19.5" customHeight="1">
      <c r="B272" s="146"/>
      <c r="D272" s="157" t="s">
        <v>73</v>
      </c>
      <c r="E272" s="158" t="s">
        <v>476</v>
      </c>
      <c r="F272" s="158" t="s">
        <v>477</v>
      </c>
      <c r="I272" s="149"/>
      <c r="J272" s="159">
        <f>BK272</f>
        <v>0</v>
      </c>
      <c r="L272" s="146"/>
      <c r="M272" s="151"/>
      <c r="N272" s="152"/>
      <c r="O272" s="152"/>
      <c r="P272" s="153">
        <f>SUM(P273:P281)</f>
        <v>0</v>
      </c>
      <c r="Q272" s="152"/>
      <c r="R272" s="153">
        <f>SUM(R273:R281)</f>
        <v>0</v>
      </c>
      <c r="S272" s="152"/>
      <c r="T272" s="154">
        <f>SUM(T273:T281)</f>
        <v>0</v>
      </c>
      <c r="AR272" s="147" t="s">
        <v>190</v>
      </c>
      <c r="AT272" s="155" t="s">
        <v>73</v>
      </c>
      <c r="AU272" s="155" t="s">
        <v>22</v>
      </c>
      <c r="AY272" s="147" t="s">
        <v>163</v>
      </c>
      <c r="BK272" s="156">
        <f>SUM(BK273:BK281)</f>
        <v>0</v>
      </c>
    </row>
    <row r="273" spans="2:65" s="1" customFormat="1" ht="22.5" customHeight="1">
      <c r="B273" s="160"/>
      <c r="C273" s="161" t="s">
        <v>478</v>
      </c>
      <c r="D273" s="161" t="s">
        <v>165</v>
      </c>
      <c r="E273" s="162" t="s">
        <v>479</v>
      </c>
      <c r="F273" s="163" t="s">
        <v>480</v>
      </c>
      <c r="G273" s="164" t="s">
        <v>481</v>
      </c>
      <c r="H273" s="165">
        <v>3</v>
      </c>
      <c r="I273" s="166"/>
      <c r="J273" s="167">
        <f>ROUND(I273*H273,2)</f>
        <v>0</v>
      </c>
      <c r="K273" s="163" t="s">
        <v>168</v>
      </c>
      <c r="L273" s="35"/>
      <c r="M273" s="168" t="s">
        <v>3</v>
      </c>
      <c r="N273" s="169" t="s">
        <v>45</v>
      </c>
      <c r="O273" s="36"/>
      <c r="P273" s="170">
        <f>O273*H273</f>
        <v>0</v>
      </c>
      <c r="Q273" s="170">
        <v>0</v>
      </c>
      <c r="R273" s="170">
        <f>Q273*H273</f>
        <v>0</v>
      </c>
      <c r="S273" s="170">
        <v>0</v>
      </c>
      <c r="T273" s="171">
        <f>S273*H273</f>
        <v>0</v>
      </c>
      <c r="AR273" s="18" t="s">
        <v>482</v>
      </c>
      <c r="AT273" s="18" t="s">
        <v>165</v>
      </c>
      <c r="AU273" s="18" t="s">
        <v>82</v>
      </c>
      <c r="AY273" s="18" t="s">
        <v>163</v>
      </c>
      <c r="BE273" s="172">
        <f>IF(N273="základní",J273,0)</f>
        <v>0</v>
      </c>
      <c r="BF273" s="172">
        <f>IF(N273="snížená",J273,0)</f>
        <v>0</v>
      </c>
      <c r="BG273" s="172">
        <f>IF(N273="zákl. přenesená",J273,0)</f>
        <v>0</v>
      </c>
      <c r="BH273" s="172">
        <f>IF(N273="sníž. přenesená",J273,0)</f>
        <v>0</v>
      </c>
      <c r="BI273" s="172">
        <f>IF(N273="nulová",J273,0)</f>
        <v>0</v>
      </c>
      <c r="BJ273" s="18" t="s">
        <v>22</v>
      </c>
      <c r="BK273" s="172">
        <f>ROUND(I273*H273,2)</f>
        <v>0</v>
      </c>
      <c r="BL273" s="18" t="s">
        <v>482</v>
      </c>
      <c r="BM273" s="18" t="s">
        <v>483</v>
      </c>
    </row>
    <row r="274" spans="2:47" s="1" customFormat="1" ht="22.5" customHeight="1">
      <c r="B274" s="35"/>
      <c r="D274" s="173" t="s">
        <v>171</v>
      </c>
      <c r="F274" s="174" t="s">
        <v>484</v>
      </c>
      <c r="I274" s="175"/>
      <c r="L274" s="35"/>
      <c r="M274" s="64"/>
      <c r="N274" s="36"/>
      <c r="O274" s="36"/>
      <c r="P274" s="36"/>
      <c r="Q274" s="36"/>
      <c r="R274" s="36"/>
      <c r="S274" s="36"/>
      <c r="T274" s="65"/>
      <c r="AT274" s="18" t="s">
        <v>171</v>
      </c>
      <c r="AU274" s="18" t="s">
        <v>82</v>
      </c>
    </row>
    <row r="275" spans="2:51" s="12" customFormat="1" ht="22.5" customHeight="1">
      <c r="B275" s="184"/>
      <c r="D275" s="185" t="s">
        <v>173</v>
      </c>
      <c r="E275" s="186" t="s">
        <v>3</v>
      </c>
      <c r="F275" s="187" t="s">
        <v>485</v>
      </c>
      <c r="H275" s="188">
        <v>3</v>
      </c>
      <c r="I275" s="189"/>
      <c r="L275" s="184"/>
      <c r="M275" s="190"/>
      <c r="N275" s="191"/>
      <c r="O275" s="191"/>
      <c r="P275" s="191"/>
      <c r="Q275" s="191"/>
      <c r="R275" s="191"/>
      <c r="S275" s="191"/>
      <c r="T275" s="192"/>
      <c r="AT275" s="193" t="s">
        <v>173</v>
      </c>
      <c r="AU275" s="193" t="s">
        <v>82</v>
      </c>
      <c r="AV275" s="12" t="s">
        <v>82</v>
      </c>
      <c r="AW275" s="12" t="s">
        <v>38</v>
      </c>
      <c r="AX275" s="12" t="s">
        <v>22</v>
      </c>
      <c r="AY275" s="193" t="s">
        <v>163</v>
      </c>
    </row>
    <row r="276" spans="2:65" s="1" customFormat="1" ht="22.5" customHeight="1">
      <c r="B276" s="160"/>
      <c r="C276" s="161" t="s">
        <v>486</v>
      </c>
      <c r="D276" s="161" t="s">
        <v>165</v>
      </c>
      <c r="E276" s="162" t="s">
        <v>487</v>
      </c>
      <c r="F276" s="163" t="s">
        <v>488</v>
      </c>
      <c r="G276" s="164" t="s">
        <v>481</v>
      </c>
      <c r="H276" s="165">
        <v>1</v>
      </c>
      <c r="I276" s="166"/>
      <c r="J276" s="167">
        <f>ROUND(I276*H276,2)</f>
        <v>0</v>
      </c>
      <c r="K276" s="163" t="s">
        <v>168</v>
      </c>
      <c r="L276" s="35"/>
      <c r="M276" s="168" t="s">
        <v>3</v>
      </c>
      <c r="N276" s="169" t="s">
        <v>45</v>
      </c>
      <c r="O276" s="36"/>
      <c r="P276" s="170">
        <f>O276*H276</f>
        <v>0</v>
      </c>
      <c r="Q276" s="170">
        <v>0</v>
      </c>
      <c r="R276" s="170">
        <f>Q276*H276</f>
        <v>0</v>
      </c>
      <c r="S276" s="170">
        <v>0</v>
      </c>
      <c r="T276" s="171">
        <f>S276*H276</f>
        <v>0</v>
      </c>
      <c r="AR276" s="18" t="s">
        <v>482</v>
      </c>
      <c r="AT276" s="18" t="s">
        <v>165</v>
      </c>
      <c r="AU276" s="18" t="s">
        <v>82</v>
      </c>
      <c r="AY276" s="18" t="s">
        <v>163</v>
      </c>
      <c r="BE276" s="172">
        <f>IF(N276="základní",J276,0)</f>
        <v>0</v>
      </c>
      <c r="BF276" s="172">
        <f>IF(N276="snížená",J276,0)</f>
        <v>0</v>
      </c>
      <c r="BG276" s="172">
        <f>IF(N276="zákl. přenesená",J276,0)</f>
        <v>0</v>
      </c>
      <c r="BH276" s="172">
        <f>IF(N276="sníž. přenesená",J276,0)</f>
        <v>0</v>
      </c>
      <c r="BI276" s="172">
        <f>IF(N276="nulová",J276,0)</f>
        <v>0</v>
      </c>
      <c r="BJ276" s="18" t="s">
        <v>22</v>
      </c>
      <c r="BK276" s="172">
        <f>ROUND(I276*H276,2)</f>
        <v>0</v>
      </c>
      <c r="BL276" s="18" t="s">
        <v>482</v>
      </c>
      <c r="BM276" s="18" t="s">
        <v>489</v>
      </c>
    </row>
    <row r="277" spans="2:47" s="1" customFormat="1" ht="22.5" customHeight="1">
      <c r="B277" s="35"/>
      <c r="D277" s="173" t="s">
        <v>171</v>
      </c>
      <c r="F277" s="174" t="s">
        <v>490</v>
      </c>
      <c r="I277" s="175"/>
      <c r="L277" s="35"/>
      <c r="M277" s="64"/>
      <c r="N277" s="36"/>
      <c r="O277" s="36"/>
      <c r="P277" s="36"/>
      <c r="Q277" s="36"/>
      <c r="R277" s="36"/>
      <c r="S277" s="36"/>
      <c r="T277" s="65"/>
      <c r="AT277" s="18" t="s">
        <v>171</v>
      </c>
      <c r="AU277" s="18" t="s">
        <v>82</v>
      </c>
    </row>
    <row r="278" spans="2:51" s="12" customFormat="1" ht="22.5" customHeight="1">
      <c r="B278" s="184"/>
      <c r="D278" s="185" t="s">
        <v>173</v>
      </c>
      <c r="E278" s="186" t="s">
        <v>3</v>
      </c>
      <c r="F278" s="187" t="s">
        <v>491</v>
      </c>
      <c r="H278" s="188">
        <v>1</v>
      </c>
      <c r="I278" s="189"/>
      <c r="L278" s="184"/>
      <c r="M278" s="190"/>
      <c r="N278" s="191"/>
      <c r="O278" s="191"/>
      <c r="P278" s="191"/>
      <c r="Q278" s="191"/>
      <c r="R278" s="191"/>
      <c r="S278" s="191"/>
      <c r="T278" s="192"/>
      <c r="AT278" s="193" t="s">
        <v>173</v>
      </c>
      <c r="AU278" s="193" t="s">
        <v>82</v>
      </c>
      <c r="AV278" s="12" t="s">
        <v>82</v>
      </c>
      <c r="AW278" s="12" t="s">
        <v>38</v>
      </c>
      <c r="AX278" s="12" t="s">
        <v>22</v>
      </c>
      <c r="AY278" s="193" t="s">
        <v>163</v>
      </c>
    </row>
    <row r="279" spans="2:65" s="1" customFormat="1" ht="22.5" customHeight="1">
      <c r="B279" s="160"/>
      <c r="C279" s="161" t="s">
        <v>492</v>
      </c>
      <c r="D279" s="161" t="s">
        <v>165</v>
      </c>
      <c r="E279" s="162" t="s">
        <v>493</v>
      </c>
      <c r="F279" s="163" t="s">
        <v>494</v>
      </c>
      <c r="G279" s="164" t="s">
        <v>481</v>
      </c>
      <c r="H279" s="165">
        <v>1</v>
      </c>
      <c r="I279" s="166"/>
      <c r="J279" s="167">
        <f>ROUND(I279*H279,2)</f>
        <v>0</v>
      </c>
      <c r="K279" s="163" t="s">
        <v>168</v>
      </c>
      <c r="L279" s="35"/>
      <c r="M279" s="168" t="s">
        <v>3</v>
      </c>
      <c r="N279" s="169" t="s">
        <v>45</v>
      </c>
      <c r="O279" s="36"/>
      <c r="P279" s="170">
        <f>O279*H279</f>
        <v>0</v>
      </c>
      <c r="Q279" s="170">
        <v>0</v>
      </c>
      <c r="R279" s="170">
        <f>Q279*H279</f>
        <v>0</v>
      </c>
      <c r="S279" s="170">
        <v>0</v>
      </c>
      <c r="T279" s="171">
        <f>S279*H279</f>
        <v>0</v>
      </c>
      <c r="AR279" s="18" t="s">
        <v>482</v>
      </c>
      <c r="AT279" s="18" t="s">
        <v>165</v>
      </c>
      <c r="AU279" s="18" t="s">
        <v>82</v>
      </c>
      <c r="AY279" s="18" t="s">
        <v>163</v>
      </c>
      <c r="BE279" s="172">
        <f>IF(N279="základní",J279,0)</f>
        <v>0</v>
      </c>
      <c r="BF279" s="172">
        <f>IF(N279="snížená",J279,0)</f>
        <v>0</v>
      </c>
      <c r="BG279" s="172">
        <f>IF(N279="zákl. přenesená",J279,0)</f>
        <v>0</v>
      </c>
      <c r="BH279" s="172">
        <f>IF(N279="sníž. přenesená",J279,0)</f>
        <v>0</v>
      </c>
      <c r="BI279" s="172">
        <f>IF(N279="nulová",J279,0)</f>
        <v>0</v>
      </c>
      <c r="BJ279" s="18" t="s">
        <v>22</v>
      </c>
      <c r="BK279" s="172">
        <f>ROUND(I279*H279,2)</f>
        <v>0</v>
      </c>
      <c r="BL279" s="18" t="s">
        <v>482</v>
      </c>
      <c r="BM279" s="18" t="s">
        <v>495</v>
      </c>
    </row>
    <row r="280" spans="2:47" s="1" customFormat="1" ht="22.5" customHeight="1">
      <c r="B280" s="35"/>
      <c r="D280" s="173" t="s">
        <v>171</v>
      </c>
      <c r="F280" s="174" t="s">
        <v>496</v>
      </c>
      <c r="I280" s="175"/>
      <c r="L280" s="35"/>
      <c r="M280" s="64"/>
      <c r="N280" s="36"/>
      <c r="O280" s="36"/>
      <c r="P280" s="36"/>
      <c r="Q280" s="36"/>
      <c r="R280" s="36"/>
      <c r="S280" s="36"/>
      <c r="T280" s="65"/>
      <c r="AT280" s="18" t="s">
        <v>171</v>
      </c>
      <c r="AU280" s="18" t="s">
        <v>82</v>
      </c>
    </row>
    <row r="281" spans="2:51" s="12" customFormat="1" ht="22.5" customHeight="1">
      <c r="B281" s="184"/>
      <c r="D281" s="173" t="s">
        <v>173</v>
      </c>
      <c r="E281" s="193" t="s">
        <v>3</v>
      </c>
      <c r="F281" s="194" t="s">
        <v>497</v>
      </c>
      <c r="H281" s="195">
        <v>1</v>
      </c>
      <c r="I281" s="189"/>
      <c r="L281" s="184"/>
      <c r="M281" s="190"/>
      <c r="N281" s="191"/>
      <c r="O281" s="191"/>
      <c r="P281" s="191"/>
      <c r="Q281" s="191"/>
      <c r="R281" s="191"/>
      <c r="S281" s="191"/>
      <c r="T281" s="192"/>
      <c r="AT281" s="193" t="s">
        <v>173</v>
      </c>
      <c r="AU281" s="193" t="s">
        <v>82</v>
      </c>
      <c r="AV281" s="12" t="s">
        <v>82</v>
      </c>
      <c r="AW281" s="12" t="s">
        <v>38</v>
      </c>
      <c r="AX281" s="12" t="s">
        <v>22</v>
      </c>
      <c r="AY281" s="193" t="s">
        <v>163</v>
      </c>
    </row>
    <row r="282" spans="2:63" s="10" customFormat="1" ht="29.25" customHeight="1">
      <c r="B282" s="146"/>
      <c r="D282" s="157" t="s">
        <v>73</v>
      </c>
      <c r="E282" s="158" t="s">
        <v>498</v>
      </c>
      <c r="F282" s="158" t="s">
        <v>499</v>
      </c>
      <c r="I282" s="149"/>
      <c r="J282" s="159">
        <f>BK282</f>
        <v>0</v>
      </c>
      <c r="L282" s="146"/>
      <c r="M282" s="151"/>
      <c r="N282" s="152"/>
      <c r="O282" s="152"/>
      <c r="P282" s="153">
        <f>SUM(P283:P285)</f>
        <v>0</v>
      </c>
      <c r="Q282" s="152"/>
      <c r="R282" s="153">
        <f>SUM(R283:R285)</f>
        <v>0</v>
      </c>
      <c r="S282" s="152"/>
      <c r="T282" s="154">
        <f>SUM(T283:T285)</f>
        <v>0</v>
      </c>
      <c r="AR282" s="147" t="s">
        <v>190</v>
      </c>
      <c r="AT282" s="155" t="s">
        <v>73</v>
      </c>
      <c r="AU282" s="155" t="s">
        <v>22</v>
      </c>
      <c r="AY282" s="147" t="s">
        <v>163</v>
      </c>
      <c r="BK282" s="156">
        <f>SUM(BK283:BK285)</f>
        <v>0</v>
      </c>
    </row>
    <row r="283" spans="2:65" s="1" customFormat="1" ht="22.5" customHeight="1">
      <c r="B283" s="160"/>
      <c r="C283" s="161" t="s">
        <v>500</v>
      </c>
      <c r="D283" s="161" t="s">
        <v>165</v>
      </c>
      <c r="E283" s="162" t="s">
        <v>501</v>
      </c>
      <c r="F283" s="163" t="s">
        <v>502</v>
      </c>
      <c r="G283" s="164" t="s">
        <v>481</v>
      </c>
      <c r="H283" s="165">
        <v>6</v>
      </c>
      <c r="I283" s="166"/>
      <c r="J283" s="167">
        <f>ROUND(I283*H283,2)</f>
        <v>0</v>
      </c>
      <c r="K283" s="163" t="s">
        <v>168</v>
      </c>
      <c r="L283" s="35"/>
      <c r="M283" s="168" t="s">
        <v>3</v>
      </c>
      <c r="N283" s="169" t="s">
        <v>45</v>
      </c>
      <c r="O283" s="36"/>
      <c r="P283" s="170">
        <f>O283*H283</f>
        <v>0</v>
      </c>
      <c r="Q283" s="170">
        <v>0</v>
      </c>
      <c r="R283" s="170">
        <f>Q283*H283</f>
        <v>0</v>
      </c>
      <c r="S283" s="170">
        <v>0</v>
      </c>
      <c r="T283" s="171">
        <f>S283*H283</f>
        <v>0</v>
      </c>
      <c r="AR283" s="18" t="s">
        <v>482</v>
      </c>
      <c r="AT283" s="18" t="s">
        <v>165</v>
      </c>
      <c r="AU283" s="18" t="s">
        <v>82</v>
      </c>
      <c r="AY283" s="18" t="s">
        <v>163</v>
      </c>
      <c r="BE283" s="172">
        <f>IF(N283="základní",J283,0)</f>
        <v>0</v>
      </c>
      <c r="BF283" s="172">
        <f>IF(N283="snížená",J283,0)</f>
        <v>0</v>
      </c>
      <c r="BG283" s="172">
        <f>IF(N283="zákl. přenesená",J283,0)</f>
        <v>0</v>
      </c>
      <c r="BH283" s="172">
        <f>IF(N283="sníž. přenesená",J283,0)</f>
        <v>0</v>
      </c>
      <c r="BI283" s="172">
        <f>IF(N283="nulová",J283,0)</f>
        <v>0</v>
      </c>
      <c r="BJ283" s="18" t="s">
        <v>22</v>
      </c>
      <c r="BK283" s="172">
        <f>ROUND(I283*H283,2)</f>
        <v>0</v>
      </c>
      <c r="BL283" s="18" t="s">
        <v>482</v>
      </c>
      <c r="BM283" s="18" t="s">
        <v>503</v>
      </c>
    </row>
    <row r="284" spans="2:47" s="1" customFormat="1" ht="22.5" customHeight="1">
      <c r="B284" s="35"/>
      <c r="D284" s="173" t="s">
        <v>171</v>
      </c>
      <c r="F284" s="174" t="s">
        <v>504</v>
      </c>
      <c r="I284" s="175"/>
      <c r="L284" s="35"/>
      <c r="M284" s="64"/>
      <c r="N284" s="36"/>
      <c r="O284" s="36"/>
      <c r="P284" s="36"/>
      <c r="Q284" s="36"/>
      <c r="R284" s="36"/>
      <c r="S284" s="36"/>
      <c r="T284" s="65"/>
      <c r="AT284" s="18" t="s">
        <v>171</v>
      </c>
      <c r="AU284" s="18" t="s">
        <v>82</v>
      </c>
    </row>
    <row r="285" spans="2:51" s="12" customFormat="1" ht="31.5" customHeight="1">
      <c r="B285" s="184"/>
      <c r="D285" s="173" t="s">
        <v>173</v>
      </c>
      <c r="E285" s="193" t="s">
        <v>3</v>
      </c>
      <c r="F285" s="194" t="s">
        <v>505</v>
      </c>
      <c r="H285" s="195">
        <v>6</v>
      </c>
      <c r="I285" s="189"/>
      <c r="L285" s="184"/>
      <c r="M285" s="224"/>
      <c r="N285" s="225"/>
      <c r="O285" s="225"/>
      <c r="P285" s="225"/>
      <c r="Q285" s="225"/>
      <c r="R285" s="225"/>
      <c r="S285" s="225"/>
      <c r="T285" s="226"/>
      <c r="AT285" s="193" t="s">
        <v>173</v>
      </c>
      <c r="AU285" s="193" t="s">
        <v>82</v>
      </c>
      <c r="AV285" s="12" t="s">
        <v>82</v>
      </c>
      <c r="AW285" s="12" t="s">
        <v>38</v>
      </c>
      <c r="AX285" s="12" t="s">
        <v>22</v>
      </c>
      <c r="AY285" s="193" t="s">
        <v>163</v>
      </c>
    </row>
    <row r="286" spans="2:12" s="1" customFormat="1" ht="6.75" customHeight="1">
      <c r="B286" s="50"/>
      <c r="C286" s="51"/>
      <c r="D286" s="51"/>
      <c r="E286" s="51"/>
      <c r="F286" s="51"/>
      <c r="G286" s="51"/>
      <c r="H286" s="51"/>
      <c r="I286" s="113"/>
      <c r="J286" s="51"/>
      <c r="K286" s="51"/>
      <c r="L286" s="35"/>
    </row>
    <row r="287" ht="13.5">
      <c r="AT287" s="227"/>
    </row>
  </sheetData>
  <sheetProtection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38" customWidth="1"/>
    <col min="2" max="2" width="1.421875" style="238" customWidth="1"/>
    <col min="3" max="4" width="4.28125" style="238" customWidth="1"/>
    <col min="5" max="5" width="10.00390625" style="238" customWidth="1"/>
    <col min="6" max="6" width="7.8515625" style="238" customWidth="1"/>
    <col min="7" max="7" width="4.28125" style="238" customWidth="1"/>
    <col min="8" max="8" width="66.7109375" style="238" customWidth="1"/>
    <col min="9" max="10" width="17.140625" style="238" customWidth="1"/>
    <col min="11" max="11" width="1.421875" style="238" customWidth="1"/>
    <col min="12" max="16384" width="9.140625" style="238" customWidth="1"/>
  </cols>
  <sheetData>
    <row r="1" ht="37.5" customHeight="1"/>
    <row r="2" spans="2:1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244" customFormat="1" ht="45" customHeight="1">
      <c r="B3" s="242"/>
      <c r="C3" s="364" t="s">
        <v>513</v>
      </c>
      <c r="D3" s="364"/>
      <c r="E3" s="364"/>
      <c r="F3" s="364"/>
      <c r="G3" s="364"/>
      <c r="H3" s="364"/>
      <c r="I3" s="364"/>
      <c r="J3" s="364"/>
      <c r="K3" s="243"/>
    </row>
    <row r="4" spans="2:11" ht="25.5" customHeight="1">
      <c r="B4" s="245"/>
      <c r="C4" s="369" t="s">
        <v>514</v>
      </c>
      <c r="D4" s="369"/>
      <c r="E4" s="369"/>
      <c r="F4" s="369"/>
      <c r="G4" s="369"/>
      <c r="H4" s="369"/>
      <c r="I4" s="369"/>
      <c r="J4" s="369"/>
      <c r="K4" s="246"/>
    </row>
    <row r="5" spans="2:11" ht="5.25" customHeight="1">
      <c r="B5" s="245"/>
      <c r="C5" s="247"/>
      <c r="D5" s="247"/>
      <c r="E5" s="247"/>
      <c r="F5" s="247"/>
      <c r="G5" s="247"/>
      <c r="H5" s="247"/>
      <c r="I5" s="247"/>
      <c r="J5" s="247"/>
      <c r="K5" s="246"/>
    </row>
    <row r="6" spans="2:11" ht="15" customHeight="1">
      <c r="B6" s="245"/>
      <c r="C6" s="366" t="s">
        <v>515</v>
      </c>
      <c r="D6" s="366"/>
      <c r="E6" s="366"/>
      <c r="F6" s="366"/>
      <c r="G6" s="366"/>
      <c r="H6" s="366"/>
      <c r="I6" s="366"/>
      <c r="J6" s="366"/>
      <c r="K6" s="246"/>
    </row>
    <row r="7" spans="2:11" ht="15" customHeight="1">
      <c r="B7" s="249"/>
      <c r="C7" s="366" t="s">
        <v>516</v>
      </c>
      <c r="D7" s="366"/>
      <c r="E7" s="366"/>
      <c r="F7" s="366"/>
      <c r="G7" s="366"/>
      <c r="H7" s="366"/>
      <c r="I7" s="366"/>
      <c r="J7" s="366"/>
      <c r="K7" s="246"/>
    </row>
    <row r="8" spans="2:1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pans="2:11" ht="15" customHeight="1">
      <c r="B9" s="249"/>
      <c r="C9" s="366" t="s">
        <v>517</v>
      </c>
      <c r="D9" s="366"/>
      <c r="E9" s="366"/>
      <c r="F9" s="366"/>
      <c r="G9" s="366"/>
      <c r="H9" s="366"/>
      <c r="I9" s="366"/>
      <c r="J9" s="366"/>
      <c r="K9" s="246"/>
    </row>
    <row r="10" spans="2:11" ht="15" customHeight="1">
      <c r="B10" s="249"/>
      <c r="C10" s="248"/>
      <c r="D10" s="366" t="s">
        <v>518</v>
      </c>
      <c r="E10" s="366"/>
      <c r="F10" s="366"/>
      <c r="G10" s="366"/>
      <c r="H10" s="366"/>
      <c r="I10" s="366"/>
      <c r="J10" s="366"/>
      <c r="K10" s="246"/>
    </row>
    <row r="11" spans="2:11" ht="15" customHeight="1">
      <c r="B11" s="249"/>
      <c r="C11" s="250"/>
      <c r="D11" s="366" t="s">
        <v>519</v>
      </c>
      <c r="E11" s="366"/>
      <c r="F11" s="366"/>
      <c r="G11" s="366"/>
      <c r="H11" s="366"/>
      <c r="I11" s="366"/>
      <c r="J11" s="366"/>
      <c r="K11" s="246"/>
    </row>
    <row r="12" spans="2:11" ht="12.75" customHeight="1">
      <c r="B12" s="249"/>
      <c r="C12" s="250"/>
      <c r="D12" s="250"/>
      <c r="E12" s="250"/>
      <c r="F12" s="250"/>
      <c r="G12" s="250"/>
      <c r="H12" s="250"/>
      <c r="I12" s="250"/>
      <c r="J12" s="250"/>
      <c r="K12" s="246"/>
    </row>
    <row r="13" spans="2:11" ht="15" customHeight="1">
      <c r="B13" s="249"/>
      <c r="C13" s="250"/>
      <c r="D13" s="366" t="s">
        <v>520</v>
      </c>
      <c r="E13" s="366"/>
      <c r="F13" s="366"/>
      <c r="G13" s="366"/>
      <c r="H13" s="366"/>
      <c r="I13" s="366"/>
      <c r="J13" s="366"/>
      <c r="K13" s="246"/>
    </row>
    <row r="14" spans="2:11" ht="15" customHeight="1">
      <c r="B14" s="249"/>
      <c r="C14" s="250"/>
      <c r="D14" s="366" t="s">
        <v>521</v>
      </c>
      <c r="E14" s="366"/>
      <c r="F14" s="366"/>
      <c r="G14" s="366"/>
      <c r="H14" s="366"/>
      <c r="I14" s="366"/>
      <c r="J14" s="366"/>
      <c r="K14" s="246"/>
    </row>
    <row r="15" spans="2:11" ht="15" customHeight="1">
      <c r="B15" s="249"/>
      <c r="C15" s="250"/>
      <c r="D15" s="366" t="s">
        <v>522</v>
      </c>
      <c r="E15" s="366"/>
      <c r="F15" s="366"/>
      <c r="G15" s="366"/>
      <c r="H15" s="366"/>
      <c r="I15" s="366"/>
      <c r="J15" s="366"/>
      <c r="K15" s="246"/>
    </row>
    <row r="16" spans="2:11" ht="15" customHeight="1">
      <c r="B16" s="249"/>
      <c r="C16" s="250"/>
      <c r="D16" s="250"/>
      <c r="E16" s="251" t="s">
        <v>523</v>
      </c>
      <c r="F16" s="366" t="s">
        <v>524</v>
      </c>
      <c r="G16" s="366"/>
      <c r="H16" s="366"/>
      <c r="I16" s="366"/>
      <c r="J16" s="366"/>
      <c r="K16" s="246"/>
    </row>
    <row r="17" spans="2:11" ht="15" customHeight="1">
      <c r="B17" s="249"/>
      <c r="C17" s="250"/>
      <c r="D17" s="250"/>
      <c r="E17" s="251" t="s">
        <v>80</v>
      </c>
      <c r="F17" s="366" t="s">
        <v>525</v>
      </c>
      <c r="G17" s="366"/>
      <c r="H17" s="366"/>
      <c r="I17" s="366"/>
      <c r="J17" s="366"/>
      <c r="K17" s="246"/>
    </row>
    <row r="18" spans="2:11" ht="15" customHeight="1">
      <c r="B18" s="249"/>
      <c r="C18" s="250"/>
      <c r="D18" s="250"/>
      <c r="E18" s="251" t="s">
        <v>526</v>
      </c>
      <c r="F18" s="366" t="s">
        <v>527</v>
      </c>
      <c r="G18" s="366"/>
      <c r="H18" s="366"/>
      <c r="I18" s="366"/>
      <c r="J18" s="366"/>
      <c r="K18" s="246"/>
    </row>
    <row r="19" spans="2:11" ht="15" customHeight="1">
      <c r="B19" s="249"/>
      <c r="C19" s="250"/>
      <c r="D19" s="250"/>
      <c r="E19" s="251" t="s">
        <v>528</v>
      </c>
      <c r="F19" s="366" t="s">
        <v>529</v>
      </c>
      <c r="G19" s="366"/>
      <c r="H19" s="366"/>
      <c r="I19" s="366"/>
      <c r="J19" s="366"/>
      <c r="K19" s="246"/>
    </row>
    <row r="20" spans="2:11" ht="15" customHeight="1">
      <c r="B20" s="249"/>
      <c r="C20" s="250"/>
      <c r="D20" s="250"/>
      <c r="E20" s="251" t="s">
        <v>530</v>
      </c>
      <c r="F20" s="366" t="s">
        <v>531</v>
      </c>
      <c r="G20" s="366"/>
      <c r="H20" s="366"/>
      <c r="I20" s="366"/>
      <c r="J20" s="366"/>
      <c r="K20" s="246"/>
    </row>
    <row r="21" spans="2:11" ht="15" customHeight="1">
      <c r="B21" s="249"/>
      <c r="C21" s="250"/>
      <c r="D21" s="250"/>
      <c r="E21" s="251" t="s">
        <v>532</v>
      </c>
      <c r="F21" s="366" t="s">
        <v>533</v>
      </c>
      <c r="G21" s="366"/>
      <c r="H21" s="366"/>
      <c r="I21" s="366"/>
      <c r="J21" s="366"/>
      <c r="K21" s="246"/>
    </row>
    <row r="22" spans="2:11" ht="12.75" customHeight="1">
      <c r="B22" s="249"/>
      <c r="C22" s="250"/>
      <c r="D22" s="250"/>
      <c r="E22" s="250"/>
      <c r="F22" s="250"/>
      <c r="G22" s="250"/>
      <c r="H22" s="250"/>
      <c r="I22" s="250"/>
      <c r="J22" s="250"/>
      <c r="K22" s="246"/>
    </row>
    <row r="23" spans="2:11" ht="15" customHeight="1">
      <c r="B23" s="249"/>
      <c r="C23" s="366" t="s">
        <v>534</v>
      </c>
      <c r="D23" s="366"/>
      <c r="E23" s="366"/>
      <c r="F23" s="366"/>
      <c r="G23" s="366"/>
      <c r="H23" s="366"/>
      <c r="I23" s="366"/>
      <c r="J23" s="366"/>
      <c r="K23" s="246"/>
    </row>
    <row r="24" spans="2:11" ht="15" customHeight="1">
      <c r="B24" s="249"/>
      <c r="C24" s="366" t="s">
        <v>535</v>
      </c>
      <c r="D24" s="366"/>
      <c r="E24" s="366"/>
      <c r="F24" s="366"/>
      <c r="G24" s="366"/>
      <c r="H24" s="366"/>
      <c r="I24" s="366"/>
      <c r="J24" s="366"/>
      <c r="K24" s="246"/>
    </row>
    <row r="25" spans="2:11" ht="15" customHeight="1">
      <c r="B25" s="249"/>
      <c r="C25" s="248"/>
      <c r="D25" s="366" t="s">
        <v>536</v>
      </c>
      <c r="E25" s="366"/>
      <c r="F25" s="366"/>
      <c r="G25" s="366"/>
      <c r="H25" s="366"/>
      <c r="I25" s="366"/>
      <c r="J25" s="366"/>
      <c r="K25" s="246"/>
    </row>
    <row r="26" spans="2:11" ht="15" customHeight="1">
      <c r="B26" s="249"/>
      <c r="C26" s="250"/>
      <c r="D26" s="366" t="s">
        <v>537</v>
      </c>
      <c r="E26" s="366"/>
      <c r="F26" s="366"/>
      <c r="G26" s="366"/>
      <c r="H26" s="366"/>
      <c r="I26" s="366"/>
      <c r="J26" s="366"/>
      <c r="K26" s="246"/>
    </row>
    <row r="27" spans="2:11" ht="12.75" customHeight="1">
      <c r="B27" s="249"/>
      <c r="C27" s="250"/>
      <c r="D27" s="250"/>
      <c r="E27" s="250"/>
      <c r="F27" s="250"/>
      <c r="G27" s="250"/>
      <c r="H27" s="250"/>
      <c r="I27" s="250"/>
      <c r="J27" s="250"/>
      <c r="K27" s="246"/>
    </row>
    <row r="28" spans="2:11" ht="15" customHeight="1">
      <c r="B28" s="249"/>
      <c r="C28" s="250"/>
      <c r="D28" s="366" t="s">
        <v>538</v>
      </c>
      <c r="E28" s="366"/>
      <c r="F28" s="366"/>
      <c r="G28" s="366"/>
      <c r="H28" s="366"/>
      <c r="I28" s="366"/>
      <c r="J28" s="366"/>
      <c r="K28" s="246"/>
    </row>
    <row r="29" spans="2:11" ht="15" customHeight="1">
      <c r="B29" s="249"/>
      <c r="C29" s="250"/>
      <c r="D29" s="366" t="s">
        <v>539</v>
      </c>
      <c r="E29" s="366"/>
      <c r="F29" s="366"/>
      <c r="G29" s="366"/>
      <c r="H29" s="366"/>
      <c r="I29" s="366"/>
      <c r="J29" s="366"/>
      <c r="K29" s="246"/>
    </row>
    <row r="30" spans="2:11" ht="12.75" customHeight="1">
      <c r="B30" s="249"/>
      <c r="C30" s="250"/>
      <c r="D30" s="250"/>
      <c r="E30" s="250"/>
      <c r="F30" s="250"/>
      <c r="G30" s="250"/>
      <c r="H30" s="250"/>
      <c r="I30" s="250"/>
      <c r="J30" s="250"/>
      <c r="K30" s="246"/>
    </row>
    <row r="31" spans="2:11" ht="15" customHeight="1">
      <c r="B31" s="249"/>
      <c r="C31" s="250"/>
      <c r="D31" s="366" t="s">
        <v>540</v>
      </c>
      <c r="E31" s="366"/>
      <c r="F31" s="366"/>
      <c r="G31" s="366"/>
      <c r="H31" s="366"/>
      <c r="I31" s="366"/>
      <c r="J31" s="366"/>
      <c r="K31" s="246"/>
    </row>
    <row r="32" spans="2:11" ht="15" customHeight="1">
      <c r="B32" s="249"/>
      <c r="C32" s="250"/>
      <c r="D32" s="366" t="s">
        <v>541</v>
      </c>
      <c r="E32" s="366"/>
      <c r="F32" s="366"/>
      <c r="G32" s="366"/>
      <c r="H32" s="366"/>
      <c r="I32" s="366"/>
      <c r="J32" s="366"/>
      <c r="K32" s="246"/>
    </row>
    <row r="33" spans="2:11" ht="15" customHeight="1">
      <c r="B33" s="249"/>
      <c r="C33" s="250"/>
      <c r="D33" s="366" t="s">
        <v>542</v>
      </c>
      <c r="E33" s="366"/>
      <c r="F33" s="366"/>
      <c r="G33" s="366"/>
      <c r="H33" s="366"/>
      <c r="I33" s="366"/>
      <c r="J33" s="366"/>
      <c r="K33" s="246"/>
    </row>
    <row r="34" spans="2:11" ht="15" customHeight="1">
      <c r="B34" s="249"/>
      <c r="C34" s="250"/>
      <c r="D34" s="248"/>
      <c r="E34" s="252" t="s">
        <v>148</v>
      </c>
      <c r="F34" s="248"/>
      <c r="G34" s="366" t="s">
        <v>543</v>
      </c>
      <c r="H34" s="366"/>
      <c r="I34" s="366"/>
      <c r="J34" s="366"/>
      <c r="K34" s="246"/>
    </row>
    <row r="35" spans="2:11" ht="30.75" customHeight="1">
      <c r="B35" s="249"/>
      <c r="C35" s="250"/>
      <c r="D35" s="248"/>
      <c r="E35" s="252" t="s">
        <v>544</v>
      </c>
      <c r="F35" s="248"/>
      <c r="G35" s="366" t="s">
        <v>545</v>
      </c>
      <c r="H35" s="366"/>
      <c r="I35" s="366"/>
      <c r="J35" s="366"/>
      <c r="K35" s="246"/>
    </row>
    <row r="36" spans="2:11" ht="15" customHeight="1">
      <c r="B36" s="249"/>
      <c r="C36" s="250"/>
      <c r="D36" s="248"/>
      <c r="E36" s="252" t="s">
        <v>55</v>
      </c>
      <c r="F36" s="248"/>
      <c r="G36" s="366" t="s">
        <v>546</v>
      </c>
      <c r="H36" s="366"/>
      <c r="I36" s="366"/>
      <c r="J36" s="366"/>
      <c r="K36" s="246"/>
    </row>
    <row r="37" spans="2:11" ht="15" customHeight="1">
      <c r="B37" s="249"/>
      <c r="C37" s="250"/>
      <c r="D37" s="248"/>
      <c r="E37" s="252" t="s">
        <v>149</v>
      </c>
      <c r="F37" s="248"/>
      <c r="G37" s="366" t="s">
        <v>547</v>
      </c>
      <c r="H37" s="366"/>
      <c r="I37" s="366"/>
      <c r="J37" s="366"/>
      <c r="K37" s="246"/>
    </row>
    <row r="38" spans="2:11" ht="15" customHeight="1">
      <c r="B38" s="249"/>
      <c r="C38" s="250"/>
      <c r="D38" s="248"/>
      <c r="E38" s="252" t="s">
        <v>150</v>
      </c>
      <c r="F38" s="248"/>
      <c r="G38" s="366" t="s">
        <v>548</v>
      </c>
      <c r="H38" s="366"/>
      <c r="I38" s="366"/>
      <c r="J38" s="366"/>
      <c r="K38" s="246"/>
    </row>
    <row r="39" spans="2:11" ht="15" customHeight="1">
      <c r="B39" s="249"/>
      <c r="C39" s="250"/>
      <c r="D39" s="248"/>
      <c r="E39" s="252" t="s">
        <v>151</v>
      </c>
      <c r="F39" s="248"/>
      <c r="G39" s="366" t="s">
        <v>549</v>
      </c>
      <c r="H39" s="366"/>
      <c r="I39" s="366"/>
      <c r="J39" s="366"/>
      <c r="K39" s="246"/>
    </row>
    <row r="40" spans="2:11" ht="15" customHeight="1">
      <c r="B40" s="249"/>
      <c r="C40" s="250"/>
      <c r="D40" s="248"/>
      <c r="E40" s="252" t="s">
        <v>550</v>
      </c>
      <c r="F40" s="248"/>
      <c r="G40" s="366" t="s">
        <v>551</v>
      </c>
      <c r="H40" s="366"/>
      <c r="I40" s="366"/>
      <c r="J40" s="366"/>
      <c r="K40" s="246"/>
    </row>
    <row r="41" spans="2:11" ht="15" customHeight="1">
      <c r="B41" s="249"/>
      <c r="C41" s="250"/>
      <c r="D41" s="248"/>
      <c r="E41" s="252"/>
      <c r="F41" s="248"/>
      <c r="G41" s="366" t="s">
        <v>552</v>
      </c>
      <c r="H41" s="366"/>
      <c r="I41" s="366"/>
      <c r="J41" s="366"/>
      <c r="K41" s="246"/>
    </row>
    <row r="42" spans="2:11" ht="15" customHeight="1">
      <c r="B42" s="249"/>
      <c r="C42" s="250"/>
      <c r="D42" s="248"/>
      <c r="E42" s="252" t="s">
        <v>553</v>
      </c>
      <c r="F42" s="248"/>
      <c r="G42" s="366" t="s">
        <v>554</v>
      </c>
      <c r="H42" s="366"/>
      <c r="I42" s="366"/>
      <c r="J42" s="366"/>
      <c r="K42" s="246"/>
    </row>
    <row r="43" spans="2:11" ht="15" customHeight="1">
      <c r="B43" s="249"/>
      <c r="C43" s="250"/>
      <c r="D43" s="248"/>
      <c r="E43" s="252" t="s">
        <v>153</v>
      </c>
      <c r="F43" s="248"/>
      <c r="G43" s="366" t="s">
        <v>555</v>
      </c>
      <c r="H43" s="366"/>
      <c r="I43" s="366"/>
      <c r="J43" s="366"/>
      <c r="K43" s="246"/>
    </row>
    <row r="44" spans="2:11" ht="12.75" customHeight="1">
      <c r="B44" s="249"/>
      <c r="C44" s="250"/>
      <c r="D44" s="248"/>
      <c r="E44" s="248"/>
      <c r="F44" s="248"/>
      <c r="G44" s="248"/>
      <c r="H44" s="248"/>
      <c r="I44" s="248"/>
      <c r="J44" s="248"/>
      <c r="K44" s="246"/>
    </row>
    <row r="45" spans="2:11" ht="15" customHeight="1">
      <c r="B45" s="249"/>
      <c r="C45" s="250"/>
      <c r="D45" s="366" t="s">
        <v>556</v>
      </c>
      <c r="E45" s="366"/>
      <c r="F45" s="366"/>
      <c r="G45" s="366"/>
      <c r="H45" s="366"/>
      <c r="I45" s="366"/>
      <c r="J45" s="366"/>
      <c r="K45" s="246"/>
    </row>
    <row r="46" spans="2:11" ht="15" customHeight="1">
      <c r="B46" s="249"/>
      <c r="C46" s="250"/>
      <c r="D46" s="250"/>
      <c r="E46" s="366" t="s">
        <v>557</v>
      </c>
      <c r="F46" s="366"/>
      <c r="G46" s="366"/>
      <c r="H46" s="366"/>
      <c r="I46" s="366"/>
      <c r="J46" s="366"/>
      <c r="K46" s="246"/>
    </row>
    <row r="47" spans="2:11" ht="15" customHeight="1">
      <c r="B47" s="249"/>
      <c r="C47" s="250"/>
      <c r="D47" s="250"/>
      <c r="E47" s="366" t="s">
        <v>558</v>
      </c>
      <c r="F47" s="366"/>
      <c r="G47" s="366"/>
      <c r="H47" s="366"/>
      <c r="I47" s="366"/>
      <c r="J47" s="366"/>
      <c r="K47" s="246"/>
    </row>
    <row r="48" spans="2:11" ht="15" customHeight="1">
      <c r="B48" s="249"/>
      <c r="C48" s="250"/>
      <c r="D48" s="250"/>
      <c r="E48" s="366" t="s">
        <v>559</v>
      </c>
      <c r="F48" s="366"/>
      <c r="G48" s="366"/>
      <c r="H48" s="366"/>
      <c r="I48" s="366"/>
      <c r="J48" s="366"/>
      <c r="K48" s="246"/>
    </row>
    <row r="49" spans="2:11" ht="15" customHeight="1">
      <c r="B49" s="249"/>
      <c r="C49" s="250"/>
      <c r="D49" s="366" t="s">
        <v>560</v>
      </c>
      <c r="E49" s="366"/>
      <c r="F49" s="366"/>
      <c r="G49" s="366"/>
      <c r="H49" s="366"/>
      <c r="I49" s="366"/>
      <c r="J49" s="366"/>
      <c r="K49" s="246"/>
    </row>
    <row r="50" spans="2:11" ht="25.5" customHeight="1">
      <c r="B50" s="245"/>
      <c r="C50" s="369" t="s">
        <v>561</v>
      </c>
      <c r="D50" s="369"/>
      <c r="E50" s="369"/>
      <c r="F50" s="369"/>
      <c r="G50" s="369"/>
      <c r="H50" s="369"/>
      <c r="I50" s="369"/>
      <c r="J50" s="369"/>
      <c r="K50" s="246"/>
    </row>
    <row r="51" spans="2:11" ht="5.25" customHeight="1">
      <c r="B51" s="245"/>
      <c r="C51" s="247"/>
      <c r="D51" s="247"/>
      <c r="E51" s="247"/>
      <c r="F51" s="247"/>
      <c r="G51" s="247"/>
      <c r="H51" s="247"/>
      <c r="I51" s="247"/>
      <c r="J51" s="247"/>
      <c r="K51" s="246"/>
    </row>
    <row r="52" spans="2:11" ht="15" customHeight="1">
      <c r="B52" s="245"/>
      <c r="C52" s="366" t="s">
        <v>562</v>
      </c>
      <c r="D52" s="366"/>
      <c r="E52" s="366"/>
      <c r="F52" s="366"/>
      <c r="G52" s="366"/>
      <c r="H52" s="366"/>
      <c r="I52" s="366"/>
      <c r="J52" s="366"/>
      <c r="K52" s="246"/>
    </row>
    <row r="53" spans="2:11" ht="15" customHeight="1">
      <c r="B53" s="245"/>
      <c r="C53" s="366" t="s">
        <v>563</v>
      </c>
      <c r="D53" s="366"/>
      <c r="E53" s="366"/>
      <c r="F53" s="366"/>
      <c r="G53" s="366"/>
      <c r="H53" s="366"/>
      <c r="I53" s="366"/>
      <c r="J53" s="366"/>
      <c r="K53" s="246"/>
    </row>
    <row r="54" spans="2:11" ht="12.75" customHeight="1">
      <c r="B54" s="245"/>
      <c r="C54" s="248"/>
      <c r="D54" s="248"/>
      <c r="E54" s="248"/>
      <c r="F54" s="248"/>
      <c r="G54" s="248"/>
      <c r="H54" s="248"/>
      <c r="I54" s="248"/>
      <c r="J54" s="248"/>
      <c r="K54" s="246"/>
    </row>
    <row r="55" spans="2:11" ht="15" customHeight="1">
      <c r="B55" s="245"/>
      <c r="C55" s="366" t="s">
        <v>564</v>
      </c>
      <c r="D55" s="366"/>
      <c r="E55" s="366"/>
      <c r="F55" s="366"/>
      <c r="G55" s="366"/>
      <c r="H55" s="366"/>
      <c r="I55" s="366"/>
      <c r="J55" s="366"/>
      <c r="K55" s="246"/>
    </row>
    <row r="56" spans="2:11" ht="15" customHeight="1">
      <c r="B56" s="245"/>
      <c r="C56" s="250"/>
      <c r="D56" s="366" t="s">
        <v>565</v>
      </c>
      <c r="E56" s="366"/>
      <c r="F56" s="366"/>
      <c r="G56" s="366"/>
      <c r="H56" s="366"/>
      <c r="I56" s="366"/>
      <c r="J56" s="366"/>
      <c r="K56" s="246"/>
    </row>
    <row r="57" spans="2:11" ht="15" customHeight="1">
      <c r="B57" s="245"/>
      <c r="C57" s="250"/>
      <c r="D57" s="366" t="s">
        <v>566</v>
      </c>
      <c r="E57" s="366"/>
      <c r="F57" s="366"/>
      <c r="G57" s="366"/>
      <c r="H57" s="366"/>
      <c r="I57" s="366"/>
      <c r="J57" s="366"/>
      <c r="K57" s="246"/>
    </row>
    <row r="58" spans="2:11" ht="15" customHeight="1">
      <c r="B58" s="245"/>
      <c r="C58" s="250"/>
      <c r="D58" s="366" t="s">
        <v>567</v>
      </c>
      <c r="E58" s="366"/>
      <c r="F58" s="366"/>
      <c r="G58" s="366"/>
      <c r="H58" s="366"/>
      <c r="I58" s="366"/>
      <c r="J58" s="366"/>
      <c r="K58" s="246"/>
    </row>
    <row r="59" spans="2:11" ht="15" customHeight="1">
      <c r="B59" s="245"/>
      <c r="C59" s="250"/>
      <c r="D59" s="366" t="s">
        <v>568</v>
      </c>
      <c r="E59" s="366"/>
      <c r="F59" s="366"/>
      <c r="G59" s="366"/>
      <c r="H59" s="366"/>
      <c r="I59" s="366"/>
      <c r="J59" s="366"/>
      <c r="K59" s="246"/>
    </row>
    <row r="60" spans="2:11" ht="15" customHeight="1">
      <c r="B60" s="245"/>
      <c r="C60" s="250"/>
      <c r="D60" s="368" t="s">
        <v>569</v>
      </c>
      <c r="E60" s="368"/>
      <c r="F60" s="368"/>
      <c r="G60" s="368"/>
      <c r="H60" s="368"/>
      <c r="I60" s="368"/>
      <c r="J60" s="368"/>
      <c r="K60" s="246"/>
    </row>
    <row r="61" spans="2:11" ht="15" customHeight="1">
      <c r="B61" s="245"/>
      <c r="C61" s="250"/>
      <c r="D61" s="366" t="s">
        <v>570</v>
      </c>
      <c r="E61" s="366"/>
      <c r="F61" s="366"/>
      <c r="G61" s="366"/>
      <c r="H61" s="366"/>
      <c r="I61" s="366"/>
      <c r="J61" s="366"/>
      <c r="K61" s="246"/>
    </row>
    <row r="62" spans="2:11" ht="12.75" customHeight="1">
      <c r="B62" s="245"/>
      <c r="C62" s="250"/>
      <c r="D62" s="250"/>
      <c r="E62" s="253"/>
      <c r="F62" s="250"/>
      <c r="G62" s="250"/>
      <c r="H62" s="250"/>
      <c r="I62" s="250"/>
      <c r="J62" s="250"/>
      <c r="K62" s="246"/>
    </row>
    <row r="63" spans="2:11" ht="15" customHeight="1">
      <c r="B63" s="245"/>
      <c r="C63" s="250"/>
      <c r="D63" s="366" t="s">
        <v>571</v>
      </c>
      <c r="E63" s="366"/>
      <c r="F63" s="366"/>
      <c r="G63" s="366"/>
      <c r="H63" s="366"/>
      <c r="I63" s="366"/>
      <c r="J63" s="366"/>
      <c r="K63" s="246"/>
    </row>
    <row r="64" spans="2:11" ht="15" customHeight="1">
      <c r="B64" s="245"/>
      <c r="C64" s="250"/>
      <c r="D64" s="368" t="s">
        <v>572</v>
      </c>
      <c r="E64" s="368"/>
      <c r="F64" s="368"/>
      <c r="G64" s="368"/>
      <c r="H64" s="368"/>
      <c r="I64" s="368"/>
      <c r="J64" s="368"/>
      <c r="K64" s="246"/>
    </row>
    <row r="65" spans="2:11" ht="15" customHeight="1">
      <c r="B65" s="245"/>
      <c r="C65" s="250"/>
      <c r="D65" s="366" t="s">
        <v>573</v>
      </c>
      <c r="E65" s="366"/>
      <c r="F65" s="366"/>
      <c r="G65" s="366"/>
      <c r="H65" s="366"/>
      <c r="I65" s="366"/>
      <c r="J65" s="366"/>
      <c r="K65" s="246"/>
    </row>
    <row r="66" spans="2:11" ht="15" customHeight="1">
      <c r="B66" s="245"/>
      <c r="C66" s="250"/>
      <c r="D66" s="366" t="s">
        <v>574</v>
      </c>
      <c r="E66" s="366"/>
      <c r="F66" s="366"/>
      <c r="G66" s="366"/>
      <c r="H66" s="366"/>
      <c r="I66" s="366"/>
      <c r="J66" s="366"/>
      <c r="K66" s="246"/>
    </row>
    <row r="67" spans="2:11" ht="15" customHeight="1">
      <c r="B67" s="245"/>
      <c r="C67" s="250"/>
      <c r="D67" s="366" t="s">
        <v>575</v>
      </c>
      <c r="E67" s="366"/>
      <c r="F67" s="366"/>
      <c r="G67" s="366"/>
      <c r="H67" s="366"/>
      <c r="I67" s="366"/>
      <c r="J67" s="366"/>
      <c r="K67" s="246"/>
    </row>
    <row r="68" spans="2:11" ht="15" customHeight="1">
      <c r="B68" s="245"/>
      <c r="C68" s="250"/>
      <c r="D68" s="366" t="s">
        <v>576</v>
      </c>
      <c r="E68" s="366"/>
      <c r="F68" s="366"/>
      <c r="G68" s="366"/>
      <c r="H68" s="366"/>
      <c r="I68" s="366"/>
      <c r="J68" s="366"/>
      <c r="K68" s="246"/>
    </row>
    <row r="69" spans="2:11" ht="12.75" customHeight="1">
      <c r="B69" s="254"/>
      <c r="C69" s="255"/>
      <c r="D69" s="255"/>
      <c r="E69" s="255"/>
      <c r="F69" s="255"/>
      <c r="G69" s="255"/>
      <c r="H69" s="255"/>
      <c r="I69" s="255"/>
      <c r="J69" s="255"/>
      <c r="K69" s="256"/>
    </row>
    <row r="70" spans="2:11" ht="18.75" customHeight="1">
      <c r="B70" s="257"/>
      <c r="C70" s="257"/>
      <c r="D70" s="257"/>
      <c r="E70" s="257"/>
      <c r="F70" s="257"/>
      <c r="G70" s="257"/>
      <c r="H70" s="257"/>
      <c r="I70" s="257"/>
      <c r="J70" s="257"/>
      <c r="K70" s="258"/>
    </row>
    <row r="71" spans="2:11" ht="18.75" customHeight="1"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2:11" ht="7.5" customHeight="1">
      <c r="B72" s="259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ht="45" customHeight="1">
      <c r="B73" s="262"/>
      <c r="C73" s="367" t="s">
        <v>512</v>
      </c>
      <c r="D73" s="367"/>
      <c r="E73" s="367"/>
      <c r="F73" s="367"/>
      <c r="G73" s="367"/>
      <c r="H73" s="367"/>
      <c r="I73" s="367"/>
      <c r="J73" s="367"/>
      <c r="K73" s="263"/>
    </row>
    <row r="74" spans="2:11" ht="17.25" customHeight="1">
      <c r="B74" s="262"/>
      <c r="C74" s="264" t="s">
        <v>577</v>
      </c>
      <c r="D74" s="264"/>
      <c r="E74" s="264"/>
      <c r="F74" s="264" t="s">
        <v>578</v>
      </c>
      <c r="G74" s="265"/>
      <c r="H74" s="264" t="s">
        <v>149</v>
      </c>
      <c r="I74" s="264" t="s">
        <v>59</v>
      </c>
      <c r="J74" s="264" t="s">
        <v>579</v>
      </c>
      <c r="K74" s="263"/>
    </row>
    <row r="75" spans="2:11" ht="17.25" customHeight="1">
      <c r="B75" s="262"/>
      <c r="C75" s="266" t="s">
        <v>580</v>
      </c>
      <c r="D75" s="266"/>
      <c r="E75" s="266"/>
      <c r="F75" s="267" t="s">
        <v>581</v>
      </c>
      <c r="G75" s="268"/>
      <c r="H75" s="266"/>
      <c r="I75" s="266"/>
      <c r="J75" s="266" t="s">
        <v>582</v>
      </c>
      <c r="K75" s="263"/>
    </row>
    <row r="76" spans="2:11" ht="5.25" customHeight="1">
      <c r="B76" s="262"/>
      <c r="C76" s="269"/>
      <c r="D76" s="269"/>
      <c r="E76" s="269"/>
      <c r="F76" s="269"/>
      <c r="G76" s="270"/>
      <c r="H76" s="269"/>
      <c r="I76" s="269"/>
      <c r="J76" s="269"/>
      <c r="K76" s="263"/>
    </row>
    <row r="77" spans="2:11" ht="15" customHeight="1">
      <c r="B77" s="262"/>
      <c r="C77" s="252" t="s">
        <v>55</v>
      </c>
      <c r="D77" s="269"/>
      <c r="E77" s="269"/>
      <c r="F77" s="271" t="s">
        <v>583</v>
      </c>
      <c r="G77" s="270"/>
      <c r="H77" s="252" t="s">
        <v>584</v>
      </c>
      <c r="I77" s="252" t="s">
        <v>585</v>
      </c>
      <c r="J77" s="252">
        <v>20</v>
      </c>
      <c r="K77" s="263"/>
    </row>
    <row r="78" spans="2:11" ht="15" customHeight="1">
      <c r="B78" s="262"/>
      <c r="C78" s="252" t="s">
        <v>586</v>
      </c>
      <c r="D78" s="252"/>
      <c r="E78" s="252"/>
      <c r="F78" s="271" t="s">
        <v>583</v>
      </c>
      <c r="G78" s="270"/>
      <c r="H78" s="252" t="s">
        <v>587</v>
      </c>
      <c r="I78" s="252" t="s">
        <v>585</v>
      </c>
      <c r="J78" s="252">
        <v>120</v>
      </c>
      <c r="K78" s="263"/>
    </row>
    <row r="79" spans="2:11" ht="15" customHeight="1">
      <c r="B79" s="272"/>
      <c r="C79" s="252" t="s">
        <v>588</v>
      </c>
      <c r="D79" s="252"/>
      <c r="E79" s="252"/>
      <c r="F79" s="271" t="s">
        <v>589</v>
      </c>
      <c r="G79" s="270"/>
      <c r="H79" s="252" t="s">
        <v>590</v>
      </c>
      <c r="I79" s="252" t="s">
        <v>585</v>
      </c>
      <c r="J79" s="252">
        <v>50</v>
      </c>
      <c r="K79" s="263"/>
    </row>
    <row r="80" spans="2:11" ht="15" customHeight="1">
      <c r="B80" s="272"/>
      <c r="C80" s="252" t="s">
        <v>591</v>
      </c>
      <c r="D80" s="252"/>
      <c r="E80" s="252"/>
      <c r="F80" s="271" t="s">
        <v>583</v>
      </c>
      <c r="G80" s="270"/>
      <c r="H80" s="252" t="s">
        <v>592</v>
      </c>
      <c r="I80" s="252" t="s">
        <v>593</v>
      </c>
      <c r="J80" s="252"/>
      <c r="K80" s="263"/>
    </row>
    <row r="81" spans="2:11" ht="15" customHeight="1">
      <c r="B81" s="272"/>
      <c r="C81" s="273" t="s">
        <v>594</v>
      </c>
      <c r="D81" s="273"/>
      <c r="E81" s="273"/>
      <c r="F81" s="274" t="s">
        <v>589</v>
      </c>
      <c r="G81" s="273"/>
      <c r="H81" s="273" t="s">
        <v>595</v>
      </c>
      <c r="I81" s="273" t="s">
        <v>585</v>
      </c>
      <c r="J81" s="273">
        <v>15</v>
      </c>
      <c r="K81" s="263"/>
    </row>
    <row r="82" spans="2:11" ht="15" customHeight="1">
      <c r="B82" s="272"/>
      <c r="C82" s="273" t="s">
        <v>596</v>
      </c>
      <c r="D82" s="273"/>
      <c r="E82" s="273"/>
      <c r="F82" s="274" t="s">
        <v>589</v>
      </c>
      <c r="G82" s="273"/>
      <c r="H82" s="273" t="s">
        <v>597</v>
      </c>
      <c r="I82" s="273" t="s">
        <v>585</v>
      </c>
      <c r="J82" s="273">
        <v>15</v>
      </c>
      <c r="K82" s="263"/>
    </row>
    <row r="83" spans="2:11" ht="15" customHeight="1">
      <c r="B83" s="272"/>
      <c r="C83" s="273" t="s">
        <v>598</v>
      </c>
      <c r="D83" s="273"/>
      <c r="E83" s="273"/>
      <c r="F83" s="274" t="s">
        <v>589</v>
      </c>
      <c r="G83" s="273"/>
      <c r="H83" s="273" t="s">
        <v>599</v>
      </c>
      <c r="I83" s="273" t="s">
        <v>585</v>
      </c>
      <c r="J83" s="273">
        <v>20</v>
      </c>
      <c r="K83" s="263"/>
    </row>
    <row r="84" spans="2:11" ht="15" customHeight="1">
      <c r="B84" s="272"/>
      <c r="C84" s="273" t="s">
        <v>600</v>
      </c>
      <c r="D84" s="273"/>
      <c r="E84" s="273"/>
      <c r="F84" s="274" t="s">
        <v>589</v>
      </c>
      <c r="G84" s="273"/>
      <c r="H84" s="273" t="s">
        <v>601</v>
      </c>
      <c r="I84" s="273" t="s">
        <v>585</v>
      </c>
      <c r="J84" s="273">
        <v>20</v>
      </c>
      <c r="K84" s="263"/>
    </row>
    <row r="85" spans="2:11" ht="15" customHeight="1">
      <c r="B85" s="272"/>
      <c r="C85" s="252" t="s">
        <v>602</v>
      </c>
      <c r="D85" s="252"/>
      <c r="E85" s="252"/>
      <c r="F85" s="271" t="s">
        <v>589</v>
      </c>
      <c r="G85" s="270"/>
      <c r="H85" s="252" t="s">
        <v>603</v>
      </c>
      <c r="I85" s="252" t="s">
        <v>585</v>
      </c>
      <c r="J85" s="252">
        <v>50</v>
      </c>
      <c r="K85" s="263"/>
    </row>
    <row r="86" spans="2:11" ht="15" customHeight="1">
      <c r="B86" s="272"/>
      <c r="C86" s="252" t="s">
        <v>604</v>
      </c>
      <c r="D86" s="252"/>
      <c r="E86" s="252"/>
      <c r="F86" s="271" t="s">
        <v>589</v>
      </c>
      <c r="G86" s="270"/>
      <c r="H86" s="252" t="s">
        <v>605</v>
      </c>
      <c r="I86" s="252" t="s">
        <v>585</v>
      </c>
      <c r="J86" s="252">
        <v>20</v>
      </c>
      <c r="K86" s="263"/>
    </row>
    <row r="87" spans="2:11" ht="15" customHeight="1">
      <c r="B87" s="272"/>
      <c r="C87" s="252" t="s">
        <v>606</v>
      </c>
      <c r="D87" s="252"/>
      <c r="E87" s="252"/>
      <c r="F87" s="271" t="s">
        <v>589</v>
      </c>
      <c r="G87" s="270"/>
      <c r="H87" s="252" t="s">
        <v>607</v>
      </c>
      <c r="I87" s="252" t="s">
        <v>585</v>
      </c>
      <c r="J87" s="252">
        <v>20</v>
      </c>
      <c r="K87" s="263"/>
    </row>
    <row r="88" spans="2:11" ht="15" customHeight="1">
      <c r="B88" s="272"/>
      <c r="C88" s="252" t="s">
        <v>608</v>
      </c>
      <c r="D88" s="252"/>
      <c r="E88" s="252"/>
      <c r="F88" s="271" t="s">
        <v>589</v>
      </c>
      <c r="G88" s="270"/>
      <c r="H88" s="252" t="s">
        <v>609</v>
      </c>
      <c r="I88" s="252" t="s">
        <v>585</v>
      </c>
      <c r="J88" s="252">
        <v>50</v>
      </c>
      <c r="K88" s="263"/>
    </row>
    <row r="89" spans="2:11" ht="15" customHeight="1">
      <c r="B89" s="272"/>
      <c r="C89" s="252" t="s">
        <v>610</v>
      </c>
      <c r="D89" s="252"/>
      <c r="E89" s="252"/>
      <c r="F89" s="271" t="s">
        <v>589</v>
      </c>
      <c r="G89" s="270"/>
      <c r="H89" s="252" t="s">
        <v>610</v>
      </c>
      <c r="I89" s="252" t="s">
        <v>585</v>
      </c>
      <c r="J89" s="252">
        <v>50</v>
      </c>
      <c r="K89" s="263"/>
    </row>
    <row r="90" spans="2:11" ht="15" customHeight="1">
      <c r="B90" s="272"/>
      <c r="C90" s="252" t="s">
        <v>154</v>
      </c>
      <c r="D90" s="252"/>
      <c r="E90" s="252"/>
      <c r="F90" s="271" t="s">
        <v>589</v>
      </c>
      <c r="G90" s="270"/>
      <c r="H90" s="252" t="s">
        <v>611</v>
      </c>
      <c r="I90" s="252" t="s">
        <v>585</v>
      </c>
      <c r="J90" s="252">
        <v>255</v>
      </c>
      <c r="K90" s="263"/>
    </row>
    <row r="91" spans="2:11" ht="15" customHeight="1">
      <c r="B91" s="272"/>
      <c r="C91" s="252" t="s">
        <v>612</v>
      </c>
      <c r="D91" s="252"/>
      <c r="E91" s="252"/>
      <c r="F91" s="271" t="s">
        <v>583</v>
      </c>
      <c r="G91" s="270"/>
      <c r="H91" s="252" t="s">
        <v>613</v>
      </c>
      <c r="I91" s="252" t="s">
        <v>614</v>
      </c>
      <c r="J91" s="252"/>
      <c r="K91" s="263"/>
    </row>
    <row r="92" spans="2:11" ht="15" customHeight="1">
      <c r="B92" s="272"/>
      <c r="C92" s="252" t="s">
        <v>615</v>
      </c>
      <c r="D92" s="252"/>
      <c r="E92" s="252"/>
      <c r="F92" s="271" t="s">
        <v>583</v>
      </c>
      <c r="G92" s="270"/>
      <c r="H92" s="252" t="s">
        <v>616</v>
      </c>
      <c r="I92" s="252" t="s">
        <v>617</v>
      </c>
      <c r="J92" s="252"/>
      <c r="K92" s="263"/>
    </row>
    <row r="93" spans="2:11" ht="15" customHeight="1">
      <c r="B93" s="272"/>
      <c r="C93" s="252" t="s">
        <v>618</v>
      </c>
      <c r="D93" s="252"/>
      <c r="E93" s="252"/>
      <c r="F93" s="271" t="s">
        <v>583</v>
      </c>
      <c r="G93" s="270"/>
      <c r="H93" s="252" t="s">
        <v>618</v>
      </c>
      <c r="I93" s="252" t="s">
        <v>617</v>
      </c>
      <c r="J93" s="252"/>
      <c r="K93" s="263"/>
    </row>
    <row r="94" spans="2:11" ht="15" customHeight="1">
      <c r="B94" s="272"/>
      <c r="C94" s="252" t="s">
        <v>40</v>
      </c>
      <c r="D94" s="252"/>
      <c r="E94" s="252"/>
      <c r="F94" s="271" t="s">
        <v>583</v>
      </c>
      <c r="G94" s="270"/>
      <c r="H94" s="252" t="s">
        <v>619</v>
      </c>
      <c r="I94" s="252" t="s">
        <v>617</v>
      </c>
      <c r="J94" s="252"/>
      <c r="K94" s="263"/>
    </row>
    <row r="95" spans="2:11" ht="15" customHeight="1">
      <c r="B95" s="272"/>
      <c r="C95" s="252" t="s">
        <v>50</v>
      </c>
      <c r="D95" s="252"/>
      <c r="E95" s="252"/>
      <c r="F95" s="271" t="s">
        <v>583</v>
      </c>
      <c r="G95" s="270"/>
      <c r="H95" s="252" t="s">
        <v>620</v>
      </c>
      <c r="I95" s="252" t="s">
        <v>617</v>
      </c>
      <c r="J95" s="252"/>
      <c r="K95" s="263"/>
    </row>
    <row r="96" spans="2:11" ht="15" customHeight="1">
      <c r="B96" s="275"/>
      <c r="C96" s="276"/>
      <c r="D96" s="276"/>
      <c r="E96" s="276"/>
      <c r="F96" s="276"/>
      <c r="G96" s="276"/>
      <c r="H96" s="276"/>
      <c r="I96" s="276"/>
      <c r="J96" s="276"/>
      <c r="K96" s="277"/>
    </row>
    <row r="97" spans="2:11" ht="18.75" customHeight="1">
      <c r="B97" s="278"/>
      <c r="C97" s="279"/>
      <c r="D97" s="279"/>
      <c r="E97" s="279"/>
      <c r="F97" s="279"/>
      <c r="G97" s="279"/>
      <c r="H97" s="279"/>
      <c r="I97" s="279"/>
      <c r="J97" s="279"/>
      <c r="K97" s="278"/>
    </row>
    <row r="98" spans="2:11" ht="18.75" customHeight="1">
      <c r="B98" s="258"/>
      <c r="C98" s="258"/>
      <c r="D98" s="258"/>
      <c r="E98" s="258"/>
      <c r="F98" s="258"/>
      <c r="G98" s="258"/>
      <c r="H98" s="258"/>
      <c r="I98" s="258"/>
      <c r="J98" s="258"/>
      <c r="K98" s="258"/>
    </row>
    <row r="99" spans="2:11" ht="7.5" customHeight="1">
      <c r="B99" s="259"/>
      <c r="C99" s="260"/>
      <c r="D99" s="260"/>
      <c r="E99" s="260"/>
      <c r="F99" s="260"/>
      <c r="G99" s="260"/>
      <c r="H99" s="260"/>
      <c r="I99" s="260"/>
      <c r="J99" s="260"/>
      <c r="K99" s="261"/>
    </row>
    <row r="100" spans="2:11" ht="45" customHeight="1">
      <c r="B100" s="262"/>
      <c r="C100" s="367" t="s">
        <v>621</v>
      </c>
      <c r="D100" s="367"/>
      <c r="E100" s="367"/>
      <c r="F100" s="367"/>
      <c r="G100" s="367"/>
      <c r="H100" s="367"/>
      <c r="I100" s="367"/>
      <c r="J100" s="367"/>
      <c r="K100" s="263"/>
    </row>
    <row r="101" spans="2:11" ht="17.25" customHeight="1">
      <c r="B101" s="262"/>
      <c r="C101" s="264" t="s">
        <v>577</v>
      </c>
      <c r="D101" s="264"/>
      <c r="E101" s="264"/>
      <c r="F101" s="264" t="s">
        <v>578</v>
      </c>
      <c r="G101" s="265"/>
      <c r="H101" s="264" t="s">
        <v>149</v>
      </c>
      <c r="I101" s="264" t="s">
        <v>59</v>
      </c>
      <c r="J101" s="264" t="s">
        <v>579</v>
      </c>
      <c r="K101" s="263"/>
    </row>
    <row r="102" spans="2:11" ht="17.25" customHeight="1">
      <c r="B102" s="262"/>
      <c r="C102" s="266" t="s">
        <v>580</v>
      </c>
      <c r="D102" s="266"/>
      <c r="E102" s="266"/>
      <c r="F102" s="267" t="s">
        <v>581</v>
      </c>
      <c r="G102" s="268"/>
      <c r="H102" s="266"/>
      <c r="I102" s="266"/>
      <c r="J102" s="266" t="s">
        <v>582</v>
      </c>
      <c r="K102" s="263"/>
    </row>
    <row r="103" spans="2:11" ht="5.25" customHeight="1">
      <c r="B103" s="262"/>
      <c r="C103" s="264"/>
      <c r="D103" s="264"/>
      <c r="E103" s="264"/>
      <c r="F103" s="264"/>
      <c r="G103" s="280"/>
      <c r="H103" s="264"/>
      <c r="I103" s="264"/>
      <c r="J103" s="264"/>
      <c r="K103" s="263"/>
    </row>
    <row r="104" spans="2:11" ht="15" customHeight="1">
      <c r="B104" s="262"/>
      <c r="C104" s="252" t="s">
        <v>55</v>
      </c>
      <c r="D104" s="269"/>
      <c r="E104" s="269"/>
      <c r="F104" s="271" t="s">
        <v>583</v>
      </c>
      <c r="G104" s="280"/>
      <c r="H104" s="252" t="s">
        <v>622</v>
      </c>
      <c r="I104" s="252" t="s">
        <v>585</v>
      </c>
      <c r="J104" s="252">
        <v>20</v>
      </c>
      <c r="K104" s="263"/>
    </row>
    <row r="105" spans="2:11" ht="15" customHeight="1">
      <c r="B105" s="262"/>
      <c r="C105" s="252" t="s">
        <v>586</v>
      </c>
      <c r="D105" s="252"/>
      <c r="E105" s="252"/>
      <c r="F105" s="271" t="s">
        <v>583</v>
      </c>
      <c r="G105" s="252"/>
      <c r="H105" s="252" t="s">
        <v>622</v>
      </c>
      <c r="I105" s="252" t="s">
        <v>585</v>
      </c>
      <c r="J105" s="252">
        <v>120</v>
      </c>
      <c r="K105" s="263"/>
    </row>
    <row r="106" spans="2:11" ht="15" customHeight="1">
      <c r="B106" s="272"/>
      <c r="C106" s="252" t="s">
        <v>588</v>
      </c>
      <c r="D106" s="252"/>
      <c r="E106" s="252"/>
      <c r="F106" s="271" t="s">
        <v>589</v>
      </c>
      <c r="G106" s="252"/>
      <c r="H106" s="252" t="s">
        <v>622</v>
      </c>
      <c r="I106" s="252" t="s">
        <v>585</v>
      </c>
      <c r="J106" s="252">
        <v>50</v>
      </c>
      <c r="K106" s="263"/>
    </row>
    <row r="107" spans="2:11" ht="15" customHeight="1">
      <c r="B107" s="272"/>
      <c r="C107" s="252" t="s">
        <v>591</v>
      </c>
      <c r="D107" s="252"/>
      <c r="E107" s="252"/>
      <c r="F107" s="271" t="s">
        <v>583</v>
      </c>
      <c r="G107" s="252"/>
      <c r="H107" s="252" t="s">
        <v>622</v>
      </c>
      <c r="I107" s="252" t="s">
        <v>593</v>
      </c>
      <c r="J107" s="252"/>
      <c r="K107" s="263"/>
    </row>
    <row r="108" spans="2:11" ht="15" customHeight="1">
      <c r="B108" s="272"/>
      <c r="C108" s="252" t="s">
        <v>602</v>
      </c>
      <c r="D108" s="252"/>
      <c r="E108" s="252"/>
      <c r="F108" s="271" t="s">
        <v>589</v>
      </c>
      <c r="G108" s="252"/>
      <c r="H108" s="252" t="s">
        <v>622</v>
      </c>
      <c r="I108" s="252" t="s">
        <v>585</v>
      </c>
      <c r="J108" s="252">
        <v>50</v>
      </c>
      <c r="K108" s="263"/>
    </row>
    <row r="109" spans="2:11" ht="15" customHeight="1">
      <c r="B109" s="272"/>
      <c r="C109" s="252" t="s">
        <v>610</v>
      </c>
      <c r="D109" s="252"/>
      <c r="E109" s="252"/>
      <c r="F109" s="271" t="s">
        <v>589</v>
      </c>
      <c r="G109" s="252"/>
      <c r="H109" s="252" t="s">
        <v>622</v>
      </c>
      <c r="I109" s="252" t="s">
        <v>585</v>
      </c>
      <c r="J109" s="252">
        <v>50</v>
      </c>
      <c r="K109" s="263"/>
    </row>
    <row r="110" spans="2:11" ht="15" customHeight="1">
      <c r="B110" s="272"/>
      <c r="C110" s="252" t="s">
        <v>608</v>
      </c>
      <c r="D110" s="252"/>
      <c r="E110" s="252"/>
      <c r="F110" s="271" t="s">
        <v>589</v>
      </c>
      <c r="G110" s="252"/>
      <c r="H110" s="252" t="s">
        <v>622</v>
      </c>
      <c r="I110" s="252" t="s">
        <v>585</v>
      </c>
      <c r="J110" s="252">
        <v>50</v>
      </c>
      <c r="K110" s="263"/>
    </row>
    <row r="111" spans="2:11" ht="15" customHeight="1">
      <c r="B111" s="272"/>
      <c r="C111" s="252" t="s">
        <v>55</v>
      </c>
      <c r="D111" s="252"/>
      <c r="E111" s="252"/>
      <c r="F111" s="271" t="s">
        <v>583</v>
      </c>
      <c r="G111" s="252"/>
      <c r="H111" s="252" t="s">
        <v>623</v>
      </c>
      <c r="I111" s="252" t="s">
        <v>585</v>
      </c>
      <c r="J111" s="252">
        <v>20</v>
      </c>
      <c r="K111" s="263"/>
    </row>
    <row r="112" spans="2:11" ht="15" customHeight="1">
      <c r="B112" s="272"/>
      <c r="C112" s="252" t="s">
        <v>624</v>
      </c>
      <c r="D112" s="252"/>
      <c r="E112" s="252"/>
      <c r="F112" s="271" t="s">
        <v>583</v>
      </c>
      <c r="G112" s="252"/>
      <c r="H112" s="252" t="s">
        <v>625</v>
      </c>
      <c r="I112" s="252" t="s">
        <v>585</v>
      </c>
      <c r="J112" s="252">
        <v>120</v>
      </c>
      <c r="K112" s="263"/>
    </row>
    <row r="113" spans="2:11" ht="15" customHeight="1">
      <c r="B113" s="272"/>
      <c r="C113" s="252" t="s">
        <v>40</v>
      </c>
      <c r="D113" s="252"/>
      <c r="E113" s="252"/>
      <c r="F113" s="271" t="s">
        <v>583</v>
      </c>
      <c r="G113" s="252"/>
      <c r="H113" s="252" t="s">
        <v>626</v>
      </c>
      <c r="I113" s="252" t="s">
        <v>617</v>
      </c>
      <c r="J113" s="252"/>
      <c r="K113" s="263"/>
    </row>
    <row r="114" spans="2:11" ht="15" customHeight="1">
      <c r="B114" s="272"/>
      <c r="C114" s="252" t="s">
        <v>50</v>
      </c>
      <c r="D114" s="252"/>
      <c r="E114" s="252"/>
      <c r="F114" s="271" t="s">
        <v>583</v>
      </c>
      <c r="G114" s="252"/>
      <c r="H114" s="252" t="s">
        <v>627</v>
      </c>
      <c r="I114" s="252" t="s">
        <v>617</v>
      </c>
      <c r="J114" s="252"/>
      <c r="K114" s="263"/>
    </row>
    <row r="115" spans="2:11" ht="15" customHeight="1">
      <c r="B115" s="272"/>
      <c r="C115" s="252" t="s">
        <v>59</v>
      </c>
      <c r="D115" s="252"/>
      <c r="E115" s="252"/>
      <c r="F115" s="271" t="s">
        <v>583</v>
      </c>
      <c r="G115" s="252"/>
      <c r="H115" s="252" t="s">
        <v>628</v>
      </c>
      <c r="I115" s="252" t="s">
        <v>629</v>
      </c>
      <c r="J115" s="252"/>
      <c r="K115" s="263"/>
    </row>
    <row r="116" spans="2:11" ht="15" customHeight="1">
      <c r="B116" s="275"/>
      <c r="C116" s="281"/>
      <c r="D116" s="281"/>
      <c r="E116" s="281"/>
      <c r="F116" s="281"/>
      <c r="G116" s="281"/>
      <c r="H116" s="281"/>
      <c r="I116" s="281"/>
      <c r="J116" s="281"/>
      <c r="K116" s="277"/>
    </row>
    <row r="117" spans="2:11" ht="18.75" customHeight="1">
      <c r="B117" s="282"/>
      <c r="C117" s="248"/>
      <c r="D117" s="248"/>
      <c r="E117" s="248"/>
      <c r="F117" s="283"/>
      <c r="G117" s="248"/>
      <c r="H117" s="248"/>
      <c r="I117" s="248"/>
      <c r="J117" s="248"/>
      <c r="K117" s="282"/>
    </row>
    <row r="118" spans="2:11" ht="18.75" customHeight="1"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</row>
    <row r="119" spans="2:11" ht="7.5" customHeight="1">
      <c r="B119" s="284"/>
      <c r="C119" s="285"/>
      <c r="D119" s="285"/>
      <c r="E119" s="285"/>
      <c r="F119" s="285"/>
      <c r="G119" s="285"/>
      <c r="H119" s="285"/>
      <c r="I119" s="285"/>
      <c r="J119" s="285"/>
      <c r="K119" s="286"/>
    </row>
    <row r="120" spans="2:11" ht="45" customHeight="1">
      <c r="B120" s="287"/>
      <c r="C120" s="364" t="s">
        <v>630</v>
      </c>
      <c r="D120" s="364"/>
      <c r="E120" s="364"/>
      <c r="F120" s="364"/>
      <c r="G120" s="364"/>
      <c r="H120" s="364"/>
      <c r="I120" s="364"/>
      <c r="J120" s="364"/>
      <c r="K120" s="288"/>
    </row>
    <row r="121" spans="2:11" ht="17.25" customHeight="1">
      <c r="B121" s="289"/>
      <c r="C121" s="264" t="s">
        <v>577</v>
      </c>
      <c r="D121" s="264"/>
      <c r="E121" s="264"/>
      <c r="F121" s="264" t="s">
        <v>578</v>
      </c>
      <c r="G121" s="265"/>
      <c r="H121" s="264" t="s">
        <v>149</v>
      </c>
      <c r="I121" s="264" t="s">
        <v>59</v>
      </c>
      <c r="J121" s="264" t="s">
        <v>579</v>
      </c>
      <c r="K121" s="290"/>
    </row>
    <row r="122" spans="2:11" ht="17.25" customHeight="1">
      <c r="B122" s="289"/>
      <c r="C122" s="266" t="s">
        <v>580</v>
      </c>
      <c r="D122" s="266"/>
      <c r="E122" s="266"/>
      <c r="F122" s="267" t="s">
        <v>581</v>
      </c>
      <c r="G122" s="268"/>
      <c r="H122" s="266"/>
      <c r="I122" s="266"/>
      <c r="J122" s="266" t="s">
        <v>582</v>
      </c>
      <c r="K122" s="290"/>
    </row>
    <row r="123" spans="2:11" ht="5.25" customHeight="1">
      <c r="B123" s="291"/>
      <c r="C123" s="269"/>
      <c r="D123" s="269"/>
      <c r="E123" s="269"/>
      <c r="F123" s="269"/>
      <c r="G123" s="252"/>
      <c r="H123" s="269"/>
      <c r="I123" s="269"/>
      <c r="J123" s="269"/>
      <c r="K123" s="292"/>
    </row>
    <row r="124" spans="2:11" ht="15" customHeight="1">
      <c r="B124" s="291"/>
      <c r="C124" s="252" t="s">
        <v>586</v>
      </c>
      <c r="D124" s="269"/>
      <c r="E124" s="269"/>
      <c r="F124" s="271" t="s">
        <v>583</v>
      </c>
      <c r="G124" s="252"/>
      <c r="H124" s="252" t="s">
        <v>622</v>
      </c>
      <c r="I124" s="252" t="s">
        <v>585</v>
      </c>
      <c r="J124" s="252">
        <v>120</v>
      </c>
      <c r="K124" s="293"/>
    </row>
    <row r="125" spans="2:11" ht="15" customHeight="1">
      <c r="B125" s="291"/>
      <c r="C125" s="252" t="s">
        <v>631</v>
      </c>
      <c r="D125" s="252"/>
      <c r="E125" s="252"/>
      <c r="F125" s="271" t="s">
        <v>583</v>
      </c>
      <c r="G125" s="252"/>
      <c r="H125" s="252" t="s">
        <v>632</v>
      </c>
      <c r="I125" s="252" t="s">
        <v>585</v>
      </c>
      <c r="J125" s="252" t="s">
        <v>633</v>
      </c>
      <c r="K125" s="293"/>
    </row>
    <row r="126" spans="2:11" ht="15" customHeight="1">
      <c r="B126" s="291"/>
      <c r="C126" s="252" t="s">
        <v>532</v>
      </c>
      <c r="D126" s="252"/>
      <c r="E126" s="252"/>
      <c r="F126" s="271" t="s">
        <v>583</v>
      </c>
      <c r="G126" s="252"/>
      <c r="H126" s="252" t="s">
        <v>634</v>
      </c>
      <c r="I126" s="252" t="s">
        <v>585</v>
      </c>
      <c r="J126" s="252" t="s">
        <v>633</v>
      </c>
      <c r="K126" s="293"/>
    </row>
    <row r="127" spans="2:11" ht="15" customHeight="1">
      <c r="B127" s="291"/>
      <c r="C127" s="252" t="s">
        <v>594</v>
      </c>
      <c r="D127" s="252"/>
      <c r="E127" s="252"/>
      <c r="F127" s="271" t="s">
        <v>589</v>
      </c>
      <c r="G127" s="252"/>
      <c r="H127" s="252" t="s">
        <v>595</v>
      </c>
      <c r="I127" s="252" t="s">
        <v>585</v>
      </c>
      <c r="J127" s="252">
        <v>15</v>
      </c>
      <c r="K127" s="293"/>
    </row>
    <row r="128" spans="2:11" ht="15" customHeight="1">
      <c r="B128" s="291"/>
      <c r="C128" s="273" t="s">
        <v>596</v>
      </c>
      <c r="D128" s="273"/>
      <c r="E128" s="273"/>
      <c r="F128" s="274" t="s">
        <v>589</v>
      </c>
      <c r="G128" s="273"/>
      <c r="H128" s="273" t="s">
        <v>597</v>
      </c>
      <c r="I128" s="273" t="s">
        <v>585</v>
      </c>
      <c r="J128" s="273">
        <v>15</v>
      </c>
      <c r="K128" s="293"/>
    </row>
    <row r="129" spans="2:11" ht="15" customHeight="1">
      <c r="B129" s="291"/>
      <c r="C129" s="273" t="s">
        <v>598</v>
      </c>
      <c r="D129" s="273"/>
      <c r="E129" s="273"/>
      <c r="F129" s="274" t="s">
        <v>589</v>
      </c>
      <c r="G129" s="273"/>
      <c r="H129" s="273" t="s">
        <v>599</v>
      </c>
      <c r="I129" s="273" t="s">
        <v>585</v>
      </c>
      <c r="J129" s="273">
        <v>20</v>
      </c>
      <c r="K129" s="293"/>
    </row>
    <row r="130" spans="2:11" ht="15" customHeight="1">
      <c r="B130" s="291"/>
      <c r="C130" s="273" t="s">
        <v>600</v>
      </c>
      <c r="D130" s="273"/>
      <c r="E130" s="273"/>
      <c r="F130" s="274" t="s">
        <v>589</v>
      </c>
      <c r="G130" s="273"/>
      <c r="H130" s="273" t="s">
        <v>601</v>
      </c>
      <c r="I130" s="273" t="s">
        <v>585</v>
      </c>
      <c r="J130" s="273">
        <v>20</v>
      </c>
      <c r="K130" s="293"/>
    </row>
    <row r="131" spans="2:11" ht="15" customHeight="1">
      <c r="B131" s="291"/>
      <c r="C131" s="252" t="s">
        <v>588</v>
      </c>
      <c r="D131" s="252"/>
      <c r="E131" s="252"/>
      <c r="F131" s="271" t="s">
        <v>589</v>
      </c>
      <c r="G131" s="252"/>
      <c r="H131" s="252" t="s">
        <v>622</v>
      </c>
      <c r="I131" s="252" t="s">
        <v>585</v>
      </c>
      <c r="J131" s="252">
        <v>50</v>
      </c>
      <c r="K131" s="293"/>
    </row>
    <row r="132" spans="2:11" ht="15" customHeight="1">
      <c r="B132" s="291"/>
      <c r="C132" s="252" t="s">
        <v>602</v>
      </c>
      <c r="D132" s="252"/>
      <c r="E132" s="252"/>
      <c r="F132" s="271" t="s">
        <v>589</v>
      </c>
      <c r="G132" s="252"/>
      <c r="H132" s="252" t="s">
        <v>622</v>
      </c>
      <c r="I132" s="252" t="s">
        <v>585</v>
      </c>
      <c r="J132" s="252">
        <v>50</v>
      </c>
      <c r="K132" s="293"/>
    </row>
    <row r="133" spans="2:11" ht="15" customHeight="1">
      <c r="B133" s="291"/>
      <c r="C133" s="252" t="s">
        <v>608</v>
      </c>
      <c r="D133" s="252"/>
      <c r="E133" s="252"/>
      <c r="F133" s="271" t="s">
        <v>589</v>
      </c>
      <c r="G133" s="252"/>
      <c r="H133" s="252" t="s">
        <v>622</v>
      </c>
      <c r="I133" s="252" t="s">
        <v>585</v>
      </c>
      <c r="J133" s="252">
        <v>50</v>
      </c>
      <c r="K133" s="293"/>
    </row>
    <row r="134" spans="2:11" ht="15" customHeight="1">
      <c r="B134" s="291"/>
      <c r="C134" s="252" t="s">
        <v>610</v>
      </c>
      <c r="D134" s="252"/>
      <c r="E134" s="252"/>
      <c r="F134" s="271" t="s">
        <v>589</v>
      </c>
      <c r="G134" s="252"/>
      <c r="H134" s="252" t="s">
        <v>622</v>
      </c>
      <c r="I134" s="252" t="s">
        <v>585</v>
      </c>
      <c r="J134" s="252">
        <v>50</v>
      </c>
      <c r="K134" s="293"/>
    </row>
    <row r="135" spans="2:11" ht="15" customHeight="1">
      <c r="B135" s="291"/>
      <c r="C135" s="252" t="s">
        <v>154</v>
      </c>
      <c r="D135" s="252"/>
      <c r="E135" s="252"/>
      <c r="F135" s="271" t="s">
        <v>589</v>
      </c>
      <c r="G135" s="252"/>
      <c r="H135" s="252" t="s">
        <v>635</v>
      </c>
      <c r="I135" s="252" t="s">
        <v>585</v>
      </c>
      <c r="J135" s="252">
        <v>255</v>
      </c>
      <c r="K135" s="293"/>
    </row>
    <row r="136" spans="2:11" ht="15" customHeight="1">
      <c r="B136" s="291"/>
      <c r="C136" s="252" t="s">
        <v>612</v>
      </c>
      <c r="D136" s="252"/>
      <c r="E136" s="252"/>
      <c r="F136" s="271" t="s">
        <v>583</v>
      </c>
      <c r="G136" s="252"/>
      <c r="H136" s="252" t="s">
        <v>636</v>
      </c>
      <c r="I136" s="252" t="s">
        <v>614</v>
      </c>
      <c r="J136" s="252"/>
      <c r="K136" s="293"/>
    </row>
    <row r="137" spans="2:11" ht="15" customHeight="1">
      <c r="B137" s="291"/>
      <c r="C137" s="252" t="s">
        <v>615</v>
      </c>
      <c r="D137" s="252"/>
      <c r="E137" s="252"/>
      <c r="F137" s="271" t="s">
        <v>583</v>
      </c>
      <c r="G137" s="252"/>
      <c r="H137" s="252" t="s">
        <v>637</v>
      </c>
      <c r="I137" s="252" t="s">
        <v>617</v>
      </c>
      <c r="J137" s="252"/>
      <c r="K137" s="293"/>
    </row>
    <row r="138" spans="2:11" ht="15" customHeight="1">
      <c r="B138" s="291"/>
      <c r="C138" s="252" t="s">
        <v>618</v>
      </c>
      <c r="D138" s="252"/>
      <c r="E138" s="252"/>
      <c r="F138" s="271" t="s">
        <v>583</v>
      </c>
      <c r="G138" s="252"/>
      <c r="H138" s="252" t="s">
        <v>618</v>
      </c>
      <c r="I138" s="252" t="s">
        <v>617</v>
      </c>
      <c r="J138" s="252"/>
      <c r="K138" s="293"/>
    </row>
    <row r="139" spans="2:11" ht="15" customHeight="1">
      <c r="B139" s="291"/>
      <c r="C139" s="252" t="s">
        <v>40</v>
      </c>
      <c r="D139" s="252"/>
      <c r="E139" s="252"/>
      <c r="F139" s="271" t="s">
        <v>583</v>
      </c>
      <c r="G139" s="252"/>
      <c r="H139" s="252" t="s">
        <v>638</v>
      </c>
      <c r="I139" s="252" t="s">
        <v>617</v>
      </c>
      <c r="J139" s="252"/>
      <c r="K139" s="293"/>
    </row>
    <row r="140" spans="2:11" ht="15" customHeight="1">
      <c r="B140" s="291"/>
      <c r="C140" s="252" t="s">
        <v>639</v>
      </c>
      <c r="D140" s="252"/>
      <c r="E140" s="252"/>
      <c r="F140" s="271" t="s">
        <v>583</v>
      </c>
      <c r="G140" s="252"/>
      <c r="H140" s="252" t="s">
        <v>640</v>
      </c>
      <c r="I140" s="252" t="s">
        <v>617</v>
      </c>
      <c r="J140" s="252"/>
      <c r="K140" s="293"/>
    </row>
    <row r="141" spans="2:11" ht="15" customHeight="1">
      <c r="B141" s="294"/>
      <c r="C141" s="295"/>
      <c r="D141" s="295"/>
      <c r="E141" s="295"/>
      <c r="F141" s="295"/>
      <c r="G141" s="295"/>
      <c r="H141" s="295"/>
      <c r="I141" s="295"/>
      <c r="J141" s="295"/>
      <c r="K141" s="296"/>
    </row>
    <row r="142" spans="2:11" ht="18.75" customHeight="1">
      <c r="B142" s="248"/>
      <c r="C142" s="248"/>
      <c r="D142" s="248"/>
      <c r="E142" s="248"/>
      <c r="F142" s="283"/>
      <c r="G142" s="248"/>
      <c r="H142" s="248"/>
      <c r="I142" s="248"/>
      <c r="J142" s="248"/>
      <c r="K142" s="248"/>
    </row>
    <row r="143" spans="2:11" ht="18.75" customHeight="1">
      <c r="B143" s="258"/>
      <c r="C143" s="258"/>
      <c r="D143" s="258"/>
      <c r="E143" s="258"/>
      <c r="F143" s="258"/>
      <c r="G143" s="258"/>
      <c r="H143" s="258"/>
      <c r="I143" s="258"/>
      <c r="J143" s="258"/>
      <c r="K143" s="258"/>
    </row>
    <row r="144" spans="2:11" ht="7.5" customHeight="1">
      <c r="B144" s="259"/>
      <c r="C144" s="260"/>
      <c r="D144" s="260"/>
      <c r="E144" s="260"/>
      <c r="F144" s="260"/>
      <c r="G144" s="260"/>
      <c r="H144" s="260"/>
      <c r="I144" s="260"/>
      <c r="J144" s="260"/>
      <c r="K144" s="261"/>
    </row>
    <row r="145" spans="2:11" ht="45" customHeight="1">
      <c r="B145" s="262"/>
      <c r="C145" s="367" t="s">
        <v>641</v>
      </c>
      <c r="D145" s="367"/>
      <c r="E145" s="367"/>
      <c r="F145" s="367"/>
      <c r="G145" s="367"/>
      <c r="H145" s="367"/>
      <c r="I145" s="367"/>
      <c r="J145" s="367"/>
      <c r="K145" s="263"/>
    </row>
    <row r="146" spans="2:11" ht="17.25" customHeight="1">
      <c r="B146" s="262"/>
      <c r="C146" s="264" t="s">
        <v>577</v>
      </c>
      <c r="D146" s="264"/>
      <c r="E146" s="264"/>
      <c r="F146" s="264" t="s">
        <v>578</v>
      </c>
      <c r="G146" s="265"/>
      <c r="H146" s="264" t="s">
        <v>149</v>
      </c>
      <c r="I146" s="264" t="s">
        <v>59</v>
      </c>
      <c r="J146" s="264" t="s">
        <v>579</v>
      </c>
      <c r="K146" s="263"/>
    </row>
    <row r="147" spans="2:11" ht="17.25" customHeight="1">
      <c r="B147" s="262"/>
      <c r="C147" s="266" t="s">
        <v>580</v>
      </c>
      <c r="D147" s="266"/>
      <c r="E147" s="266"/>
      <c r="F147" s="267" t="s">
        <v>581</v>
      </c>
      <c r="G147" s="268"/>
      <c r="H147" s="266"/>
      <c r="I147" s="266"/>
      <c r="J147" s="266" t="s">
        <v>582</v>
      </c>
      <c r="K147" s="263"/>
    </row>
    <row r="148" spans="2:11" ht="5.25" customHeight="1">
      <c r="B148" s="272"/>
      <c r="C148" s="269"/>
      <c r="D148" s="269"/>
      <c r="E148" s="269"/>
      <c r="F148" s="269"/>
      <c r="G148" s="270"/>
      <c r="H148" s="269"/>
      <c r="I148" s="269"/>
      <c r="J148" s="269"/>
      <c r="K148" s="293"/>
    </row>
    <row r="149" spans="2:11" ht="15" customHeight="1">
      <c r="B149" s="272"/>
      <c r="C149" s="297" t="s">
        <v>586</v>
      </c>
      <c r="D149" s="252"/>
      <c r="E149" s="252"/>
      <c r="F149" s="298" t="s">
        <v>583</v>
      </c>
      <c r="G149" s="252"/>
      <c r="H149" s="297" t="s">
        <v>622</v>
      </c>
      <c r="I149" s="297" t="s">
        <v>585</v>
      </c>
      <c r="J149" s="297">
        <v>120</v>
      </c>
      <c r="K149" s="293"/>
    </row>
    <row r="150" spans="2:11" ht="15" customHeight="1">
      <c r="B150" s="272"/>
      <c r="C150" s="297" t="s">
        <v>631</v>
      </c>
      <c r="D150" s="252"/>
      <c r="E150" s="252"/>
      <c r="F150" s="298" t="s">
        <v>583</v>
      </c>
      <c r="G150" s="252"/>
      <c r="H150" s="297" t="s">
        <v>642</v>
      </c>
      <c r="I150" s="297" t="s">
        <v>585</v>
      </c>
      <c r="J150" s="297" t="s">
        <v>633</v>
      </c>
      <c r="K150" s="293"/>
    </row>
    <row r="151" spans="2:11" ht="15" customHeight="1">
      <c r="B151" s="272"/>
      <c r="C151" s="297" t="s">
        <v>532</v>
      </c>
      <c r="D151" s="252"/>
      <c r="E151" s="252"/>
      <c r="F151" s="298" t="s">
        <v>583</v>
      </c>
      <c r="G151" s="252"/>
      <c r="H151" s="297" t="s">
        <v>643</v>
      </c>
      <c r="I151" s="297" t="s">
        <v>585</v>
      </c>
      <c r="J151" s="297" t="s">
        <v>633</v>
      </c>
      <c r="K151" s="293"/>
    </row>
    <row r="152" spans="2:11" ht="15" customHeight="1">
      <c r="B152" s="272"/>
      <c r="C152" s="297" t="s">
        <v>588</v>
      </c>
      <c r="D152" s="252"/>
      <c r="E152" s="252"/>
      <c r="F152" s="298" t="s">
        <v>589</v>
      </c>
      <c r="G152" s="252"/>
      <c r="H152" s="297" t="s">
        <v>622</v>
      </c>
      <c r="I152" s="297" t="s">
        <v>585</v>
      </c>
      <c r="J152" s="297">
        <v>50</v>
      </c>
      <c r="K152" s="293"/>
    </row>
    <row r="153" spans="2:11" ht="15" customHeight="1">
      <c r="B153" s="272"/>
      <c r="C153" s="297" t="s">
        <v>591</v>
      </c>
      <c r="D153" s="252"/>
      <c r="E153" s="252"/>
      <c r="F153" s="298" t="s">
        <v>583</v>
      </c>
      <c r="G153" s="252"/>
      <c r="H153" s="297" t="s">
        <v>622</v>
      </c>
      <c r="I153" s="297" t="s">
        <v>593</v>
      </c>
      <c r="J153" s="297"/>
      <c r="K153" s="293"/>
    </row>
    <row r="154" spans="2:11" ht="15" customHeight="1">
      <c r="B154" s="272"/>
      <c r="C154" s="297" t="s">
        <v>602</v>
      </c>
      <c r="D154" s="252"/>
      <c r="E154" s="252"/>
      <c r="F154" s="298" t="s">
        <v>589</v>
      </c>
      <c r="G154" s="252"/>
      <c r="H154" s="297" t="s">
        <v>622</v>
      </c>
      <c r="I154" s="297" t="s">
        <v>585</v>
      </c>
      <c r="J154" s="297">
        <v>50</v>
      </c>
      <c r="K154" s="293"/>
    </row>
    <row r="155" spans="2:11" ht="15" customHeight="1">
      <c r="B155" s="272"/>
      <c r="C155" s="297" t="s">
        <v>610</v>
      </c>
      <c r="D155" s="252"/>
      <c r="E155" s="252"/>
      <c r="F155" s="298" t="s">
        <v>589</v>
      </c>
      <c r="G155" s="252"/>
      <c r="H155" s="297" t="s">
        <v>622</v>
      </c>
      <c r="I155" s="297" t="s">
        <v>585</v>
      </c>
      <c r="J155" s="297">
        <v>50</v>
      </c>
      <c r="K155" s="293"/>
    </row>
    <row r="156" spans="2:11" ht="15" customHeight="1">
      <c r="B156" s="272"/>
      <c r="C156" s="297" t="s">
        <v>608</v>
      </c>
      <c r="D156" s="252"/>
      <c r="E156" s="252"/>
      <c r="F156" s="298" t="s">
        <v>589</v>
      </c>
      <c r="G156" s="252"/>
      <c r="H156" s="297" t="s">
        <v>622</v>
      </c>
      <c r="I156" s="297" t="s">
        <v>585</v>
      </c>
      <c r="J156" s="297">
        <v>50</v>
      </c>
      <c r="K156" s="293"/>
    </row>
    <row r="157" spans="2:11" ht="15" customHeight="1">
      <c r="B157" s="272"/>
      <c r="C157" s="297" t="s">
        <v>133</v>
      </c>
      <c r="D157" s="252"/>
      <c r="E157" s="252"/>
      <c r="F157" s="298" t="s">
        <v>583</v>
      </c>
      <c r="G157" s="252"/>
      <c r="H157" s="297" t="s">
        <v>644</v>
      </c>
      <c r="I157" s="297" t="s">
        <v>585</v>
      </c>
      <c r="J157" s="297" t="s">
        <v>645</v>
      </c>
      <c r="K157" s="293"/>
    </row>
    <row r="158" spans="2:11" ht="15" customHeight="1">
      <c r="B158" s="272"/>
      <c r="C158" s="297" t="s">
        <v>646</v>
      </c>
      <c r="D158" s="252"/>
      <c r="E158" s="252"/>
      <c r="F158" s="298" t="s">
        <v>583</v>
      </c>
      <c r="G158" s="252"/>
      <c r="H158" s="297" t="s">
        <v>647</v>
      </c>
      <c r="I158" s="297" t="s">
        <v>617</v>
      </c>
      <c r="J158" s="297"/>
      <c r="K158" s="293"/>
    </row>
    <row r="159" spans="2:11" ht="15" customHeight="1">
      <c r="B159" s="299"/>
      <c r="C159" s="281"/>
      <c r="D159" s="281"/>
      <c r="E159" s="281"/>
      <c r="F159" s="281"/>
      <c r="G159" s="281"/>
      <c r="H159" s="281"/>
      <c r="I159" s="281"/>
      <c r="J159" s="281"/>
      <c r="K159" s="300"/>
    </row>
    <row r="160" spans="2:11" ht="18.75" customHeight="1">
      <c r="B160" s="248"/>
      <c r="C160" s="252"/>
      <c r="D160" s="252"/>
      <c r="E160" s="252"/>
      <c r="F160" s="271"/>
      <c r="G160" s="252"/>
      <c r="H160" s="252"/>
      <c r="I160" s="252"/>
      <c r="J160" s="252"/>
      <c r="K160" s="248"/>
    </row>
    <row r="161" spans="2:11" ht="18.75" customHeight="1"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</row>
    <row r="162" spans="2:11" ht="7.5" customHeight="1">
      <c r="B162" s="239"/>
      <c r="C162" s="240"/>
      <c r="D162" s="240"/>
      <c r="E162" s="240"/>
      <c r="F162" s="240"/>
      <c r="G162" s="240"/>
      <c r="H162" s="240"/>
      <c r="I162" s="240"/>
      <c r="J162" s="240"/>
      <c r="K162" s="241"/>
    </row>
    <row r="163" spans="2:11" ht="45" customHeight="1">
      <c r="B163" s="242"/>
      <c r="C163" s="364" t="s">
        <v>648</v>
      </c>
      <c r="D163" s="364"/>
      <c r="E163" s="364"/>
      <c r="F163" s="364"/>
      <c r="G163" s="364"/>
      <c r="H163" s="364"/>
      <c r="I163" s="364"/>
      <c r="J163" s="364"/>
      <c r="K163" s="243"/>
    </row>
    <row r="164" spans="2:11" ht="17.25" customHeight="1">
      <c r="B164" s="242"/>
      <c r="C164" s="264" t="s">
        <v>577</v>
      </c>
      <c r="D164" s="264"/>
      <c r="E164" s="264"/>
      <c r="F164" s="264" t="s">
        <v>578</v>
      </c>
      <c r="G164" s="301"/>
      <c r="H164" s="302" t="s">
        <v>149</v>
      </c>
      <c r="I164" s="302" t="s">
        <v>59</v>
      </c>
      <c r="J164" s="264" t="s">
        <v>579</v>
      </c>
      <c r="K164" s="243"/>
    </row>
    <row r="165" spans="2:11" ht="17.25" customHeight="1">
      <c r="B165" s="245"/>
      <c r="C165" s="266" t="s">
        <v>580</v>
      </c>
      <c r="D165" s="266"/>
      <c r="E165" s="266"/>
      <c r="F165" s="267" t="s">
        <v>581</v>
      </c>
      <c r="G165" s="303"/>
      <c r="H165" s="304"/>
      <c r="I165" s="304"/>
      <c r="J165" s="266" t="s">
        <v>582</v>
      </c>
      <c r="K165" s="246"/>
    </row>
    <row r="166" spans="2:11" ht="5.25" customHeight="1">
      <c r="B166" s="272"/>
      <c r="C166" s="269"/>
      <c r="D166" s="269"/>
      <c r="E166" s="269"/>
      <c r="F166" s="269"/>
      <c r="G166" s="270"/>
      <c r="H166" s="269"/>
      <c r="I166" s="269"/>
      <c r="J166" s="269"/>
      <c r="K166" s="293"/>
    </row>
    <row r="167" spans="2:11" ht="15" customHeight="1">
      <c r="B167" s="272"/>
      <c r="C167" s="252" t="s">
        <v>586</v>
      </c>
      <c r="D167" s="252"/>
      <c r="E167" s="252"/>
      <c r="F167" s="271" t="s">
        <v>583</v>
      </c>
      <c r="G167" s="252"/>
      <c r="H167" s="252" t="s">
        <v>622</v>
      </c>
      <c r="I167" s="252" t="s">
        <v>585</v>
      </c>
      <c r="J167" s="252">
        <v>120</v>
      </c>
      <c r="K167" s="293"/>
    </row>
    <row r="168" spans="2:11" ht="15" customHeight="1">
      <c r="B168" s="272"/>
      <c r="C168" s="252" t="s">
        <v>631</v>
      </c>
      <c r="D168" s="252"/>
      <c r="E168" s="252"/>
      <c r="F168" s="271" t="s">
        <v>583</v>
      </c>
      <c r="G168" s="252"/>
      <c r="H168" s="252" t="s">
        <v>632</v>
      </c>
      <c r="I168" s="252" t="s">
        <v>585</v>
      </c>
      <c r="J168" s="252" t="s">
        <v>633</v>
      </c>
      <c r="K168" s="293"/>
    </row>
    <row r="169" spans="2:11" ht="15" customHeight="1">
      <c r="B169" s="272"/>
      <c r="C169" s="252" t="s">
        <v>532</v>
      </c>
      <c r="D169" s="252"/>
      <c r="E169" s="252"/>
      <c r="F169" s="271" t="s">
        <v>583</v>
      </c>
      <c r="G169" s="252"/>
      <c r="H169" s="252" t="s">
        <v>649</v>
      </c>
      <c r="I169" s="252" t="s">
        <v>585</v>
      </c>
      <c r="J169" s="252" t="s">
        <v>633</v>
      </c>
      <c r="K169" s="293"/>
    </row>
    <row r="170" spans="2:11" ht="15" customHeight="1">
      <c r="B170" s="272"/>
      <c r="C170" s="252" t="s">
        <v>588</v>
      </c>
      <c r="D170" s="252"/>
      <c r="E170" s="252"/>
      <c r="F170" s="271" t="s">
        <v>589</v>
      </c>
      <c r="G170" s="252"/>
      <c r="H170" s="252" t="s">
        <v>649</v>
      </c>
      <c r="I170" s="252" t="s">
        <v>585</v>
      </c>
      <c r="J170" s="252">
        <v>50</v>
      </c>
      <c r="K170" s="293"/>
    </row>
    <row r="171" spans="2:11" ht="15" customHeight="1">
      <c r="B171" s="272"/>
      <c r="C171" s="252" t="s">
        <v>591</v>
      </c>
      <c r="D171" s="252"/>
      <c r="E171" s="252"/>
      <c r="F171" s="271" t="s">
        <v>583</v>
      </c>
      <c r="G171" s="252"/>
      <c r="H171" s="252" t="s">
        <v>649</v>
      </c>
      <c r="I171" s="252" t="s">
        <v>593</v>
      </c>
      <c r="J171" s="252"/>
      <c r="K171" s="293"/>
    </row>
    <row r="172" spans="2:11" ht="15" customHeight="1">
      <c r="B172" s="272"/>
      <c r="C172" s="252" t="s">
        <v>602</v>
      </c>
      <c r="D172" s="252"/>
      <c r="E172" s="252"/>
      <c r="F172" s="271" t="s">
        <v>589</v>
      </c>
      <c r="G172" s="252"/>
      <c r="H172" s="252" t="s">
        <v>649</v>
      </c>
      <c r="I172" s="252" t="s">
        <v>585</v>
      </c>
      <c r="J172" s="252">
        <v>50</v>
      </c>
      <c r="K172" s="293"/>
    </row>
    <row r="173" spans="2:11" ht="15" customHeight="1">
      <c r="B173" s="272"/>
      <c r="C173" s="252" t="s">
        <v>610</v>
      </c>
      <c r="D173" s="252"/>
      <c r="E173" s="252"/>
      <c r="F173" s="271" t="s">
        <v>589</v>
      </c>
      <c r="G173" s="252"/>
      <c r="H173" s="252" t="s">
        <v>649</v>
      </c>
      <c r="I173" s="252" t="s">
        <v>585</v>
      </c>
      <c r="J173" s="252">
        <v>50</v>
      </c>
      <c r="K173" s="293"/>
    </row>
    <row r="174" spans="2:11" ht="15" customHeight="1">
      <c r="B174" s="272"/>
      <c r="C174" s="252" t="s">
        <v>608</v>
      </c>
      <c r="D174" s="252"/>
      <c r="E174" s="252"/>
      <c r="F174" s="271" t="s">
        <v>589</v>
      </c>
      <c r="G174" s="252"/>
      <c r="H174" s="252" t="s">
        <v>649</v>
      </c>
      <c r="I174" s="252" t="s">
        <v>585</v>
      </c>
      <c r="J174" s="252">
        <v>50</v>
      </c>
      <c r="K174" s="293"/>
    </row>
    <row r="175" spans="2:11" ht="15" customHeight="1">
      <c r="B175" s="272"/>
      <c r="C175" s="252" t="s">
        <v>148</v>
      </c>
      <c r="D175" s="252"/>
      <c r="E175" s="252"/>
      <c r="F175" s="271" t="s">
        <v>583</v>
      </c>
      <c r="G175" s="252"/>
      <c r="H175" s="252" t="s">
        <v>650</v>
      </c>
      <c r="I175" s="252" t="s">
        <v>651</v>
      </c>
      <c r="J175" s="252"/>
      <c r="K175" s="293"/>
    </row>
    <row r="176" spans="2:11" ht="15" customHeight="1">
      <c r="B176" s="272"/>
      <c r="C176" s="252" t="s">
        <v>59</v>
      </c>
      <c r="D176" s="252"/>
      <c r="E176" s="252"/>
      <c r="F176" s="271" t="s">
        <v>583</v>
      </c>
      <c r="G176" s="252"/>
      <c r="H176" s="252" t="s">
        <v>652</v>
      </c>
      <c r="I176" s="252" t="s">
        <v>653</v>
      </c>
      <c r="J176" s="252">
        <v>1</v>
      </c>
      <c r="K176" s="293"/>
    </row>
    <row r="177" spans="2:11" ht="15" customHeight="1">
      <c r="B177" s="272"/>
      <c r="C177" s="252" t="s">
        <v>55</v>
      </c>
      <c r="D177" s="252"/>
      <c r="E177" s="252"/>
      <c r="F177" s="271" t="s">
        <v>583</v>
      </c>
      <c r="G177" s="252"/>
      <c r="H177" s="252" t="s">
        <v>654</v>
      </c>
      <c r="I177" s="252" t="s">
        <v>585</v>
      </c>
      <c r="J177" s="252">
        <v>20</v>
      </c>
      <c r="K177" s="293"/>
    </row>
    <row r="178" spans="2:11" ht="15" customHeight="1">
      <c r="B178" s="272"/>
      <c r="C178" s="252" t="s">
        <v>149</v>
      </c>
      <c r="D178" s="252"/>
      <c r="E178" s="252"/>
      <c r="F178" s="271" t="s">
        <v>583</v>
      </c>
      <c r="G178" s="252"/>
      <c r="H178" s="252" t="s">
        <v>655</v>
      </c>
      <c r="I178" s="252" t="s">
        <v>585</v>
      </c>
      <c r="J178" s="252">
        <v>255</v>
      </c>
      <c r="K178" s="293"/>
    </row>
    <row r="179" spans="2:11" ht="15" customHeight="1">
      <c r="B179" s="272"/>
      <c r="C179" s="252" t="s">
        <v>150</v>
      </c>
      <c r="D179" s="252"/>
      <c r="E179" s="252"/>
      <c r="F179" s="271" t="s">
        <v>583</v>
      </c>
      <c r="G179" s="252"/>
      <c r="H179" s="252" t="s">
        <v>548</v>
      </c>
      <c r="I179" s="252" t="s">
        <v>585</v>
      </c>
      <c r="J179" s="252">
        <v>10</v>
      </c>
      <c r="K179" s="293"/>
    </row>
    <row r="180" spans="2:11" ht="15" customHeight="1">
      <c r="B180" s="272"/>
      <c r="C180" s="252" t="s">
        <v>151</v>
      </c>
      <c r="D180" s="252"/>
      <c r="E180" s="252"/>
      <c r="F180" s="271" t="s">
        <v>583</v>
      </c>
      <c r="G180" s="252"/>
      <c r="H180" s="252" t="s">
        <v>656</v>
      </c>
      <c r="I180" s="252" t="s">
        <v>617</v>
      </c>
      <c r="J180" s="252"/>
      <c r="K180" s="293"/>
    </row>
    <row r="181" spans="2:11" ht="15" customHeight="1">
      <c r="B181" s="272"/>
      <c r="C181" s="252" t="s">
        <v>657</v>
      </c>
      <c r="D181" s="252"/>
      <c r="E181" s="252"/>
      <c r="F181" s="271" t="s">
        <v>583</v>
      </c>
      <c r="G181" s="252"/>
      <c r="H181" s="252" t="s">
        <v>658</v>
      </c>
      <c r="I181" s="252" t="s">
        <v>617</v>
      </c>
      <c r="J181" s="252"/>
      <c r="K181" s="293"/>
    </row>
    <row r="182" spans="2:11" ht="15" customHeight="1">
      <c r="B182" s="272"/>
      <c r="C182" s="252" t="s">
        <v>646</v>
      </c>
      <c r="D182" s="252"/>
      <c r="E182" s="252"/>
      <c r="F182" s="271" t="s">
        <v>583</v>
      </c>
      <c r="G182" s="252"/>
      <c r="H182" s="252" t="s">
        <v>659</v>
      </c>
      <c r="I182" s="252" t="s">
        <v>617</v>
      </c>
      <c r="J182" s="252"/>
      <c r="K182" s="293"/>
    </row>
    <row r="183" spans="2:11" ht="15" customHeight="1">
      <c r="B183" s="272"/>
      <c r="C183" s="252" t="s">
        <v>153</v>
      </c>
      <c r="D183" s="252"/>
      <c r="E183" s="252"/>
      <c r="F183" s="271" t="s">
        <v>589</v>
      </c>
      <c r="G183" s="252"/>
      <c r="H183" s="252" t="s">
        <v>660</v>
      </c>
      <c r="I183" s="252" t="s">
        <v>585</v>
      </c>
      <c r="J183" s="252">
        <v>50</v>
      </c>
      <c r="K183" s="293"/>
    </row>
    <row r="184" spans="2:11" ht="15" customHeight="1">
      <c r="B184" s="272"/>
      <c r="C184" s="252" t="s">
        <v>661</v>
      </c>
      <c r="D184" s="252"/>
      <c r="E184" s="252"/>
      <c r="F184" s="271" t="s">
        <v>589</v>
      </c>
      <c r="G184" s="252"/>
      <c r="H184" s="252" t="s">
        <v>662</v>
      </c>
      <c r="I184" s="252" t="s">
        <v>663</v>
      </c>
      <c r="J184" s="252"/>
      <c r="K184" s="293"/>
    </row>
    <row r="185" spans="2:11" ht="15" customHeight="1">
      <c r="B185" s="272"/>
      <c r="C185" s="252" t="s">
        <v>664</v>
      </c>
      <c r="D185" s="252"/>
      <c r="E185" s="252"/>
      <c r="F185" s="271" t="s">
        <v>589</v>
      </c>
      <c r="G185" s="252"/>
      <c r="H185" s="252" t="s">
        <v>665</v>
      </c>
      <c r="I185" s="252" t="s">
        <v>663</v>
      </c>
      <c r="J185" s="252"/>
      <c r="K185" s="293"/>
    </row>
    <row r="186" spans="2:11" ht="15" customHeight="1">
      <c r="B186" s="272"/>
      <c r="C186" s="252" t="s">
        <v>666</v>
      </c>
      <c r="D186" s="252"/>
      <c r="E186" s="252"/>
      <c r="F186" s="271" t="s">
        <v>589</v>
      </c>
      <c r="G186" s="252"/>
      <c r="H186" s="252" t="s">
        <v>667</v>
      </c>
      <c r="I186" s="252" t="s">
        <v>663</v>
      </c>
      <c r="J186" s="252"/>
      <c r="K186" s="293"/>
    </row>
    <row r="187" spans="2:11" ht="15" customHeight="1">
      <c r="B187" s="272"/>
      <c r="C187" s="305" t="s">
        <v>668</v>
      </c>
      <c r="D187" s="252"/>
      <c r="E187" s="252"/>
      <c r="F187" s="271" t="s">
        <v>589</v>
      </c>
      <c r="G187" s="252"/>
      <c r="H187" s="252" t="s">
        <v>669</v>
      </c>
      <c r="I187" s="252" t="s">
        <v>670</v>
      </c>
      <c r="J187" s="306" t="s">
        <v>671</v>
      </c>
      <c r="K187" s="293"/>
    </row>
    <row r="188" spans="2:11" ht="15" customHeight="1">
      <c r="B188" s="299"/>
      <c r="C188" s="307"/>
      <c r="D188" s="281"/>
      <c r="E188" s="281"/>
      <c r="F188" s="281"/>
      <c r="G188" s="281"/>
      <c r="H188" s="281"/>
      <c r="I188" s="281"/>
      <c r="J188" s="281"/>
      <c r="K188" s="300"/>
    </row>
    <row r="189" spans="2:11" ht="18.75" customHeight="1">
      <c r="B189" s="308"/>
      <c r="C189" s="309"/>
      <c r="D189" s="309"/>
      <c r="E189" s="309"/>
      <c r="F189" s="310"/>
      <c r="G189" s="252"/>
      <c r="H189" s="252"/>
      <c r="I189" s="252"/>
      <c r="J189" s="252"/>
      <c r="K189" s="248"/>
    </row>
    <row r="190" spans="2:11" ht="18.75" customHeight="1">
      <c r="B190" s="248"/>
      <c r="C190" s="252"/>
      <c r="D190" s="252"/>
      <c r="E190" s="252"/>
      <c r="F190" s="271"/>
      <c r="G190" s="252"/>
      <c r="H190" s="252"/>
      <c r="I190" s="252"/>
      <c r="J190" s="252"/>
      <c r="K190" s="248"/>
    </row>
    <row r="191" spans="2:11" ht="18.75" customHeight="1">
      <c r="B191" s="258"/>
      <c r="C191" s="258"/>
      <c r="D191" s="258"/>
      <c r="E191" s="258"/>
      <c r="F191" s="258"/>
      <c r="G191" s="258"/>
      <c r="H191" s="258"/>
      <c r="I191" s="258"/>
      <c r="J191" s="258"/>
      <c r="K191" s="258"/>
    </row>
    <row r="192" spans="2:11" ht="13.5">
      <c r="B192" s="239"/>
      <c r="C192" s="240"/>
      <c r="D192" s="240"/>
      <c r="E192" s="240"/>
      <c r="F192" s="240"/>
      <c r="G192" s="240"/>
      <c r="H192" s="240"/>
      <c r="I192" s="240"/>
      <c r="J192" s="240"/>
      <c r="K192" s="241"/>
    </row>
    <row r="193" spans="2:11" ht="21">
      <c r="B193" s="242"/>
      <c r="C193" s="364" t="s">
        <v>672</v>
      </c>
      <c r="D193" s="364"/>
      <c r="E193" s="364"/>
      <c r="F193" s="364"/>
      <c r="G193" s="364"/>
      <c r="H193" s="364"/>
      <c r="I193" s="364"/>
      <c r="J193" s="364"/>
      <c r="K193" s="243"/>
    </row>
    <row r="194" spans="2:11" ht="25.5" customHeight="1">
      <c r="B194" s="242"/>
      <c r="C194" s="311" t="s">
        <v>673</v>
      </c>
      <c r="D194" s="311"/>
      <c r="E194" s="311"/>
      <c r="F194" s="311" t="s">
        <v>674</v>
      </c>
      <c r="G194" s="312"/>
      <c r="H194" s="365" t="s">
        <v>675</v>
      </c>
      <c r="I194" s="365"/>
      <c r="J194" s="365"/>
      <c r="K194" s="243"/>
    </row>
    <row r="195" spans="2:11" ht="5.25" customHeight="1">
      <c r="B195" s="272"/>
      <c r="C195" s="269"/>
      <c r="D195" s="269"/>
      <c r="E195" s="269"/>
      <c r="F195" s="269"/>
      <c r="G195" s="252"/>
      <c r="H195" s="269"/>
      <c r="I195" s="269"/>
      <c r="J195" s="269"/>
      <c r="K195" s="293"/>
    </row>
    <row r="196" spans="2:11" ht="15" customHeight="1">
      <c r="B196" s="272"/>
      <c r="C196" s="252" t="s">
        <v>676</v>
      </c>
      <c r="D196" s="252"/>
      <c r="E196" s="252"/>
      <c r="F196" s="271" t="s">
        <v>45</v>
      </c>
      <c r="G196" s="252"/>
      <c r="H196" s="363" t="s">
        <v>677</v>
      </c>
      <c r="I196" s="363"/>
      <c r="J196" s="363"/>
      <c r="K196" s="293"/>
    </row>
    <row r="197" spans="2:11" ht="15" customHeight="1">
      <c r="B197" s="272"/>
      <c r="C197" s="278"/>
      <c r="D197" s="252"/>
      <c r="E197" s="252"/>
      <c r="F197" s="271" t="s">
        <v>46</v>
      </c>
      <c r="G197" s="252"/>
      <c r="H197" s="363" t="s">
        <v>678</v>
      </c>
      <c r="I197" s="363"/>
      <c r="J197" s="363"/>
      <c r="K197" s="293"/>
    </row>
    <row r="198" spans="2:11" ht="15" customHeight="1">
      <c r="B198" s="272"/>
      <c r="C198" s="278"/>
      <c r="D198" s="252"/>
      <c r="E198" s="252"/>
      <c r="F198" s="271" t="s">
        <v>49</v>
      </c>
      <c r="G198" s="252"/>
      <c r="H198" s="363" t="s">
        <v>679</v>
      </c>
      <c r="I198" s="363"/>
      <c r="J198" s="363"/>
      <c r="K198" s="293"/>
    </row>
    <row r="199" spans="2:11" ht="15" customHeight="1">
      <c r="B199" s="272"/>
      <c r="C199" s="252"/>
      <c r="D199" s="252"/>
      <c r="E199" s="252"/>
      <c r="F199" s="271" t="s">
        <v>47</v>
      </c>
      <c r="G199" s="252"/>
      <c r="H199" s="363" t="s">
        <v>680</v>
      </c>
      <c r="I199" s="363"/>
      <c r="J199" s="363"/>
      <c r="K199" s="293"/>
    </row>
    <row r="200" spans="2:11" ht="15" customHeight="1">
      <c r="B200" s="272"/>
      <c r="C200" s="252"/>
      <c r="D200" s="252"/>
      <c r="E200" s="252"/>
      <c r="F200" s="271" t="s">
        <v>48</v>
      </c>
      <c r="G200" s="252"/>
      <c r="H200" s="363" t="s">
        <v>681</v>
      </c>
      <c r="I200" s="363"/>
      <c r="J200" s="363"/>
      <c r="K200" s="293"/>
    </row>
    <row r="201" spans="2:11" ht="15" customHeight="1">
      <c r="B201" s="272"/>
      <c r="C201" s="252"/>
      <c r="D201" s="252"/>
      <c r="E201" s="252"/>
      <c r="F201" s="271"/>
      <c r="G201" s="252"/>
      <c r="H201" s="252"/>
      <c r="I201" s="252"/>
      <c r="J201" s="252"/>
      <c r="K201" s="293"/>
    </row>
    <row r="202" spans="2:11" ht="15" customHeight="1">
      <c r="B202" s="272"/>
      <c r="C202" s="252" t="s">
        <v>629</v>
      </c>
      <c r="D202" s="252"/>
      <c r="E202" s="252"/>
      <c r="F202" s="271" t="s">
        <v>523</v>
      </c>
      <c r="G202" s="252"/>
      <c r="H202" s="363" t="s">
        <v>682</v>
      </c>
      <c r="I202" s="363"/>
      <c r="J202" s="363"/>
      <c r="K202" s="293"/>
    </row>
    <row r="203" spans="2:11" ht="15" customHeight="1">
      <c r="B203" s="272"/>
      <c r="C203" s="278"/>
      <c r="D203" s="252"/>
      <c r="E203" s="252"/>
      <c r="F203" s="271" t="s">
        <v>526</v>
      </c>
      <c r="G203" s="252"/>
      <c r="H203" s="363" t="s">
        <v>527</v>
      </c>
      <c r="I203" s="363"/>
      <c r="J203" s="363"/>
      <c r="K203" s="293"/>
    </row>
    <row r="204" spans="2:11" ht="15" customHeight="1">
      <c r="B204" s="272"/>
      <c r="C204" s="252"/>
      <c r="D204" s="252"/>
      <c r="E204" s="252"/>
      <c r="F204" s="271" t="s">
        <v>80</v>
      </c>
      <c r="G204" s="252"/>
      <c r="H204" s="363" t="s">
        <v>683</v>
      </c>
      <c r="I204" s="363"/>
      <c r="J204" s="363"/>
      <c r="K204" s="293"/>
    </row>
    <row r="205" spans="2:11" ht="15" customHeight="1">
      <c r="B205" s="313"/>
      <c r="C205" s="278"/>
      <c r="D205" s="278"/>
      <c r="E205" s="278"/>
      <c r="F205" s="271" t="s">
        <v>528</v>
      </c>
      <c r="G205" s="257"/>
      <c r="H205" s="362" t="s">
        <v>529</v>
      </c>
      <c r="I205" s="362"/>
      <c r="J205" s="362"/>
      <c r="K205" s="314"/>
    </row>
    <row r="206" spans="2:11" ht="15" customHeight="1">
      <c r="B206" s="313"/>
      <c r="C206" s="278"/>
      <c r="D206" s="278"/>
      <c r="E206" s="278"/>
      <c r="F206" s="271" t="s">
        <v>530</v>
      </c>
      <c r="G206" s="257"/>
      <c r="H206" s="362" t="s">
        <v>684</v>
      </c>
      <c r="I206" s="362"/>
      <c r="J206" s="362"/>
      <c r="K206" s="314"/>
    </row>
    <row r="207" spans="2:11" ht="15" customHeight="1">
      <c r="B207" s="313"/>
      <c r="C207" s="278"/>
      <c r="D207" s="278"/>
      <c r="E207" s="278"/>
      <c r="F207" s="315"/>
      <c r="G207" s="257"/>
      <c r="H207" s="316"/>
      <c r="I207" s="316"/>
      <c r="J207" s="316"/>
      <c r="K207" s="314"/>
    </row>
    <row r="208" spans="2:11" ht="15" customHeight="1">
      <c r="B208" s="313"/>
      <c r="C208" s="252" t="s">
        <v>653</v>
      </c>
      <c r="D208" s="278"/>
      <c r="E208" s="278"/>
      <c r="F208" s="271">
        <v>1</v>
      </c>
      <c r="G208" s="257"/>
      <c r="H208" s="362" t="s">
        <v>685</v>
      </c>
      <c r="I208" s="362"/>
      <c r="J208" s="362"/>
      <c r="K208" s="314"/>
    </row>
    <row r="209" spans="2:11" ht="15" customHeight="1">
      <c r="B209" s="313"/>
      <c r="C209" s="278"/>
      <c r="D209" s="278"/>
      <c r="E209" s="278"/>
      <c r="F209" s="271">
        <v>2</v>
      </c>
      <c r="G209" s="257"/>
      <c r="H209" s="362" t="s">
        <v>686</v>
      </c>
      <c r="I209" s="362"/>
      <c r="J209" s="362"/>
      <c r="K209" s="314"/>
    </row>
    <row r="210" spans="2:11" ht="15" customHeight="1">
      <c r="B210" s="313"/>
      <c r="C210" s="278"/>
      <c r="D210" s="278"/>
      <c r="E210" s="278"/>
      <c r="F210" s="271">
        <v>3</v>
      </c>
      <c r="G210" s="257"/>
      <c r="H210" s="362" t="s">
        <v>687</v>
      </c>
      <c r="I210" s="362"/>
      <c r="J210" s="362"/>
      <c r="K210" s="314"/>
    </row>
    <row r="211" spans="2:11" ht="15" customHeight="1">
      <c r="B211" s="313"/>
      <c r="C211" s="278"/>
      <c r="D211" s="278"/>
      <c r="E211" s="278"/>
      <c r="F211" s="271">
        <v>4</v>
      </c>
      <c r="G211" s="257"/>
      <c r="H211" s="362" t="s">
        <v>688</v>
      </c>
      <c r="I211" s="362"/>
      <c r="J211" s="362"/>
      <c r="K211" s="314"/>
    </row>
    <row r="212" spans="2:11" ht="12.75" customHeight="1">
      <c r="B212" s="317"/>
      <c r="C212" s="318"/>
      <c r="D212" s="318"/>
      <c r="E212" s="318"/>
      <c r="F212" s="318"/>
      <c r="G212" s="318"/>
      <c r="H212" s="318"/>
      <c r="I212" s="318"/>
      <c r="J212" s="318"/>
      <c r="K212" s="319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</dc:creator>
  <cp:keywords/>
  <dc:description/>
  <cp:lastModifiedBy>Drozd</cp:lastModifiedBy>
  <dcterms:created xsi:type="dcterms:W3CDTF">2016-04-05T20:04:50Z</dcterms:created>
  <dcterms:modified xsi:type="dcterms:W3CDTF">2016-04-12T07:52:02Z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