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M:\240 oddeleni investic\-- PROJEKTY\22_4306_Vrchlabí_597_vila v parku\2018\04_PROJ_DOKUMENTACE\DPS\Rozpocet, vykaz vymer\"/>
    </mc:Choice>
  </mc:AlternateContent>
  <bookViews>
    <workbookView xWindow="240" yWindow="495" windowWidth="16935" windowHeight="11445" activeTab="1"/>
  </bookViews>
  <sheets>
    <sheet name="Rekapitulace stavby" sheetId="1" r:id="rId1"/>
    <sheet name="1460-2017 - Vrchlabí,Dobr..." sheetId="2" r:id="rId2"/>
    <sheet name="Pokyny pro vyplnění" sheetId="3" r:id="rId3"/>
  </sheets>
  <definedNames>
    <definedName name="_xlnm._FilterDatabase" localSheetId="1" hidden="1">'1460-2017 - Vrchlabí,Dobr...'!$C$100:$K$638</definedName>
    <definedName name="_xlnm.Print_Titles" localSheetId="1">'1460-2017 - Vrchlabí,Dobr...'!$100:$100</definedName>
    <definedName name="_xlnm.Print_Titles" localSheetId="0">'Rekapitulace stavby'!$49:$49</definedName>
    <definedName name="_xlnm.Print_Area" localSheetId="1">'1460-2017 - Vrchlabí,Dobr...'!$C$4:$J$34,'1460-2017 - Vrchlabí,Dobr...'!$C$40:$J$84,'1460-2017 - Vrchlabí,Dobr...'!$C$90:$K$638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52511"/>
</workbook>
</file>

<file path=xl/calcChain.xml><?xml version="1.0" encoding="utf-8"?>
<calcChain xmlns="http://schemas.openxmlformats.org/spreadsheetml/2006/main">
  <c r="BK473" i="2" l="1"/>
  <c r="BI473" i="2"/>
  <c r="BH473" i="2"/>
  <c r="BG473" i="2"/>
  <c r="BE473" i="2"/>
  <c r="T473" i="2"/>
  <c r="R473" i="2"/>
  <c r="P473" i="2"/>
  <c r="J473" i="2"/>
  <c r="BF473" i="2" s="1"/>
  <c r="BK637" i="2"/>
  <c r="BI637" i="2"/>
  <c r="BH637" i="2"/>
  <c r="BG637" i="2"/>
  <c r="BE637" i="2"/>
  <c r="T637" i="2"/>
  <c r="R637" i="2"/>
  <c r="P637" i="2"/>
  <c r="J637" i="2"/>
  <c r="BF637" i="2" s="1"/>
  <c r="AY52" i="1"/>
  <c r="AX52" i="1"/>
  <c r="BI638" i="2"/>
  <c r="BH638" i="2"/>
  <c r="BG638" i="2"/>
  <c r="BE638" i="2"/>
  <c r="T638" i="2"/>
  <c r="T636" i="2" s="1"/>
  <c r="R638" i="2"/>
  <c r="R636" i="2" s="1"/>
  <c r="P638" i="2"/>
  <c r="P636" i="2" s="1"/>
  <c r="BK638" i="2"/>
  <c r="BK636" i="2" s="1"/>
  <c r="J636" i="2" s="1"/>
  <c r="J83" i="2" s="1"/>
  <c r="J638" i="2"/>
  <c r="BF638" i="2" s="1"/>
  <c r="BI635" i="2"/>
  <c r="BH635" i="2"/>
  <c r="BG635" i="2"/>
  <c r="BE635" i="2"/>
  <c r="T635" i="2"/>
  <c r="T634" i="2" s="1"/>
  <c r="R635" i="2"/>
  <c r="R634" i="2" s="1"/>
  <c r="P635" i="2"/>
  <c r="P634" i="2" s="1"/>
  <c r="BK635" i="2"/>
  <c r="BK634" i="2" s="1"/>
  <c r="J634" i="2" s="1"/>
  <c r="J82" i="2" s="1"/>
  <c r="J635" i="2"/>
  <c r="BF635" i="2" s="1"/>
  <c r="BI633" i="2"/>
  <c r="BH633" i="2"/>
  <c r="BG633" i="2"/>
  <c r="BE633" i="2"/>
  <c r="T633" i="2"/>
  <c r="T632" i="2" s="1"/>
  <c r="R633" i="2"/>
  <c r="R632" i="2" s="1"/>
  <c r="P633" i="2"/>
  <c r="P632" i="2" s="1"/>
  <c r="BK633" i="2"/>
  <c r="BK632" i="2" s="1"/>
  <c r="J633" i="2"/>
  <c r="BF633" i="2" s="1"/>
  <c r="BI630" i="2"/>
  <c r="BH630" i="2"/>
  <c r="BG630" i="2"/>
  <c r="BE630" i="2"/>
  <c r="T630" i="2"/>
  <c r="T629" i="2" s="1"/>
  <c r="R630" i="2"/>
  <c r="R629" i="2" s="1"/>
  <c r="P630" i="2"/>
  <c r="P629" i="2" s="1"/>
  <c r="BK630" i="2"/>
  <c r="BK629" i="2" s="1"/>
  <c r="J629" i="2" s="1"/>
  <c r="J79" i="2" s="1"/>
  <c r="J630" i="2"/>
  <c r="BF630" i="2" s="1"/>
  <c r="BI628" i="2"/>
  <c r="BH628" i="2"/>
  <c r="BG628" i="2"/>
  <c r="BE628" i="2"/>
  <c r="T628" i="2"/>
  <c r="R628" i="2"/>
  <c r="P628" i="2"/>
  <c r="BK628" i="2"/>
  <c r="J628" i="2"/>
  <c r="BF628" i="2" s="1"/>
  <c r="BI627" i="2"/>
  <c r="BH627" i="2"/>
  <c r="BG627" i="2"/>
  <c r="BE627" i="2"/>
  <c r="T627" i="2"/>
  <c r="R627" i="2"/>
  <c r="P627" i="2"/>
  <c r="BK627" i="2"/>
  <c r="J627" i="2"/>
  <c r="BF627" i="2" s="1"/>
  <c r="BI626" i="2"/>
  <c r="BH626" i="2"/>
  <c r="BG626" i="2"/>
  <c r="BE626" i="2"/>
  <c r="T626" i="2"/>
  <c r="R626" i="2"/>
  <c r="P626" i="2"/>
  <c r="BK626" i="2"/>
  <c r="J626" i="2"/>
  <c r="BF626" i="2" s="1"/>
  <c r="BI605" i="2"/>
  <c r="BH605" i="2"/>
  <c r="BG605" i="2"/>
  <c r="BE605" i="2"/>
  <c r="T605" i="2"/>
  <c r="R605" i="2"/>
  <c r="P605" i="2"/>
  <c r="BK605" i="2"/>
  <c r="J605" i="2"/>
  <c r="BF605" i="2" s="1"/>
  <c r="BI601" i="2"/>
  <c r="BH601" i="2"/>
  <c r="BG601" i="2"/>
  <c r="BE601" i="2"/>
  <c r="T601" i="2"/>
  <c r="R601" i="2"/>
  <c r="P601" i="2"/>
  <c r="BK601" i="2"/>
  <c r="J601" i="2"/>
  <c r="BF601" i="2" s="1"/>
  <c r="BI599" i="2"/>
  <c r="BH599" i="2"/>
  <c r="BG599" i="2"/>
  <c r="BE599" i="2"/>
  <c r="T599" i="2"/>
  <c r="R599" i="2"/>
  <c r="P599" i="2"/>
  <c r="BK599" i="2"/>
  <c r="J599" i="2"/>
  <c r="BF599" i="2" s="1"/>
  <c r="BI597" i="2"/>
  <c r="BH597" i="2"/>
  <c r="BG597" i="2"/>
  <c r="BE597" i="2"/>
  <c r="T597" i="2"/>
  <c r="R597" i="2"/>
  <c r="P597" i="2"/>
  <c r="BK597" i="2"/>
  <c r="J597" i="2"/>
  <c r="BF597" i="2" s="1"/>
  <c r="BI595" i="2"/>
  <c r="BH595" i="2"/>
  <c r="BG595" i="2"/>
  <c r="BE595" i="2"/>
  <c r="T595" i="2"/>
  <c r="R595" i="2"/>
  <c r="P595" i="2"/>
  <c r="BK595" i="2"/>
  <c r="J595" i="2"/>
  <c r="BF595" i="2" s="1"/>
  <c r="BI591" i="2"/>
  <c r="BH591" i="2"/>
  <c r="BG591" i="2"/>
  <c r="BE591" i="2"/>
  <c r="T591" i="2"/>
  <c r="R591" i="2"/>
  <c r="P591" i="2"/>
  <c r="BK591" i="2"/>
  <c r="J591" i="2"/>
  <c r="BF591" i="2" s="1"/>
  <c r="BI589" i="2"/>
  <c r="BH589" i="2"/>
  <c r="BG589" i="2"/>
  <c r="BE589" i="2"/>
  <c r="T589" i="2"/>
  <c r="R589" i="2"/>
  <c r="P589" i="2"/>
  <c r="BK589" i="2"/>
  <c r="J589" i="2"/>
  <c r="BF589" i="2" s="1"/>
  <c r="BI586" i="2"/>
  <c r="BH586" i="2"/>
  <c r="BG586" i="2"/>
  <c r="BE586" i="2"/>
  <c r="T586" i="2"/>
  <c r="R586" i="2"/>
  <c r="P586" i="2"/>
  <c r="BK586" i="2"/>
  <c r="J586" i="2"/>
  <c r="BF586" i="2" s="1"/>
  <c r="BI585" i="2"/>
  <c r="BH585" i="2"/>
  <c r="BG585" i="2"/>
  <c r="BE585" i="2"/>
  <c r="T585" i="2"/>
  <c r="R585" i="2"/>
  <c r="P585" i="2"/>
  <c r="BK585" i="2"/>
  <c r="J585" i="2"/>
  <c r="BF585" i="2" s="1"/>
  <c r="BI577" i="2"/>
  <c r="BH577" i="2"/>
  <c r="BG577" i="2"/>
  <c r="BE577" i="2"/>
  <c r="T577" i="2"/>
  <c r="R577" i="2"/>
  <c r="P577" i="2"/>
  <c r="BK577" i="2"/>
  <c r="J577" i="2"/>
  <c r="BF577" i="2" s="1"/>
  <c r="BI576" i="2"/>
  <c r="BH576" i="2"/>
  <c r="BG576" i="2"/>
  <c r="BE576" i="2"/>
  <c r="T576" i="2"/>
  <c r="R576" i="2"/>
  <c r="P576" i="2"/>
  <c r="BK576" i="2"/>
  <c r="J576" i="2"/>
  <c r="BF576" i="2" s="1"/>
  <c r="BI574" i="2"/>
  <c r="BH574" i="2"/>
  <c r="BG574" i="2"/>
  <c r="BE574" i="2"/>
  <c r="T574" i="2"/>
  <c r="R574" i="2"/>
  <c r="P574" i="2"/>
  <c r="BK574" i="2"/>
  <c r="J574" i="2"/>
  <c r="BF574" i="2" s="1"/>
  <c r="BI573" i="2"/>
  <c r="BH573" i="2"/>
  <c r="BG573" i="2"/>
  <c r="BE573" i="2"/>
  <c r="T573" i="2"/>
  <c r="R573" i="2"/>
  <c r="P573" i="2"/>
  <c r="BK573" i="2"/>
  <c r="J573" i="2"/>
  <c r="BF573" i="2" s="1"/>
  <c r="BI568" i="2"/>
  <c r="BH568" i="2"/>
  <c r="BG568" i="2"/>
  <c r="BE568" i="2"/>
  <c r="T568" i="2"/>
  <c r="R568" i="2"/>
  <c r="P568" i="2"/>
  <c r="BK568" i="2"/>
  <c r="J568" i="2"/>
  <c r="BF568" i="2" s="1"/>
  <c r="BI566" i="2"/>
  <c r="BH566" i="2"/>
  <c r="BG566" i="2"/>
  <c r="BE566" i="2"/>
  <c r="T566" i="2"/>
  <c r="R566" i="2"/>
  <c r="P566" i="2"/>
  <c r="BK566" i="2"/>
  <c r="J566" i="2"/>
  <c r="BF566" i="2" s="1"/>
  <c r="BI564" i="2"/>
  <c r="BH564" i="2"/>
  <c r="BG564" i="2"/>
  <c r="BE564" i="2"/>
  <c r="T564" i="2"/>
  <c r="R564" i="2"/>
  <c r="P564" i="2"/>
  <c r="BK564" i="2"/>
  <c r="J564" i="2"/>
  <c r="BF564" i="2" s="1"/>
  <c r="BI562" i="2"/>
  <c r="BH562" i="2"/>
  <c r="BG562" i="2"/>
  <c r="BE562" i="2"/>
  <c r="T562" i="2"/>
  <c r="R562" i="2"/>
  <c r="P562" i="2"/>
  <c r="BK562" i="2"/>
  <c r="J562" i="2"/>
  <c r="BF562" i="2" s="1"/>
  <c r="BI561" i="2"/>
  <c r="BH561" i="2"/>
  <c r="BG561" i="2"/>
  <c r="BE561" i="2"/>
  <c r="T561" i="2"/>
  <c r="R561" i="2"/>
  <c r="P561" i="2"/>
  <c r="BK561" i="2"/>
  <c r="J561" i="2"/>
  <c r="BF561" i="2" s="1"/>
  <c r="BI560" i="2"/>
  <c r="BH560" i="2"/>
  <c r="BG560" i="2"/>
  <c r="BE560" i="2"/>
  <c r="T560" i="2"/>
  <c r="R560" i="2"/>
  <c r="P560" i="2"/>
  <c r="BK560" i="2"/>
  <c r="J560" i="2"/>
  <c r="BF560" i="2" s="1"/>
  <c r="BI554" i="2"/>
  <c r="BH554" i="2"/>
  <c r="BG554" i="2"/>
  <c r="BE554" i="2"/>
  <c r="T554" i="2"/>
  <c r="R554" i="2"/>
  <c r="P554" i="2"/>
  <c r="BK554" i="2"/>
  <c r="J554" i="2"/>
  <c r="BF554" i="2" s="1"/>
  <c r="BI552" i="2"/>
  <c r="BH552" i="2"/>
  <c r="BG552" i="2"/>
  <c r="BE552" i="2"/>
  <c r="T552" i="2"/>
  <c r="R552" i="2"/>
  <c r="P552" i="2"/>
  <c r="BK552" i="2"/>
  <c r="J552" i="2"/>
  <c r="BF552" i="2" s="1"/>
  <c r="BI550" i="2"/>
  <c r="BH550" i="2"/>
  <c r="BG550" i="2"/>
  <c r="BE550" i="2"/>
  <c r="T550" i="2"/>
  <c r="R550" i="2"/>
  <c r="P550" i="2"/>
  <c r="BK550" i="2"/>
  <c r="J550" i="2"/>
  <c r="BF550" i="2" s="1"/>
  <c r="BI545" i="2"/>
  <c r="BH545" i="2"/>
  <c r="BG545" i="2"/>
  <c r="BE545" i="2"/>
  <c r="T545" i="2"/>
  <c r="R545" i="2"/>
  <c r="P545" i="2"/>
  <c r="BK545" i="2"/>
  <c r="J545" i="2"/>
  <c r="BF545" i="2" s="1"/>
  <c r="BI538" i="2"/>
  <c r="BH538" i="2"/>
  <c r="BG538" i="2"/>
  <c r="BE538" i="2"/>
  <c r="T538" i="2"/>
  <c r="R538" i="2"/>
  <c r="P538" i="2"/>
  <c r="BK538" i="2"/>
  <c r="J538" i="2"/>
  <c r="BF538" i="2" s="1"/>
  <c r="BI535" i="2"/>
  <c r="BH535" i="2"/>
  <c r="BG535" i="2"/>
  <c r="BE535" i="2"/>
  <c r="T535" i="2"/>
  <c r="R535" i="2"/>
  <c r="P535" i="2"/>
  <c r="BK535" i="2"/>
  <c r="J535" i="2"/>
  <c r="BF535" i="2" s="1"/>
  <c r="BI534" i="2"/>
  <c r="BH534" i="2"/>
  <c r="BG534" i="2"/>
  <c r="BE534" i="2"/>
  <c r="T534" i="2"/>
  <c r="R534" i="2"/>
  <c r="P534" i="2"/>
  <c r="BK534" i="2"/>
  <c r="J534" i="2"/>
  <c r="BF534" i="2" s="1"/>
  <c r="BI529" i="2"/>
  <c r="BH529" i="2"/>
  <c r="BG529" i="2"/>
  <c r="BE529" i="2"/>
  <c r="T529" i="2"/>
  <c r="R529" i="2"/>
  <c r="P529" i="2"/>
  <c r="BK529" i="2"/>
  <c r="J529" i="2"/>
  <c r="BF529" i="2" s="1"/>
  <c r="BI528" i="2"/>
  <c r="BH528" i="2"/>
  <c r="BG528" i="2"/>
  <c r="BE528" i="2"/>
  <c r="T528" i="2"/>
  <c r="R528" i="2"/>
  <c r="P528" i="2"/>
  <c r="BK528" i="2"/>
  <c r="J528" i="2"/>
  <c r="BF528" i="2" s="1"/>
  <c r="BI526" i="2"/>
  <c r="BH526" i="2"/>
  <c r="BG526" i="2"/>
  <c r="BE526" i="2"/>
  <c r="T526" i="2"/>
  <c r="R526" i="2"/>
  <c r="P526" i="2"/>
  <c r="BK526" i="2"/>
  <c r="J526" i="2"/>
  <c r="BF526" i="2" s="1"/>
  <c r="BI519" i="2"/>
  <c r="BH519" i="2"/>
  <c r="BG519" i="2"/>
  <c r="BE519" i="2"/>
  <c r="T519" i="2"/>
  <c r="R519" i="2"/>
  <c r="P519" i="2"/>
  <c r="BK519" i="2"/>
  <c r="J519" i="2"/>
  <c r="BF519" i="2" s="1"/>
  <c r="BI517" i="2"/>
  <c r="BH517" i="2"/>
  <c r="BG517" i="2"/>
  <c r="BE517" i="2"/>
  <c r="T517" i="2"/>
  <c r="R517" i="2"/>
  <c r="P517" i="2"/>
  <c r="BK517" i="2"/>
  <c r="J517" i="2"/>
  <c r="BF517" i="2" s="1"/>
  <c r="BI513" i="2"/>
  <c r="BH513" i="2"/>
  <c r="BG513" i="2"/>
  <c r="BE513" i="2"/>
  <c r="T513" i="2"/>
  <c r="R513" i="2"/>
  <c r="P513" i="2"/>
  <c r="BK513" i="2"/>
  <c r="J513" i="2"/>
  <c r="BF513" i="2" s="1"/>
  <c r="BI509" i="2"/>
  <c r="BH509" i="2"/>
  <c r="BG509" i="2"/>
  <c r="BE509" i="2"/>
  <c r="T509" i="2"/>
  <c r="R509" i="2"/>
  <c r="P509" i="2"/>
  <c r="BK509" i="2"/>
  <c r="J509" i="2"/>
  <c r="BF509" i="2" s="1"/>
  <c r="BI507" i="2"/>
  <c r="BH507" i="2"/>
  <c r="BG507" i="2"/>
  <c r="BE507" i="2"/>
  <c r="T507" i="2"/>
  <c r="R507" i="2"/>
  <c r="P507" i="2"/>
  <c r="BK507" i="2"/>
  <c r="J507" i="2"/>
  <c r="BF507" i="2" s="1"/>
  <c r="BI506" i="2"/>
  <c r="BH506" i="2"/>
  <c r="BG506" i="2"/>
  <c r="BE506" i="2"/>
  <c r="T506" i="2"/>
  <c r="R506" i="2"/>
  <c r="P506" i="2"/>
  <c r="BK506" i="2"/>
  <c r="J506" i="2"/>
  <c r="BF506" i="2" s="1"/>
  <c r="BI505" i="2"/>
  <c r="BH505" i="2"/>
  <c r="BG505" i="2"/>
  <c r="BE505" i="2"/>
  <c r="T505" i="2"/>
  <c r="R505" i="2"/>
  <c r="P505" i="2"/>
  <c r="BK505" i="2"/>
  <c r="J505" i="2"/>
  <c r="BF505" i="2" s="1"/>
  <c r="BI503" i="2"/>
  <c r="BH503" i="2"/>
  <c r="BG503" i="2"/>
  <c r="BE503" i="2"/>
  <c r="T503" i="2"/>
  <c r="R503" i="2"/>
  <c r="P503" i="2"/>
  <c r="BK503" i="2"/>
  <c r="J503" i="2"/>
  <c r="BF503" i="2" s="1"/>
  <c r="BI501" i="2"/>
  <c r="BH501" i="2"/>
  <c r="BG501" i="2"/>
  <c r="BE501" i="2"/>
  <c r="T501" i="2"/>
  <c r="R501" i="2"/>
  <c r="P501" i="2"/>
  <c r="BK501" i="2"/>
  <c r="J501" i="2"/>
  <c r="BF501" i="2" s="1"/>
  <c r="BI498" i="2"/>
  <c r="BH498" i="2"/>
  <c r="BG498" i="2"/>
  <c r="BE498" i="2"/>
  <c r="T498" i="2"/>
  <c r="R498" i="2"/>
  <c r="P498" i="2"/>
  <c r="BK498" i="2"/>
  <c r="J498" i="2"/>
  <c r="BF498" i="2" s="1"/>
  <c r="BI495" i="2"/>
  <c r="BH495" i="2"/>
  <c r="BG495" i="2"/>
  <c r="BE495" i="2"/>
  <c r="T495" i="2"/>
  <c r="R495" i="2"/>
  <c r="P495" i="2"/>
  <c r="BK495" i="2"/>
  <c r="J495" i="2"/>
  <c r="BF495" i="2" s="1"/>
  <c r="BI493" i="2"/>
  <c r="BH493" i="2"/>
  <c r="BG493" i="2"/>
  <c r="BE493" i="2"/>
  <c r="T493" i="2"/>
  <c r="R493" i="2"/>
  <c r="P493" i="2"/>
  <c r="BK493" i="2"/>
  <c r="J493" i="2"/>
  <c r="BF493" i="2" s="1"/>
  <c r="BI492" i="2"/>
  <c r="BH492" i="2"/>
  <c r="BG492" i="2"/>
  <c r="BE492" i="2"/>
  <c r="T492" i="2"/>
  <c r="R492" i="2"/>
  <c r="P492" i="2"/>
  <c r="BK492" i="2"/>
  <c r="J492" i="2"/>
  <c r="BF492" i="2" s="1"/>
  <c r="BI491" i="2"/>
  <c r="BH491" i="2"/>
  <c r="BG491" i="2"/>
  <c r="BE491" i="2"/>
  <c r="T491" i="2"/>
  <c r="R491" i="2"/>
  <c r="P491" i="2"/>
  <c r="BK491" i="2"/>
  <c r="J491" i="2"/>
  <c r="BF491" i="2" s="1"/>
  <c r="BI490" i="2"/>
  <c r="BH490" i="2"/>
  <c r="BG490" i="2"/>
  <c r="BE490" i="2"/>
  <c r="T490" i="2"/>
  <c r="R490" i="2"/>
  <c r="P490" i="2"/>
  <c r="BK490" i="2"/>
  <c r="J490" i="2"/>
  <c r="BF490" i="2" s="1"/>
  <c r="BI489" i="2"/>
  <c r="BH489" i="2"/>
  <c r="BG489" i="2"/>
  <c r="BE489" i="2"/>
  <c r="T489" i="2"/>
  <c r="R489" i="2"/>
  <c r="P489" i="2"/>
  <c r="BK489" i="2"/>
  <c r="J489" i="2"/>
  <c r="BF489" i="2" s="1"/>
  <c r="BI488" i="2"/>
  <c r="BH488" i="2"/>
  <c r="BG488" i="2"/>
  <c r="BE488" i="2"/>
  <c r="T488" i="2"/>
  <c r="R488" i="2"/>
  <c r="P488" i="2"/>
  <c r="BK488" i="2"/>
  <c r="J488" i="2"/>
  <c r="BF488" i="2" s="1"/>
  <c r="BI487" i="2"/>
  <c r="BH487" i="2"/>
  <c r="BG487" i="2"/>
  <c r="BE487" i="2"/>
  <c r="T487" i="2"/>
  <c r="R487" i="2"/>
  <c r="P487" i="2"/>
  <c r="BK487" i="2"/>
  <c r="J487" i="2"/>
  <c r="BF487" i="2" s="1"/>
  <c r="BI486" i="2"/>
  <c r="BH486" i="2"/>
  <c r="BG486" i="2"/>
  <c r="BE486" i="2"/>
  <c r="T486" i="2"/>
  <c r="R486" i="2"/>
  <c r="P486" i="2"/>
  <c r="BK486" i="2"/>
  <c r="J486" i="2"/>
  <c r="BF486" i="2" s="1"/>
  <c r="BI485" i="2"/>
  <c r="BH485" i="2"/>
  <c r="BG485" i="2"/>
  <c r="BE485" i="2"/>
  <c r="T485" i="2"/>
  <c r="R485" i="2"/>
  <c r="P485" i="2"/>
  <c r="BK485" i="2"/>
  <c r="J485" i="2"/>
  <c r="BF485" i="2" s="1"/>
  <c r="BI481" i="2"/>
  <c r="BH481" i="2"/>
  <c r="BG481" i="2"/>
  <c r="BE481" i="2"/>
  <c r="T481" i="2"/>
  <c r="R481" i="2"/>
  <c r="P481" i="2"/>
  <c r="BK481" i="2"/>
  <c r="J481" i="2"/>
  <c r="BF481" i="2" s="1"/>
  <c r="BI480" i="2"/>
  <c r="BH480" i="2"/>
  <c r="BG480" i="2"/>
  <c r="BE480" i="2"/>
  <c r="T480" i="2"/>
  <c r="R480" i="2"/>
  <c r="P480" i="2"/>
  <c r="BK480" i="2"/>
  <c r="J480" i="2"/>
  <c r="BF480" i="2" s="1"/>
  <c r="BI476" i="2"/>
  <c r="BH476" i="2"/>
  <c r="BG476" i="2"/>
  <c r="BE476" i="2"/>
  <c r="T476" i="2"/>
  <c r="R476" i="2"/>
  <c r="P476" i="2"/>
  <c r="BK476" i="2"/>
  <c r="J476" i="2"/>
  <c r="BF476" i="2" s="1"/>
  <c r="BI475" i="2"/>
  <c r="BH475" i="2"/>
  <c r="BG475" i="2"/>
  <c r="BE475" i="2"/>
  <c r="T475" i="2"/>
  <c r="R475" i="2"/>
  <c r="P475" i="2"/>
  <c r="BK475" i="2"/>
  <c r="J475" i="2"/>
  <c r="BF475" i="2" s="1"/>
  <c r="BI474" i="2"/>
  <c r="BH474" i="2"/>
  <c r="BG474" i="2"/>
  <c r="BE474" i="2"/>
  <c r="T474" i="2"/>
  <c r="R474" i="2"/>
  <c r="P474" i="2"/>
  <c r="BK474" i="2"/>
  <c r="J474" i="2"/>
  <c r="BF474" i="2" s="1"/>
  <c r="BI472" i="2"/>
  <c r="BH472" i="2"/>
  <c r="BG472" i="2"/>
  <c r="BE472" i="2"/>
  <c r="T472" i="2"/>
  <c r="R472" i="2"/>
  <c r="P472" i="2"/>
  <c r="BK472" i="2"/>
  <c r="J472" i="2"/>
  <c r="BF472" i="2" s="1"/>
  <c r="BI470" i="2"/>
  <c r="BH470" i="2"/>
  <c r="BG470" i="2"/>
  <c r="BE470" i="2"/>
  <c r="T470" i="2"/>
  <c r="R470" i="2"/>
  <c r="P470" i="2"/>
  <c r="BK470" i="2"/>
  <c r="J470" i="2"/>
  <c r="BF470" i="2" s="1"/>
  <c r="BI469" i="2"/>
  <c r="BH469" i="2"/>
  <c r="BG469" i="2"/>
  <c r="BE469" i="2"/>
  <c r="T469" i="2"/>
  <c r="R469" i="2"/>
  <c r="P469" i="2"/>
  <c r="BK469" i="2"/>
  <c r="J469" i="2"/>
  <c r="BF469" i="2" s="1"/>
  <c r="BI467" i="2"/>
  <c r="BH467" i="2"/>
  <c r="BG467" i="2"/>
  <c r="BE467" i="2"/>
  <c r="T467" i="2"/>
  <c r="R467" i="2"/>
  <c r="P467" i="2"/>
  <c r="BK467" i="2"/>
  <c r="J467" i="2"/>
  <c r="BF467" i="2" s="1"/>
  <c r="BI463" i="2"/>
  <c r="BH463" i="2"/>
  <c r="BG463" i="2"/>
  <c r="BE463" i="2"/>
  <c r="T463" i="2"/>
  <c r="R463" i="2"/>
  <c r="P463" i="2"/>
  <c r="BK463" i="2"/>
  <c r="J463" i="2"/>
  <c r="BF463" i="2" s="1"/>
  <c r="BI462" i="2"/>
  <c r="BH462" i="2"/>
  <c r="BG462" i="2"/>
  <c r="BE462" i="2"/>
  <c r="T462" i="2"/>
  <c r="R462" i="2"/>
  <c r="P462" i="2"/>
  <c r="BK462" i="2"/>
  <c r="J462" i="2"/>
  <c r="BF462" i="2" s="1"/>
  <c r="BI461" i="2"/>
  <c r="BH461" i="2"/>
  <c r="BG461" i="2"/>
  <c r="BE461" i="2"/>
  <c r="T461" i="2"/>
  <c r="R461" i="2"/>
  <c r="P461" i="2"/>
  <c r="BK461" i="2"/>
  <c r="J461" i="2"/>
  <c r="BF461" i="2" s="1"/>
  <c r="BI459" i="2"/>
  <c r="BH459" i="2"/>
  <c r="BG459" i="2"/>
  <c r="BE459" i="2"/>
  <c r="T459" i="2"/>
  <c r="R459" i="2"/>
  <c r="P459" i="2"/>
  <c r="BK459" i="2"/>
  <c r="J459" i="2"/>
  <c r="BF459" i="2" s="1"/>
  <c r="BI457" i="2"/>
  <c r="BH457" i="2"/>
  <c r="BG457" i="2"/>
  <c r="BE457" i="2"/>
  <c r="T457" i="2"/>
  <c r="R457" i="2"/>
  <c r="P457" i="2"/>
  <c r="BK457" i="2"/>
  <c r="J457" i="2"/>
  <c r="BF457" i="2" s="1"/>
  <c r="BI456" i="2"/>
  <c r="BH456" i="2"/>
  <c r="BG456" i="2"/>
  <c r="BE456" i="2"/>
  <c r="T456" i="2"/>
  <c r="R456" i="2"/>
  <c r="P456" i="2"/>
  <c r="BK456" i="2"/>
  <c r="J456" i="2"/>
  <c r="BF456" i="2" s="1"/>
  <c r="BI452" i="2"/>
  <c r="BH452" i="2"/>
  <c r="BG452" i="2"/>
  <c r="BE452" i="2"/>
  <c r="T452" i="2"/>
  <c r="R452" i="2"/>
  <c r="P452" i="2"/>
  <c r="BK452" i="2"/>
  <c r="J452" i="2"/>
  <c r="BF452" i="2" s="1"/>
  <c r="BI446" i="2"/>
  <c r="BH446" i="2"/>
  <c r="BG446" i="2"/>
  <c r="BE446" i="2"/>
  <c r="T446" i="2"/>
  <c r="R446" i="2"/>
  <c r="P446" i="2"/>
  <c r="BK446" i="2"/>
  <c r="J446" i="2"/>
  <c r="BF446" i="2" s="1"/>
  <c r="BI445" i="2"/>
  <c r="BH445" i="2"/>
  <c r="BG445" i="2"/>
  <c r="BE445" i="2"/>
  <c r="T445" i="2"/>
  <c r="R445" i="2"/>
  <c r="P445" i="2"/>
  <c r="BK445" i="2"/>
  <c r="J445" i="2"/>
  <c r="BF445" i="2" s="1"/>
  <c r="BI440" i="2"/>
  <c r="BH440" i="2"/>
  <c r="BG440" i="2"/>
  <c r="BE440" i="2"/>
  <c r="T440" i="2"/>
  <c r="R440" i="2"/>
  <c r="P440" i="2"/>
  <c r="BK440" i="2"/>
  <c r="J440" i="2"/>
  <c r="BF440" i="2" s="1"/>
  <c r="BI438" i="2"/>
  <c r="BH438" i="2"/>
  <c r="BG438" i="2"/>
  <c r="BE438" i="2"/>
  <c r="T438" i="2"/>
  <c r="R438" i="2"/>
  <c r="P438" i="2"/>
  <c r="BK438" i="2"/>
  <c r="J438" i="2"/>
  <c r="BF438" i="2" s="1"/>
  <c r="BI436" i="2"/>
  <c r="BH436" i="2"/>
  <c r="BG436" i="2"/>
  <c r="BE436" i="2"/>
  <c r="T436" i="2"/>
  <c r="R436" i="2"/>
  <c r="P436" i="2"/>
  <c r="BK436" i="2"/>
  <c r="J436" i="2"/>
  <c r="BF436" i="2" s="1"/>
  <c r="BI434" i="2"/>
  <c r="BH434" i="2"/>
  <c r="BG434" i="2"/>
  <c r="BE434" i="2"/>
  <c r="T434" i="2"/>
  <c r="R434" i="2"/>
  <c r="P434" i="2"/>
  <c r="BK434" i="2"/>
  <c r="J434" i="2"/>
  <c r="BF434" i="2" s="1"/>
  <c r="BI430" i="2"/>
  <c r="BH430" i="2"/>
  <c r="BG430" i="2"/>
  <c r="BE430" i="2"/>
  <c r="T430" i="2"/>
  <c r="R430" i="2"/>
  <c r="P430" i="2"/>
  <c r="BK430" i="2"/>
  <c r="J430" i="2"/>
  <c r="BF430" i="2" s="1"/>
  <c r="BI423" i="2"/>
  <c r="BH423" i="2"/>
  <c r="BG423" i="2"/>
  <c r="BE423" i="2"/>
  <c r="T423" i="2"/>
  <c r="R423" i="2"/>
  <c r="P423" i="2"/>
  <c r="BK423" i="2"/>
  <c r="J423" i="2"/>
  <c r="BF423" i="2" s="1"/>
  <c r="BI421" i="2"/>
  <c r="BH421" i="2"/>
  <c r="BG421" i="2"/>
  <c r="BE421" i="2"/>
  <c r="T421" i="2"/>
  <c r="R421" i="2"/>
  <c r="P421" i="2"/>
  <c r="BK421" i="2"/>
  <c r="J421" i="2"/>
  <c r="BF421" i="2" s="1"/>
  <c r="BI418" i="2"/>
  <c r="BH418" i="2"/>
  <c r="BG418" i="2"/>
  <c r="BE418" i="2"/>
  <c r="T418" i="2"/>
  <c r="R418" i="2"/>
  <c r="P418" i="2"/>
  <c r="BK418" i="2"/>
  <c r="J418" i="2"/>
  <c r="BF418" i="2" s="1"/>
  <c r="BI416" i="2"/>
  <c r="BH416" i="2"/>
  <c r="BG416" i="2"/>
  <c r="BE416" i="2"/>
  <c r="T416" i="2"/>
  <c r="R416" i="2"/>
  <c r="P416" i="2"/>
  <c r="BK416" i="2"/>
  <c r="J416" i="2"/>
  <c r="BF416" i="2" s="1"/>
  <c r="BI412" i="2"/>
  <c r="BH412" i="2"/>
  <c r="BG412" i="2"/>
  <c r="BE412" i="2"/>
  <c r="T412" i="2"/>
  <c r="R412" i="2"/>
  <c r="P412" i="2"/>
  <c r="BK412" i="2"/>
  <c r="J412" i="2"/>
  <c r="BF412" i="2" s="1"/>
  <c r="BI410" i="2"/>
  <c r="BH410" i="2"/>
  <c r="BG410" i="2"/>
  <c r="BE410" i="2"/>
  <c r="T410" i="2"/>
  <c r="R410" i="2"/>
  <c r="P410" i="2"/>
  <c r="BK410" i="2"/>
  <c r="J410" i="2"/>
  <c r="BF410" i="2" s="1"/>
  <c r="BI409" i="2"/>
  <c r="BH409" i="2"/>
  <c r="BG409" i="2"/>
  <c r="BE409" i="2"/>
  <c r="T409" i="2"/>
  <c r="R409" i="2"/>
  <c r="P409" i="2"/>
  <c r="BK409" i="2"/>
  <c r="J409" i="2"/>
  <c r="BF409" i="2" s="1"/>
  <c r="BI408" i="2"/>
  <c r="BH408" i="2"/>
  <c r="BG408" i="2"/>
  <c r="BE408" i="2"/>
  <c r="T408" i="2"/>
  <c r="R408" i="2"/>
  <c r="P408" i="2"/>
  <c r="BK408" i="2"/>
  <c r="J408" i="2"/>
  <c r="BF408" i="2" s="1"/>
  <c r="BI400" i="2"/>
  <c r="BH400" i="2"/>
  <c r="BG400" i="2"/>
  <c r="BE400" i="2"/>
  <c r="T400" i="2"/>
  <c r="R400" i="2"/>
  <c r="P400" i="2"/>
  <c r="BK400" i="2"/>
  <c r="J400" i="2"/>
  <c r="BF400" i="2" s="1"/>
  <c r="BI398" i="2"/>
  <c r="BH398" i="2"/>
  <c r="BG398" i="2"/>
  <c r="BE398" i="2"/>
  <c r="T398" i="2"/>
  <c r="R398" i="2"/>
  <c r="P398" i="2"/>
  <c r="BK398" i="2"/>
  <c r="J398" i="2"/>
  <c r="BF398" i="2" s="1"/>
  <c r="BI385" i="2"/>
  <c r="BH385" i="2"/>
  <c r="BG385" i="2"/>
  <c r="BE385" i="2"/>
  <c r="T385" i="2"/>
  <c r="R385" i="2"/>
  <c r="P385" i="2"/>
  <c r="BK385" i="2"/>
  <c r="J385" i="2"/>
  <c r="BF385" i="2" s="1"/>
  <c r="BI383" i="2"/>
  <c r="BH383" i="2"/>
  <c r="BG383" i="2"/>
  <c r="BE383" i="2"/>
  <c r="T383" i="2"/>
  <c r="R383" i="2"/>
  <c r="P383" i="2"/>
  <c r="BK383" i="2"/>
  <c r="J383" i="2"/>
  <c r="BF383" i="2" s="1"/>
  <c r="BI379" i="2"/>
  <c r="BH379" i="2"/>
  <c r="BG379" i="2"/>
  <c r="BE379" i="2"/>
  <c r="T379" i="2"/>
  <c r="R379" i="2"/>
  <c r="P379" i="2"/>
  <c r="BK379" i="2"/>
  <c r="J379" i="2"/>
  <c r="BF379" i="2" s="1"/>
  <c r="BI375" i="2"/>
  <c r="BH375" i="2"/>
  <c r="BG375" i="2"/>
  <c r="BE375" i="2"/>
  <c r="T375" i="2"/>
  <c r="R375" i="2"/>
  <c r="P375" i="2"/>
  <c r="BK375" i="2"/>
  <c r="J375" i="2"/>
  <c r="BF375" i="2" s="1"/>
  <c r="BI373" i="2"/>
  <c r="BH373" i="2"/>
  <c r="BG373" i="2"/>
  <c r="BE373" i="2"/>
  <c r="T373" i="2"/>
  <c r="R373" i="2"/>
  <c r="P373" i="2"/>
  <c r="BK373" i="2"/>
  <c r="J373" i="2"/>
  <c r="BF373" i="2" s="1"/>
  <c r="BI369" i="2"/>
  <c r="BH369" i="2"/>
  <c r="BG369" i="2"/>
  <c r="BE369" i="2"/>
  <c r="T369" i="2"/>
  <c r="R369" i="2"/>
  <c r="P369" i="2"/>
  <c r="BK369" i="2"/>
  <c r="J369" i="2"/>
  <c r="BF369" i="2" s="1"/>
  <c r="BI367" i="2"/>
  <c r="BH367" i="2"/>
  <c r="BG367" i="2"/>
  <c r="BE367" i="2"/>
  <c r="T367" i="2"/>
  <c r="R367" i="2"/>
  <c r="P367" i="2"/>
  <c r="BK367" i="2"/>
  <c r="J367" i="2"/>
  <c r="BF367" i="2" s="1"/>
  <c r="BI365" i="2"/>
  <c r="BH365" i="2"/>
  <c r="BG365" i="2"/>
  <c r="BE365" i="2"/>
  <c r="T365" i="2"/>
  <c r="R365" i="2"/>
  <c r="P365" i="2"/>
  <c r="BK365" i="2"/>
  <c r="J365" i="2"/>
  <c r="BF365" i="2" s="1"/>
  <c r="BI363" i="2"/>
  <c r="BH363" i="2"/>
  <c r="BG363" i="2"/>
  <c r="BE363" i="2"/>
  <c r="T363" i="2"/>
  <c r="R363" i="2"/>
  <c r="P363" i="2"/>
  <c r="BK363" i="2"/>
  <c r="J363" i="2"/>
  <c r="BF363" i="2" s="1"/>
  <c r="BI361" i="2"/>
  <c r="BH361" i="2"/>
  <c r="BG361" i="2"/>
  <c r="BE361" i="2"/>
  <c r="T361" i="2"/>
  <c r="R361" i="2"/>
  <c r="P361" i="2"/>
  <c r="BK361" i="2"/>
  <c r="J361" i="2"/>
  <c r="BF361" i="2" s="1"/>
  <c r="BI359" i="2"/>
  <c r="BH359" i="2"/>
  <c r="BG359" i="2"/>
  <c r="BE359" i="2"/>
  <c r="T359" i="2"/>
  <c r="R359" i="2"/>
  <c r="P359" i="2"/>
  <c r="BK359" i="2"/>
  <c r="J359" i="2"/>
  <c r="BF359" i="2" s="1"/>
  <c r="BI356" i="2"/>
  <c r="BH356" i="2"/>
  <c r="BG356" i="2"/>
  <c r="BE356" i="2"/>
  <c r="T356" i="2"/>
  <c r="R356" i="2"/>
  <c r="P356" i="2"/>
  <c r="BK356" i="2"/>
  <c r="J356" i="2"/>
  <c r="BF356" i="2" s="1"/>
  <c r="BI355" i="2"/>
  <c r="BH355" i="2"/>
  <c r="BG355" i="2"/>
  <c r="BE355" i="2"/>
  <c r="T355" i="2"/>
  <c r="R355" i="2"/>
  <c r="P355" i="2"/>
  <c r="BK355" i="2"/>
  <c r="J355" i="2"/>
  <c r="BF355" i="2" s="1"/>
  <c r="BI353" i="2"/>
  <c r="BH353" i="2"/>
  <c r="BG353" i="2"/>
  <c r="BE353" i="2"/>
  <c r="T353" i="2"/>
  <c r="R353" i="2"/>
  <c r="P353" i="2"/>
  <c r="BK353" i="2"/>
  <c r="J353" i="2"/>
  <c r="BF353" i="2" s="1"/>
  <c r="BI351" i="2"/>
  <c r="BH351" i="2"/>
  <c r="BG351" i="2"/>
  <c r="BE351" i="2"/>
  <c r="T351" i="2"/>
  <c r="R351" i="2"/>
  <c r="P351" i="2"/>
  <c r="BK351" i="2"/>
  <c r="J351" i="2"/>
  <c r="BF351" i="2" s="1"/>
  <c r="BI346" i="2"/>
  <c r="BH346" i="2"/>
  <c r="BG346" i="2"/>
  <c r="BE346" i="2"/>
  <c r="T346" i="2"/>
  <c r="R346" i="2"/>
  <c r="P346" i="2"/>
  <c r="BK346" i="2"/>
  <c r="J346" i="2"/>
  <c r="BF346" i="2" s="1"/>
  <c r="BI345" i="2"/>
  <c r="BH345" i="2"/>
  <c r="BG345" i="2"/>
  <c r="BE345" i="2"/>
  <c r="T345" i="2"/>
  <c r="R345" i="2"/>
  <c r="P345" i="2"/>
  <c r="BK345" i="2"/>
  <c r="J345" i="2"/>
  <c r="BF345" i="2" s="1"/>
  <c r="BI344" i="2"/>
  <c r="BH344" i="2"/>
  <c r="BG344" i="2"/>
  <c r="BE344" i="2"/>
  <c r="T344" i="2"/>
  <c r="R344" i="2"/>
  <c r="P344" i="2"/>
  <c r="BK344" i="2"/>
  <c r="J344" i="2"/>
  <c r="BF344" i="2" s="1"/>
  <c r="BI342" i="2"/>
  <c r="BH342" i="2"/>
  <c r="BG342" i="2"/>
  <c r="BE342" i="2"/>
  <c r="T342" i="2"/>
  <c r="R342" i="2"/>
  <c r="P342" i="2"/>
  <c r="BK342" i="2"/>
  <c r="J342" i="2"/>
  <c r="BF342" i="2" s="1"/>
  <c r="BI341" i="2"/>
  <c r="BH341" i="2"/>
  <c r="BG341" i="2"/>
  <c r="BE341" i="2"/>
  <c r="T341" i="2"/>
  <c r="R341" i="2"/>
  <c r="P341" i="2"/>
  <c r="BK341" i="2"/>
  <c r="J341" i="2"/>
  <c r="BF341" i="2" s="1"/>
  <c r="BI340" i="2"/>
  <c r="BH340" i="2"/>
  <c r="BG340" i="2"/>
  <c r="BE340" i="2"/>
  <c r="T340" i="2"/>
  <c r="R340" i="2"/>
  <c r="P340" i="2"/>
  <c r="BK340" i="2"/>
  <c r="J340" i="2"/>
  <c r="BF340" i="2" s="1"/>
  <c r="BI338" i="2"/>
  <c r="BH338" i="2"/>
  <c r="BG338" i="2"/>
  <c r="BE338" i="2"/>
  <c r="T338" i="2"/>
  <c r="R338" i="2"/>
  <c r="P338" i="2"/>
  <c r="BK338" i="2"/>
  <c r="J338" i="2"/>
  <c r="BF338" i="2" s="1"/>
  <c r="BI337" i="2"/>
  <c r="BH337" i="2"/>
  <c r="BG337" i="2"/>
  <c r="BE337" i="2"/>
  <c r="T337" i="2"/>
  <c r="R337" i="2"/>
  <c r="P337" i="2"/>
  <c r="BK337" i="2"/>
  <c r="J337" i="2"/>
  <c r="BF337" i="2" s="1"/>
  <c r="BI336" i="2"/>
  <c r="BH336" i="2"/>
  <c r="BG336" i="2"/>
  <c r="BE336" i="2"/>
  <c r="T336" i="2"/>
  <c r="R336" i="2"/>
  <c r="P336" i="2"/>
  <c r="BK336" i="2"/>
  <c r="J336" i="2"/>
  <c r="BF336" i="2" s="1"/>
  <c r="BI335" i="2"/>
  <c r="BH335" i="2"/>
  <c r="BG335" i="2"/>
  <c r="BE335" i="2"/>
  <c r="T335" i="2"/>
  <c r="R335" i="2"/>
  <c r="P335" i="2"/>
  <c r="BK335" i="2"/>
  <c r="J335" i="2"/>
  <c r="BF335" i="2" s="1"/>
  <c r="BI334" i="2"/>
  <c r="BH334" i="2"/>
  <c r="BG334" i="2"/>
  <c r="BE334" i="2"/>
  <c r="T334" i="2"/>
  <c r="R334" i="2"/>
  <c r="P334" i="2"/>
  <c r="BK334" i="2"/>
  <c r="J334" i="2"/>
  <c r="BF334" i="2" s="1"/>
  <c r="BI333" i="2"/>
  <c r="BH333" i="2"/>
  <c r="BG333" i="2"/>
  <c r="BE333" i="2"/>
  <c r="T333" i="2"/>
  <c r="R333" i="2"/>
  <c r="P333" i="2"/>
  <c r="BK333" i="2"/>
  <c r="J333" i="2"/>
  <c r="BF333" i="2" s="1"/>
  <c r="BI332" i="2"/>
  <c r="BH332" i="2"/>
  <c r="BG332" i="2"/>
  <c r="BE332" i="2"/>
  <c r="T332" i="2"/>
  <c r="R332" i="2"/>
  <c r="P332" i="2"/>
  <c r="BK332" i="2"/>
  <c r="J332" i="2"/>
  <c r="BF332" i="2" s="1"/>
  <c r="BI331" i="2"/>
  <c r="BH331" i="2"/>
  <c r="BG331" i="2"/>
  <c r="BE331" i="2"/>
  <c r="T331" i="2"/>
  <c r="R331" i="2"/>
  <c r="P331" i="2"/>
  <c r="BK331" i="2"/>
  <c r="J331" i="2"/>
  <c r="BF331" i="2" s="1"/>
  <c r="BI330" i="2"/>
  <c r="BH330" i="2"/>
  <c r="BG330" i="2"/>
  <c r="BE330" i="2"/>
  <c r="T330" i="2"/>
  <c r="R330" i="2"/>
  <c r="P330" i="2"/>
  <c r="BK330" i="2"/>
  <c r="J330" i="2"/>
  <c r="BF330" i="2" s="1"/>
  <c r="BI329" i="2"/>
  <c r="BH329" i="2"/>
  <c r="BG329" i="2"/>
  <c r="BE329" i="2"/>
  <c r="T329" i="2"/>
  <c r="R329" i="2"/>
  <c r="P329" i="2"/>
  <c r="BK329" i="2"/>
  <c r="J329" i="2"/>
  <c r="BF329" i="2" s="1"/>
  <c r="BI328" i="2"/>
  <c r="BH328" i="2"/>
  <c r="BG328" i="2"/>
  <c r="BE328" i="2"/>
  <c r="T328" i="2"/>
  <c r="R328" i="2"/>
  <c r="P328" i="2"/>
  <c r="BK328" i="2"/>
  <c r="J328" i="2"/>
  <c r="BF328" i="2" s="1"/>
  <c r="BI327" i="2"/>
  <c r="BH327" i="2"/>
  <c r="BG327" i="2"/>
  <c r="BE327" i="2"/>
  <c r="T327" i="2"/>
  <c r="R327" i="2"/>
  <c r="P327" i="2"/>
  <c r="BK327" i="2"/>
  <c r="J327" i="2"/>
  <c r="BF327" i="2" s="1"/>
  <c r="BI326" i="2"/>
  <c r="BH326" i="2"/>
  <c r="BG326" i="2"/>
  <c r="BE326" i="2"/>
  <c r="T326" i="2"/>
  <c r="R326" i="2"/>
  <c r="P326" i="2"/>
  <c r="BK326" i="2"/>
  <c r="J326" i="2"/>
  <c r="BF326" i="2" s="1"/>
  <c r="BI325" i="2"/>
  <c r="BH325" i="2"/>
  <c r="BG325" i="2"/>
  <c r="BE325" i="2"/>
  <c r="T325" i="2"/>
  <c r="R325" i="2"/>
  <c r="P325" i="2"/>
  <c r="BK325" i="2"/>
  <c r="J325" i="2"/>
  <c r="BF325" i="2" s="1"/>
  <c r="BI324" i="2"/>
  <c r="BH324" i="2"/>
  <c r="BG324" i="2"/>
  <c r="BE324" i="2"/>
  <c r="T324" i="2"/>
  <c r="R324" i="2"/>
  <c r="P324" i="2"/>
  <c r="BK324" i="2"/>
  <c r="J324" i="2"/>
  <c r="BF324" i="2" s="1"/>
  <c r="BI323" i="2"/>
  <c r="BH323" i="2"/>
  <c r="BG323" i="2"/>
  <c r="BE323" i="2"/>
  <c r="T323" i="2"/>
  <c r="R323" i="2"/>
  <c r="P323" i="2"/>
  <c r="BK323" i="2"/>
  <c r="J323" i="2"/>
  <c r="BF323" i="2" s="1"/>
  <c r="BI322" i="2"/>
  <c r="BH322" i="2"/>
  <c r="BG322" i="2"/>
  <c r="BE322" i="2"/>
  <c r="T322" i="2"/>
  <c r="R322" i="2"/>
  <c r="P322" i="2"/>
  <c r="BK322" i="2"/>
  <c r="J322" i="2"/>
  <c r="BF322" i="2" s="1"/>
  <c r="BI321" i="2"/>
  <c r="BH321" i="2"/>
  <c r="BG321" i="2"/>
  <c r="BE321" i="2"/>
  <c r="T321" i="2"/>
  <c r="R321" i="2"/>
  <c r="P321" i="2"/>
  <c r="BK321" i="2"/>
  <c r="J321" i="2"/>
  <c r="BF321" i="2" s="1"/>
  <c r="BI320" i="2"/>
  <c r="BH320" i="2"/>
  <c r="BG320" i="2"/>
  <c r="BE320" i="2"/>
  <c r="T320" i="2"/>
  <c r="R320" i="2"/>
  <c r="P320" i="2"/>
  <c r="BK320" i="2"/>
  <c r="J320" i="2"/>
  <c r="BF320" i="2" s="1"/>
  <c r="BI319" i="2"/>
  <c r="BH319" i="2"/>
  <c r="BG319" i="2"/>
  <c r="BE319" i="2"/>
  <c r="T319" i="2"/>
  <c r="R319" i="2"/>
  <c r="P319" i="2"/>
  <c r="BK319" i="2"/>
  <c r="J319" i="2"/>
  <c r="BF319" i="2" s="1"/>
  <c r="BI318" i="2"/>
  <c r="BH318" i="2"/>
  <c r="BG318" i="2"/>
  <c r="BE318" i="2"/>
  <c r="T318" i="2"/>
  <c r="R318" i="2"/>
  <c r="P318" i="2"/>
  <c r="BK318" i="2"/>
  <c r="J318" i="2"/>
  <c r="BF318" i="2" s="1"/>
  <c r="BI316" i="2"/>
  <c r="BH316" i="2"/>
  <c r="BG316" i="2"/>
  <c r="BE316" i="2"/>
  <c r="T316" i="2"/>
  <c r="R316" i="2"/>
  <c r="P316" i="2"/>
  <c r="BK316" i="2"/>
  <c r="J316" i="2"/>
  <c r="BF316" i="2" s="1"/>
  <c r="BI315" i="2"/>
  <c r="BH315" i="2"/>
  <c r="BG315" i="2"/>
  <c r="BE315" i="2"/>
  <c r="T315" i="2"/>
  <c r="R315" i="2"/>
  <c r="P315" i="2"/>
  <c r="BK315" i="2"/>
  <c r="J315" i="2"/>
  <c r="BF315" i="2" s="1"/>
  <c r="BI314" i="2"/>
  <c r="BH314" i="2"/>
  <c r="BG314" i="2"/>
  <c r="BE314" i="2"/>
  <c r="T314" i="2"/>
  <c r="R314" i="2"/>
  <c r="P314" i="2"/>
  <c r="BK314" i="2"/>
  <c r="J314" i="2"/>
  <c r="BF314" i="2" s="1"/>
  <c r="BI313" i="2"/>
  <c r="BH313" i="2"/>
  <c r="BG313" i="2"/>
  <c r="BE313" i="2"/>
  <c r="T313" i="2"/>
  <c r="R313" i="2"/>
  <c r="P313" i="2"/>
  <c r="BK313" i="2"/>
  <c r="J313" i="2"/>
  <c r="BF313" i="2" s="1"/>
  <c r="BI311" i="2"/>
  <c r="BH311" i="2"/>
  <c r="BG311" i="2"/>
  <c r="BE311" i="2"/>
  <c r="T311" i="2"/>
  <c r="R311" i="2"/>
  <c r="P311" i="2"/>
  <c r="BK311" i="2"/>
  <c r="J311" i="2"/>
  <c r="BF311" i="2" s="1"/>
  <c r="BI310" i="2"/>
  <c r="BH310" i="2"/>
  <c r="BG310" i="2"/>
  <c r="BE310" i="2"/>
  <c r="T310" i="2"/>
  <c r="R310" i="2"/>
  <c r="P310" i="2"/>
  <c r="BK310" i="2"/>
  <c r="J310" i="2"/>
  <c r="BF310" i="2" s="1"/>
  <c r="BI308" i="2"/>
  <c r="BH308" i="2"/>
  <c r="BG308" i="2"/>
  <c r="BE308" i="2"/>
  <c r="T308" i="2"/>
  <c r="R308" i="2"/>
  <c r="P308" i="2"/>
  <c r="BK308" i="2"/>
  <c r="J308" i="2"/>
  <c r="BF308" i="2" s="1"/>
  <c r="BI307" i="2"/>
  <c r="BH307" i="2"/>
  <c r="BG307" i="2"/>
  <c r="BE307" i="2"/>
  <c r="T307" i="2"/>
  <c r="R307" i="2"/>
  <c r="P307" i="2"/>
  <c r="BK307" i="2"/>
  <c r="J307" i="2"/>
  <c r="BF307" i="2" s="1"/>
  <c r="BI306" i="2"/>
  <c r="BH306" i="2"/>
  <c r="BG306" i="2"/>
  <c r="BE306" i="2"/>
  <c r="T306" i="2"/>
  <c r="R306" i="2"/>
  <c r="P306" i="2"/>
  <c r="BK306" i="2"/>
  <c r="J306" i="2"/>
  <c r="BF306" i="2" s="1"/>
  <c r="BI305" i="2"/>
  <c r="BH305" i="2"/>
  <c r="BG305" i="2"/>
  <c r="BE305" i="2"/>
  <c r="T305" i="2"/>
  <c r="R305" i="2"/>
  <c r="P305" i="2"/>
  <c r="BK305" i="2"/>
  <c r="J305" i="2"/>
  <c r="BF305" i="2" s="1"/>
  <c r="BI304" i="2"/>
  <c r="BH304" i="2"/>
  <c r="BG304" i="2"/>
  <c r="BE304" i="2"/>
  <c r="T304" i="2"/>
  <c r="R304" i="2"/>
  <c r="P304" i="2"/>
  <c r="BK304" i="2"/>
  <c r="J304" i="2"/>
  <c r="BF304" i="2" s="1"/>
  <c r="BI303" i="2"/>
  <c r="BH303" i="2"/>
  <c r="BG303" i="2"/>
  <c r="BE303" i="2"/>
  <c r="T303" i="2"/>
  <c r="R303" i="2"/>
  <c r="P303" i="2"/>
  <c r="BK303" i="2"/>
  <c r="J303" i="2"/>
  <c r="BF303" i="2" s="1"/>
  <c r="BI301" i="2"/>
  <c r="BH301" i="2"/>
  <c r="BG301" i="2"/>
  <c r="BE301" i="2"/>
  <c r="T301" i="2"/>
  <c r="R301" i="2"/>
  <c r="P301" i="2"/>
  <c r="BK301" i="2"/>
  <c r="J301" i="2"/>
  <c r="BF301" i="2" s="1"/>
  <c r="BI300" i="2"/>
  <c r="BH300" i="2"/>
  <c r="BG300" i="2"/>
  <c r="BE300" i="2"/>
  <c r="T300" i="2"/>
  <c r="R300" i="2"/>
  <c r="P300" i="2"/>
  <c r="BK300" i="2"/>
  <c r="J300" i="2"/>
  <c r="BF300" i="2" s="1"/>
  <c r="BI299" i="2"/>
  <c r="BH299" i="2"/>
  <c r="BG299" i="2"/>
  <c r="BE299" i="2"/>
  <c r="T299" i="2"/>
  <c r="R299" i="2"/>
  <c r="P299" i="2"/>
  <c r="BK299" i="2"/>
  <c r="J299" i="2"/>
  <c r="BF299" i="2" s="1"/>
  <c r="BI298" i="2"/>
  <c r="BH298" i="2"/>
  <c r="BG298" i="2"/>
  <c r="BE298" i="2"/>
  <c r="T298" i="2"/>
  <c r="R298" i="2"/>
  <c r="P298" i="2"/>
  <c r="BK298" i="2"/>
  <c r="J298" i="2"/>
  <c r="BF298" i="2" s="1"/>
  <c r="BI297" i="2"/>
  <c r="BH297" i="2"/>
  <c r="BG297" i="2"/>
  <c r="BE297" i="2"/>
  <c r="T297" i="2"/>
  <c r="R297" i="2"/>
  <c r="P297" i="2"/>
  <c r="BK297" i="2"/>
  <c r="J297" i="2"/>
  <c r="BF297" i="2" s="1"/>
  <c r="BI296" i="2"/>
  <c r="BH296" i="2"/>
  <c r="BG296" i="2"/>
  <c r="BE296" i="2"/>
  <c r="T296" i="2"/>
  <c r="R296" i="2"/>
  <c r="P296" i="2"/>
  <c r="BK296" i="2"/>
  <c r="J296" i="2"/>
  <c r="BF296" i="2" s="1"/>
  <c r="BI295" i="2"/>
  <c r="BH295" i="2"/>
  <c r="BG295" i="2"/>
  <c r="BE295" i="2"/>
  <c r="T295" i="2"/>
  <c r="R295" i="2"/>
  <c r="P295" i="2"/>
  <c r="BK295" i="2"/>
  <c r="J295" i="2"/>
  <c r="BF295" i="2" s="1"/>
  <c r="BI293" i="2"/>
  <c r="BH293" i="2"/>
  <c r="BG293" i="2"/>
  <c r="BE293" i="2"/>
  <c r="T293" i="2"/>
  <c r="R293" i="2"/>
  <c r="P293" i="2"/>
  <c r="BK293" i="2"/>
  <c r="J293" i="2"/>
  <c r="BF293" i="2" s="1"/>
  <c r="BI292" i="2"/>
  <c r="BH292" i="2"/>
  <c r="BG292" i="2"/>
  <c r="BE292" i="2"/>
  <c r="T292" i="2"/>
  <c r="R292" i="2"/>
  <c r="P292" i="2"/>
  <c r="BK292" i="2"/>
  <c r="J292" i="2"/>
  <c r="BF292" i="2" s="1"/>
  <c r="BI290" i="2"/>
  <c r="BH290" i="2"/>
  <c r="BG290" i="2"/>
  <c r="BE290" i="2"/>
  <c r="T290" i="2"/>
  <c r="R290" i="2"/>
  <c r="P290" i="2"/>
  <c r="BK290" i="2"/>
  <c r="J290" i="2"/>
  <c r="BF290" i="2" s="1"/>
  <c r="BI288" i="2"/>
  <c r="BH288" i="2"/>
  <c r="BG288" i="2"/>
  <c r="BE288" i="2"/>
  <c r="T288" i="2"/>
  <c r="R288" i="2"/>
  <c r="P288" i="2"/>
  <c r="BK288" i="2"/>
  <c r="J288" i="2"/>
  <c r="BF288" i="2" s="1"/>
  <c r="BI282" i="2"/>
  <c r="BH282" i="2"/>
  <c r="BG282" i="2"/>
  <c r="BE282" i="2"/>
  <c r="T282" i="2"/>
  <c r="R282" i="2"/>
  <c r="P282" i="2"/>
  <c r="BK282" i="2"/>
  <c r="J282" i="2"/>
  <c r="BF282" i="2" s="1"/>
  <c r="BI277" i="2"/>
  <c r="BH277" i="2"/>
  <c r="BG277" i="2"/>
  <c r="BE277" i="2"/>
  <c r="T277" i="2"/>
  <c r="R277" i="2"/>
  <c r="P277" i="2"/>
  <c r="BK277" i="2"/>
  <c r="J277" i="2"/>
  <c r="BF277" i="2" s="1"/>
  <c r="BI272" i="2"/>
  <c r="BH272" i="2"/>
  <c r="BG272" i="2"/>
  <c r="BE272" i="2"/>
  <c r="T272" i="2"/>
  <c r="R272" i="2"/>
  <c r="P272" i="2"/>
  <c r="BK272" i="2"/>
  <c r="J272" i="2"/>
  <c r="BF272" i="2" s="1"/>
  <c r="BI270" i="2"/>
  <c r="BH270" i="2"/>
  <c r="BG270" i="2"/>
  <c r="BE270" i="2"/>
  <c r="T270" i="2"/>
  <c r="R270" i="2"/>
  <c r="P270" i="2"/>
  <c r="BK270" i="2"/>
  <c r="J270" i="2"/>
  <c r="BF270" i="2" s="1"/>
  <c r="BI269" i="2"/>
  <c r="BH269" i="2"/>
  <c r="BG269" i="2"/>
  <c r="BE269" i="2"/>
  <c r="T269" i="2"/>
  <c r="R269" i="2"/>
  <c r="P269" i="2"/>
  <c r="BK269" i="2"/>
  <c r="J269" i="2"/>
  <c r="BF269" i="2" s="1"/>
  <c r="BI267" i="2"/>
  <c r="BH267" i="2"/>
  <c r="BG267" i="2"/>
  <c r="BE267" i="2"/>
  <c r="T267" i="2"/>
  <c r="R267" i="2"/>
  <c r="P267" i="2"/>
  <c r="BK267" i="2"/>
  <c r="J267" i="2"/>
  <c r="BF267" i="2" s="1"/>
  <c r="BI265" i="2"/>
  <c r="BH265" i="2"/>
  <c r="BG265" i="2"/>
  <c r="BE265" i="2"/>
  <c r="T265" i="2"/>
  <c r="R265" i="2"/>
  <c r="P265" i="2"/>
  <c r="BK265" i="2"/>
  <c r="J265" i="2"/>
  <c r="BF265" i="2" s="1"/>
  <c r="BI262" i="2"/>
  <c r="BH262" i="2"/>
  <c r="BG262" i="2"/>
  <c r="BE262" i="2"/>
  <c r="T262" i="2"/>
  <c r="R262" i="2"/>
  <c r="P262" i="2"/>
  <c r="BK262" i="2"/>
  <c r="J262" i="2"/>
  <c r="BF262" i="2" s="1"/>
  <c r="BI260" i="2"/>
  <c r="BH260" i="2"/>
  <c r="BG260" i="2"/>
  <c r="BE260" i="2"/>
  <c r="T260" i="2"/>
  <c r="R260" i="2"/>
  <c r="P260" i="2"/>
  <c r="BK260" i="2"/>
  <c r="J260" i="2"/>
  <c r="BF260" i="2" s="1"/>
  <c r="BI256" i="2"/>
  <c r="BH256" i="2"/>
  <c r="BG256" i="2"/>
  <c r="BE256" i="2"/>
  <c r="T256" i="2"/>
  <c r="R256" i="2"/>
  <c r="P256" i="2"/>
  <c r="BK256" i="2"/>
  <c r="J256" i="2"/>
  <c r="BF256" i="2" s="1"/>
  <c r="BI254" i="2"/>
  <c r="BH254" i="2"/>
  <c r="BG254" i="2"/>
  <c r="BE254" i="2"/>
  <c r="T254" i="2"/>
  <c r="R254" i="2"/>
  <c r="P254" i="2"/>
  <c r="BK254" i="2"/>
  <c r="J254" i="2"/>
  <c r="BF254" i="2" s="1"/>
  <c r="BI252" i="2"/>
  <c r="BH252" i="2"/>
  <c r="BG252" i="2"/>
  <c r="BE252" i="2"/>
  <c r="T252" i="2"/>
  <c r="R252" i="2"/>
  <c r="P252" i="2"/>
  <c r="BK252" i="2"/>
  <c r="J252" i="2"/>
  <c r="BF252" i="2" s="1"/>
  <c r="BI250" i="2"/>
  <c r="BH250" i="2"/>
  <c r="BG250" i="2"/>
  <c r="BE250" i="2"/>
  <c r="T250" i="2"/>
  <c r="R250" i="2"/>
  <c r="P250" i="2"/>
  <c r="BK250" i="2"/>
  <c r="J250" i="2"/>
  <c r="BF250" i="2" s="1"/>
  <c r="BI248" i="2"/>
  <c r="BH248" i="2"/>
  <c r="BG248" i="2"/>
  <c r="BE248" i="2"/>
  <c r="T248" i="2"/>
  <c r="R248" i="2"/>
  <c r="P248" i="2"/>
  <c r="BK248" i="2"/>
  <c r="J248" i="2"/>
  <c r="BF248" i="2" s="1"/>
  <c r="BI246" i="2"/>
  <c r="BH246" i="2"/>
  <c r="BG246" i="2"/>
  <c r="BE246" i="2"/>
  <c r="T246" i="2"/>
  <c r="R246" i="2"/>
  <c r="P246" i="2"/>
  <c r="BK246" i="2"/>
  <c r="J246" i="2"/>
  <c r="BF246" i="2" s="1"/>
  <c r="BI244" i="2"/>
  <c r="BH244" i="2"/>
  <c r="BG244" i="2"/>
  <c r="BE244" i="2"/>
  <c r="T244" i="2"/>
  <c r="R244" i="2"/>
  <c r="P244" i="2"/>
  <c r="BK244" i="2"/>
  <c r="J244" i="2"/>
  <c r="BF244" i="2" s="1"/>
  <c r="BI242" i="2"/>
  <c r="BH242" i="2"/>
  <c r="BG242" i="2"/>
  <c r="BE242" i="2"/>
  <c r="T242" i="2"/>
  <c r="R242" i="2"/>
  <c r="P242" i="2"/>
  <c r="BK242" i="2"/>
  <c r="J242" i="2"/>
  <c r="BF242" i="2" s="1"/>
  <c r="BI240" i="2"/>
  <c r="BH240" i="2"/>
  <c r="BG240" i="2"/>
  <c r="BE240" i="2"/>
  <c r="T240" i="2"/>
  <c r="R240" i="2"/>
  <c r="P240" i="2"/>
  <c r="BK240" i="2"/>
  <c r="J240" i="2"/>
  <c r="BF240" i="2" s="1"/>
  <c r="BI239" i="2"/>
  <c r="BH239" i="2"/>
  <c r="BG239" i="2"/>
  <c r="BE239" i="2"/>
  <c r="T239" i="2"/>
  <c r="R239" i="2"/>
  <c r="P239" i="2"/>
  <c r="BK239" i="2"/>
  <c r="J239" i="2"/>
  <c r="BF239" i="2" s="1"/>
  <c r="BI235" i="2"/>
  <c r="BH235" i="2"/>
  <c r="BG235" i="2"/>
  <c r="BE235" i="2"/>
  <c r="T235" i="2"/>
  <c r="R235" i="2"/>
  <c r="P235" i="2"/>
  <c r="BK235" i="2"/>
  <c r="J235" i="2"/>
  <c r="BF235" i="2" s="1"/>
  <c r="BI233" i="2"/>
  <c r="BH233" i="2"/>
  <c r="BG233" i="2"/>
  <c r="BE233" i="2"/>
  <c r="T233" i="2"/>
  <c r="R233" i="2"/>
  <c r="P233" i="2"/>
  <c r="BK233" i="2"/>
  <c r="J233" i="2"/>
  <c r="BF233" i="2" s="1"/>
  <c r="BI231" i="2"/>
  <c r="BH231" i="2"/>
  <c r="BG231" i="2"/>
  <c r="BE231" i="2"/>
  <c r="T231" i="2"/>
  <c r="R231" i="2"/>
  <c r="P231" i="2"/>
  <c r="BK231" i="2"/>
  <c r="J231" i="2"/>
  <c r="BF231" i="2" s="1"/>
  <c r="BI228" i="2"/>
  <c r="BH228" i="2"/>
  <c r="BG228" i="2"/>
  <c r="BE228" i="2"/>
  <c r="T228" i="2"/>
  <c r="T227" i="2" s="1"/>
  <c r="R228" i="2"/>
  <c r="R227" i="2" s="1"/>
  <c r="P228" i="2"/>
  <c r="P227" i="2" s="1"/>
  <c r="BK228" i="2"/>
  <c r="BK227" i="2" s="1"/>
  <c r="J227" i="2" s="1"/>
  <c r="J58" i="2" s="1"/>
  <c r="J228" i="2"/>
  <c r="BF228" i="2" s="1"/>
  <c r="BI226" i="2"/>
  <c r="BH226" i="2"/>
  <c r="BG226" i="2"/>
  <c r="BE226" i="2"/>
  <c r="T226" i="2"/>
  <c r="R226" i="2"/>
  <c r="P226" i="2"/>
  <c r="BK226" i="2"/>
  <c r="J226" i="2"/>
  <c r="BF226" i="2" s="1"/>
  <c r="BI225" i="2"/>
  <c r="BH225" i="2"/>
  <c r="BG225" i="2"/>
  <c r="BE225" i="2"/>
  <c r="T225" i="2"/>
  <c r="R225" i="2"/>
  <c r="P225" i="2"/>
  <c r="BK225" i="2"/>
  <c r="J225" i="2"/>
  <c r="BF225" i="2" s="1"/>
  <c r="BI224" i="2"/>
  <c r="BH224" i="2"/>
  <c r="BG224" i="2"/>
  <c r="BE224" i="2"/>
  <c r="T224" i="2"/>
  <c r="R224" i="2"/>
  <c r="P224" i="2"/>
  <c r="BK224" i="2"/>
  <c r="J224" i="2"/>
  <c r="BF224" i="2" s="1"/>
  <c r="BI223" i="2"/>
  <c r="BH223" i="2"/>
  <c r="BG223" i="2"/>
  <c r="BE223" i="2"/>
  <c r="T223" i="2"/>
  <c r="R223" i="2"/>
  <c r="P223" i="2"/>
  <c r="BK223" i="2"/>
  <c r="J223" i="2"/>
  <c r="BF223" i="2" s="1"/>
  <c r="BI217" i="2"/>
  <c r="BH217" i="2"/>
  <c r="BG217" i="2"/>
  <c r="BE217" i="2"/>
  <c r="T217" i="2"/>
  <c r="R217" i="2"/>
  <c r="P217" i="2"/>
  <c r="BK217" i="2"/>
  <c r="J217" i="2"/>
  <c r="BF217" i="2" s="1"/>
  <c r="BI215" i="2"/>
  <c r="BH215" i="2"/>
  <c r="BG215" i="2"/>
  <c r="BE215" i="2"/>
  <c r="T215" i="2"/>
  <c r="R215" i="2"/>
  <c r="P215" i="2"/>
  <c r="BK215" i="2"/>
  <c r="J215" i="2"/>
  <c r="BF215" i="2" s="1"/>
  <c r="BI213" i="2"/>
  <c r="BH213" i="2"/>
  <c r="BG213" i="2"/>
  <c r="BE213" i="2"/>
  <c r="T213" i="2"/>
  <c r="R213" i="2"/>
  <c r="P213" i="2"/>
  <c r="BK213" i="2"/>
  <c r="J213" i="2"/>
  <c r="BF213" i="2" s="1"/>
  <c r="BI209" i="2"/>
  <c r="BH209" i="2"/>
  <c r="BG209" i="2"/>
  <c r="BE209" i="2"/>
  <c r="T209" i="2"/>
  <c r="R209" i="2"/>
  <c r="P209" i="2"/>
  <c r="BK209" i="2"/>
  <c r="J209" i="2"/>
  <c r="BF209" i="2" s="1"/>
  <c r="BI207" i="2"/>
  <c r="BH207" i="2"/>
  <c r="BG207" i="2"/>
  <c r="BE207" i="2"/>
  <c r="T207" i="2"/>
  <c r="R207" i="2"/>
  <c r="P207" i="2"/>
  <c r="BK207" i="2"/>
  <c r="J207" i="2"/>
  <c r="BF207" i="2" s="1"/>
  <c r="BI205" i="2"/>
  <c r="BH205" i="2"/>
  <c r="BG205" i="2"/>
  <c r="BE205" i="2"/>
  <c r="T205" i="2"/>
  <c r="R205" i="2"/>
  <c r="P205" i="2"/>
  <c r="BK205" i="2"/>
  <c r="J205" i="2"/>
  <c r="BF205" i="2" s="1"/>
  <c r="BI203" i="2"/>
  <c r="BH203" i="2"/>
  <c r="BG203" i="2"/>
  <c r="BE203" i="2"/>
  <c r="T203" i="2"/>
  <c r="R203" i="2"/>
  <c r="P203" i="2"/>
  <c r="BK203" i="2"/>
  <c r="J203" i="2"/>
  <c r="BF203" i="2" s="1"/>
  <c r="BI202" i="2"/>
  <c r="BH202" i="2"/>
  <c r="BG202" i="2"/>
  <c r="BE202" i="2"/>
  <c r="T202" i="2"/>
  <c r="R202" i="2"/>
  <c r="P202" i="2"/>
  <c r="BK202" i="2"/>
  <c r="J202" i="2"/>
  <c r="BF202" i="2" s="1"/>
  <c r="BI200" i="2"/>
  <c r="BH200" i="2"/>
  <c r="BG200" i="2"/>
  <c r="BE200" i="2"/>
  <c r="T200" i="2"/>
  <c r="R200" i="2"/>
  <c r="P200" i="2"/>
  <c r="BK200" i="2"/>
  <c r="J200" i="2"/>
  <c r="BF200" i="2" s="1"/>
  <c r="BI196" i="2"/>
  <c r="BH196" i="2"/>
  <c r="BG196" i="2"/>
  <c r="BE196" i="2"/>
  <c r="T196" i="2"/>
  <c r="R196" i="2"/>
  <c r="P196" i="2"/>
  <c r="BK196" i="2"/>
  <c r="J196" i="2"/>
  <c r="BF196" i="2" s="1"/>
  <c r="BI194" i="2"/>
  <c r="BH194" i="2"/>
  <c r="BG194" i="2"/>
  <c r="BE194" i="2"/>
  <c r="T194" i="2"/>
  <c r="R194" i="2"/>
  <c r="P194" i="2"/>
  <c r="BK194" i="2"/>
  <c r="J194" i="2"/>
  <c r="BF194" i="2" s="1"/>
  <c r="BI192" i="2"/>
  <c r="BH192" i="2"/>
  <c r="BG192" i="2"/>
  <c r="BE192" i="2"/>
  <c r="T192" i="2"/>
  <c r="R192" i="2"/>
  <c r="P192" i="2"/>
  <c r="BK192" i="2"/>
  <c r="J192" i="2"/>
  <c r="BF192" i="2" s="1"/>
  <c r="BI190" i="2"/>
  <c r="BH190" i="2"/>
  <c r="BG190" i="2"/>
  <c r="BE190" i="2"/>
  <c r="T190" i="2"/>
  <c r="R190" i="2"/>
  <c r="P190" i="2"/>
  <c r="BK190" i="2"/>
  <c r="J190" i="2"/>
  <c r="BF190" i="2" s="1"/>
  <c r="BI188" i="2"/>
  <c r="BH188" i="2"/>
  <c r="BG188" i="2"/>
  <c r="BE188" i="2"/>
  <c r="T188" i="2"/>
  <c r="R188" i="2"/>
  <c r="P188" i="2"/>
  <c r="BK188" i="2"/>
  <c r="J188" i="2"/>
  <c r="BF188" i="2" s="1"/>
  <c r="BI187" i="2"/>
  <c r="BH187" i="2"/>
  <c r="BG187" i="2"/>
  <c r="BE187" i="2"/>
  <c r="T187" i="2"/>
  <c r="R187" i="2"/>
  <c r="P187" i="2"/>
  <c r="BK187" i="2"/>
  <c r="J187" i="2"/>
  <c r="BF187" i="2" s="1"/>
  <c r="BI185" i="2"/>
  <c r="BH185" i="2"/>
  <c r="BG185" i="2"/>
  <c r="BE185" i="2"/>
  <c r="T185" i="2"/>
  <c r="R185" i="2"/>
  <c r="P185" i="2"/>
  <c r="BK185" i="2"/>
  <c r="J185" i="2"/>
  <c r="BF185" i="2" s="1"/>
  <c r="BI184" i="2"/>
  <c r="BH184" i="2"/>
  <c r="BG184" i="2"/>
  <c r="BE184" i="2"/>
  <c r="T184" i="2"/>
  <c r="R184" i="2"/>
  <c r="P184" i="2"/>
  <c r="BK184" i="2"/>
  <c r="J184" i="2"/>
  <c r="BF184" i="2" s="1"/>
  <c r="BI182" i="2"/>
  <c r="BH182" i="2"/>
  <c r="BG182" i="2"/>
  <c r="BE182" i="2"/>
  <c r="T182" i="2"/>
  <c r="R182" i="2"/>
  <c r="P182" i="2"/>
  <c r="BK182" i="2"/>
  <c r="J182" i="2"/>
  <c r="BF182" i="2" s="1"/>
  <c r="BI179" i="2"/>
  <c r="BH179" i="2"/>
  <c r="BG179" i="2"/>
  <c r="BE179" i="2"/>
  <c r="T179" i="2"/>
  <c r="R179" i="2"/>
  <c r="P179" i="2"/>
  <c r="BK179" i="2"/>
  <c r="J179" i="2"/>
  <c r="BF179" i="2" s="1"/>
  <c r="BI177" i="2"/>
  <c r="BH177" i="2"/>
  <c r="BG177" i="2"/>
  <c r="BE177" i="2"/>
  <c r="T177" i="2"/>
  <c r="R177" i="2"/>
  <c r="P177" i="2"/>
  <c r="BK177" i="2"/>
  <c r="J177" i="2"/>
  <c r="BF177" i="2" s="1"/>
  <c r="BI176" i="2"/>
  <c r="BH176" i="2"/>
  <c r="BG176" i="2"/>
  <c r="BE176" i="2"/>
  <c r="T176" i="2"/>
  <c r="R176" i="2"/>
  <c r="P176" i="2"/>
  <c r="BK176" i="2"/>
  <c r="J176" i="2"/>
  <c r="BF176" i="2" s="1"/>
  <c r="BI175" i="2"/>
  <c r="BH175" i="2"/>
  <c r="BG175" i="2"/>
  <c r="BE175" i="2"/>
  <c r="T175" i="2"/>
  <c r="R175" i="2"/>
  <c r="P175" i="2"/>
  <c r="BK175" i="2"/>
  <c r="J175" i="2"/>
  <c r="BF175" i="2" s="1"/>
  <c r="BI173" i="2"/>
  <c r="BH173" i="2"/>
  <c r="BG173" i="2"/>
  <c r="BE173" i="2"/>
  <c r="T173" i="2"/>
  <c r="R173" i="2"/>
  <c r="P173" i="2"/>
  <c r="BK173" i="2"/>
  <c r="J173" i="2"/>
  <c r="BF173" i="2" s="1"/>
  <c r="BI171" i="2"/>
  <c r="BH171" i="2"/>
  <c r="BG171" i="2"/>
  <c r="BE171" i="2"/>
  <c r="T171" i="2"/>
  <c r="R171" i="2"/>
  <c r="P171" i="2"/>
  <c r="BK171" i="2"/>
  <c r="J171" i="2"/>
  <c r="BF171" i="2" s="1"/>
  <c r="BI169" i="2"/>
  <c r="BH169" i="2"/>
  <c r="BG169" i="2"/>
  <c r="BE169" i="2"/>
  <c r="T169" i="2"/>
  <c r="R169" i="2"/>
  <c r="P169" i="2"/>
  <c r="BK169" i="2"/>
  <c r="J169" i="2"/>
  <c r="BF169" i="2" s="1"/>
  <c r="BI167" i="2"/>
  <c r="BH167" i="2"/>
  <c r="BG167" i="2"/>
  <c r="BE167" i="2"/>
  <c r="T167" i="2"/>
  <c r="R167" i="2"/>
  <c r="P167" i="2"/>
  <c r="BK167" i="2"/>
  <c r="J167" i="2"/>
  <c r="BF167" i="2" s="1"/>
  <c r="BI165" i="2"/>
  <c r="BH165" i="2"/>
  <c r="BG165" i="2"/>
  <c r="BE165" i="2"/>
  <c r="T165" i="2"/>
  <c r="R165" i="2"/>
  <c r="P165" i="2"/>
  <c r="BK165" i="2"/>
  <c r="J165" i="2"/>
  <c r="BF165" i="2" s="1"/>
  <c r="BI163" i="2"/>
  <c r="BH163" i="2"/>
  <c r="BG163" i="2"/>
  <c r="BE163" i="2"/>
  <c r="T163" i="2"/>
  <c r="R163" i="2"/>
  <c r="P163" i="2"/>
  <c r="BK163" i="2"/>
  <c r="J163" i="2"/>
  <c r="BF163" i="2" s="1"/>
  <c r="BI159" i="2"/>
  <c r="BH159" i="2"/>
  <c r="BG159" i="2"/>
  <c r="BE159" i="2"/>
  <c r="T159" i="2"/>
  <c r="R159" i="2"/>
  <c r="P159" i="2"/>
  <c r="BK159" i="2"/>
  <c r="J159" i="2"/>
  <c r="BF159" i="2" s="1"/>
  <c r="BI146" i="2"/>
  <c r="BH146" i="2"/>
  <c r="BG146" i="2"/>
  <c r="BE146" i="2"/>
  <c r="T146" i="2"/>
  <c r="R146" i="2"/>
  <c r="P146" i="2"/>
  <c r="BK146" i="2"/>
  <c r="J146" i="2"/>
  <c r="BF146" i="2" s="1"/>
  <c r="BI142" i="2"/>
  <c r="BH142" i="2"/>
  <c r="BG142" i="2"/>
  <c r="BE142" i="2"/>
  <c r="T142" i="2"/>
  <c r="R142" i="2"/>
  <c r="P142" i="2"/>
  <c r="BK142" i="2"/>
  <c r="J142" i="2"/>
  <c r="BF142" i="2" s="1"/>
  <c r="BI140" i="2"/>
  <c r="BH140" i="2"/>
  <c r="BG140" i="2"/>
  <c r="BE140" i="2"/>
  <c r="T140" i="2"/>
  <c r="R140" i="2"/>
  <c r="P140" i="2"/>
  <c r="BK140" i="2"/>
  <c r="J140" i="2"/>
  <c r="BF140" i="2" s="1"/>
  <c r="BI138" i="2"/>
  <c r="BH138" i="2"/>
  <c r="BG138" i="2"/>
  <c r="BE138" i="2"/>
  <c r="T138" i="2"/>
  <c r="R138" i="2"/>
  <c r="P138" i="2"/>
  <c r="BK138" i="2"/>
  <c r="J138" i="2"/>
  <c r="BF138" i="2" s="1"/>
  <c r="BI135" i="2"/>
  <c r="BH135" i="2"/>
  <c r="BG135" i="2"/>
  <c r="BE135" i="2"/>
  <c r="T135" i="2"/>
  <c r="R135" i="2"/>
  <c r="P135" i="2"/>
  <c r="BK135" i="2"/>
  <c r="J135" i="2"/>
  <c r="BF135" i="2" s="1"/>
  <c r="BI130" i="2"/>
  <c r="BH130" i="2"/>
  <c r="BG130" i="2"/>
  <c r="BE130" i="2"/>
  <c r="T130" i="2"/>
  <c r="R130" i="2"/>
  <c r="P130" i="2"/>
  <c r="BK130" i="2"/>
  <c r="J130" i="2"/>
  <c r="BF130" i="2" s="1"/>
  <c r="BI128" i="2"/>
  <c r="BH128" i="2"/>
  <c r="BG128" i="2"/>
  <c r="BE128" i="2"/>
  <c r="T128" i="2"/>
  <c r="R128" i="2"/>
  <c r="P128" i="2"/>
  <c r="BK128" i="2"/>
  <c r="J128" i="2"/>
  <c r="BF128" i="2" s="1"/>
  <c r="BI123" i="2"/>
  <c r="BH123" i="2"/>
  <c r="BG123" i="2"/>
  <c r="BE123" i="2"/>
  <c r="T123" i="2"/>
  <c r="R123" i="2"/>
  <c r="P123" i="2"/>
  <c r="BK123" i="2"/>
  <c r="J123" i="2"/>
  <c r="BF123" i="2" s="1"/>
  <c r="BI121" i="2"/>
  <c r="BH121" i="2"/>
  <c r="BG121" i="2"/>
  <c r="BE121" i="2"/>
  <c r="T121" i="2"/>
  <c r="R121" i="2"/>
  <c r="P121" i="2"/>
  <c r="BK121" i="2"/>
  <c r="J121" i="2"/>
  <c r="BF121" i="2" s="1"/>
  <c r="BI119" i="2"/>
  <c r="BH119" i="2"/>
  <c r="BG119" i="2"/>
  <c r="BE119" i="2"/>
  <c r="T119" i="2"/>
  <c r="R119" i="2"/>
  <c r="P119" i="2"/>
  <c r="BK119" i="2"/>
  <c r="J119" i="2"/>
  <c r="BF119" i="2" s="1"/>
  <c r="BI117" i="2"/>
  <c r="BH117" i="2"/>
  <c r="BG117" i="2"/>
  <c r="BE117" i="2"/>
  <c r="T117" i="2"/>
  <c r="R117" i="2"/>
  <c r="P117" i="2"/>
  <c r="BK117" i="2"/>
  <c r="J117" i="2"/>
  <c r="BF117" i="2" s="1"/>
  <c r="BI115" i="2"/>
  <c r="BH115" i="2"/>
  <c r="BG115" i="2"/>
  <c r="BE115" i="2"/>
  <c r="T115" i="2"/>
  <c r="R115" i="2"/>
  <c r="P115" i="2"/>
  <c r="BK115" i="2"/>
  <c r="J115" i="2"/>
  <c r="BF115" i="2" s="1"/>
  <c r="BI114" i="2"/>
  <c r="BH114" i="2"/>
  <c r="BG114" i="2"/>
  <c r="BE114" i="2"/>
  <c r="T114" i="2"/>
  <c r="R114" i="2"/>
  <c r="P114" i="2"/>
  <c r="BK114" i="2"/>
  <c r="J114" i="2"/>
  <c r="BF114" i="2" s="1"/>
  <c r="BI112" i="2"/>
  <c r="BH112" i="2"/>
  <c r="BG112" i="2"/>
  <c r="BE112" i="2"/>
  <c r="T112" i="2"/>
  <c r="R112" i="2"/>
  <c r="P112" i="2"/>
  <c r="BK112" i="2"/>
  <c r="J112" i="2"/>
  <c r="BF112" i="2" s="1"/>
  <c r="BI110" i="2"/>
  <c r="BH110" i="2"/>
  <c r="BG110" i="2"/>
  <c r="BE110" i="2"/>
  <c r="T110" i="2"/>
  <c r="R110" i="2"/>
  <c r="P110" i="2"/>
  <c r="BK110" i="2"/>
  <c r="J110" i="2"/>
  <c r="BF110" i="2" s="1"/>
  <c r="BI109" i="2"/>
  <c r="BH109" i="2"/>
  <c r="BG109" i="2"/>
  <c r="BE109" i="2"/>
  <c r="T109" i="2"/>
  <c r="R109" i="2"/>
  <c r="P109" i="2"/>
  <c r="BK109" i="2"/>
  <c r="J109" i="2"/>
  <c r="BF109" i="2" s="1"/>
  <c r="BI108" i="2"/>
  <c r="BH108" i="2"/>
  <c r="BG108" i="2"/>
  <c r="BE108" i="2"/>
  <c r="T108" i="2"/>
  <c r="R108" i="2"/>
  <c r="P108" i="2"/>
  <c r="BK108" i="2"/>
  <c r="J108" i="2"/>
  <c r="BF108" i="2" s="1"/>
  <c r="BI106" i="2"/>
  <c r="BH106" i="2"/>
  <c r="BG106" i="2"/>
  <c r="BE106" i="2"/>
  <c r="T106" i="2"/>
  <c r="R106" i="2"/>
  <c r="P106" i="2"/>
  <c r="BK106" i="2"/>
  <c r="J106" i="2"/>
  <c r="BF106" i="2" s="1"/>
  <c r="BI104" i="2"/>
  <c r="BH104" i="2"/>
  <c r="BG104" i="2"/>
  <c r="BE104" i="2"/>
  <c r="T104" i="2"/>
  <c r="R104" i="2"/>
  <c r="P104" i="2"/>
  <c r="BK104" i="2"/>
  <c r="J104" i="2"/>
  <c r="BF104" i="2" s="1"/>
  <c r="J97" i="2"/>
  <c r="F97" i="2"/>
  <c r="F95" i="2"/>
  <c r="E93" i="2"/>
  <c r="J47" i="2"/>
  <c r="F47" i="2"/>
  <c r="F45" i="2"/>
  <c r="E43" i="2"/>
  <c r="J16" i="2"/>
  <c r="E16" i="2"/>
  <c r="F98" i="2" s="1"/>
  <c r="J15" i="2"/>
  <c r="J10" i="2"/>
  <c r="J95" i="2" s="1"/>
  <c r="AS51" i="1"/>
  <c r="L47" i="1"/>
  <c r="AM46" i="1"/>
  <c r="L46" i="1"/>
  <c r="AM44" i="1"/>
  <c r="L44" i="1"/>
  <c r="L42" i="1"/>
  <c r="L41" i="1"/>
  <c r="T339" i="2" l="1"/>
  <c r="BK343" i="2"/>
  <c r="J343" i="2" s="1"/>
  <c r="J67" i="2" s="1"/>
  <c r="P508" i="2"/>
  <c r="BK625" i="2"/>
  <c r="J625" i="2" s="1"/>
  <c r="J78" i="2" s="1"/>
  <c r="R103" i="2"/>
  <c r="F31" i="2"/>
  <c r="BC52" i="1" s="1"/>
  <c r="BC51" i="1" s="1"/>
  <c r="AY51" i="1" s="1"/>
  <c r="P118" i="2"/>
  <c r="BK181" i="2"/>
  <c r="J181" i="2" s="1"/>
  <c r="J56" i="2" s="1"/>
  <c r="R222" i="2"/>
  <c r="P230" i="2"/>
  <c r="BK241" i="2"/>
  <c r="J241" i="2" s="1"/>
  <c r="J61" i="2" s="1"/>
  <c r="R271" i="2"/>
  <c r="R289" i="2"/>
  <c r="R309" i="2"/>
  <c r="BK317" i="2"/>
  <c r="J317" i="2" s="1"/>
  <c r="J65" i="2" s="1"/>
  <c r="P350" i="2"/>
  <c r="P411" i="2"/>
  <c r="T471" i="2"/>
  <c r="BK494" i="2"/>
  <c r="J494" i="2" s="1"/>
  <c r="J71" i="2" s="1"/>
  <c r="T516" i="2"/>
  <c r="BK537" i="2"/>
  <c r="J537" i="2" s="1"/>
  <c r="J74" i="2" s="1"/>
  <c r="T575" i="2"/>
  <c r="T588" i="2"/>
  <c r="BK339" i="2"/>
  <c r="J339" i="2" s="1"/>
  <c r="J66" i="2" s="1"/>
  <c r="P343" i="2"/>
  <c r="R508" i="2"/>
  <c r="P625" i="2"/>
  <c r="P624" i="2" s="1"/>
  <c r="P631" i="2"/>
  <c r="T508" i="2"/>
  <c r="P317" i="2"/>
  <c r="BK516" i="2"/>
  <c r="J516" i="2" s="1"/>
  <c r="J73" i="2" s="1"/>
  <c r="BK575" i="2"/>
  <c r="J575" i="2" s="1"/>
  <c r="J75" i="2" s="1"/>
  <c r="T103" i="2"/>
  <c r="R230" i="2"/>
  <c r="T271" i="2"/>
  <c r="T289" i="2"/>
  <c r="BK471" i="2"/>
  <c r="J471" i="2" s="1"/>
  <c r="J70" i="2" s="1"/>
  <c r="P494" i="2"/>
  <c r="BK588" i="2"/>
  <c r="J588" i="2" s="1"/>
  <c r="J76" i="2" s="1"/>
  <c r="BK103" i="2"/>
  <c r="F28" i="2"/>
  <c r="AZ52" i="1" s="1"/>
  <c r="AZ51" i="1" s="1"/>
  <c r="W26" i="1" s="1"/>
  <c r="T118" i="2"/>
  <c r="R181" i="2"/>
  <c r="BK222" i="2"/>
  <c r="J222" i="2" s="1"/>
  <c r="J57" i="2" s="1"/>
  <c r="T230" i="2"/>
  <c r="R241" i="2"/>
  <c r="BK271" i="2"/>
  <c r="J271" i="2" s="1"/>
  <c r="J62" i="2" s="1"/>
  <c r="BK289" i="2"/>
  <c r="J289" i="2" s="1"/>
  <c r="J63" i="2" s="1"/>
  <c r="BK309" i="2"/>
  <c r="J309" i="2" s="1"/>
  <c r="J64" i="2" s="1"/>
  <c r="R317" i="2"/>
  <c r="P339" i="2"/>
  <c r="R343" i="2"/>
  <c r="T350" i="2"/>
  <c r="T411" i="2"/>
  <c r="P471" i="2"/>
  <c r="R494" i="2"/>
  <c r="P516" i="2"/>
  <c r="R537" i="2"/>
  <c r="P575" i="2"/>
  <c r="P588" i="2"/>
  <c r="R625" i="2"/>
  <c r="R624" i="2" s="1"/>
  <c r="F32" i="2"/>
  <c r="BD52" i="1" s="1"/>
  <c r="BD51" i="1" s="1"/>
  <c r="W30" i="1" s="1"/>
  <c r="R118" i="2"/>
  <c r="R102" i="2" s="1"/>
  <c r="P181" i="2"/>
  <c r="T222" i="2"/>
  <c r="P241" i="2"/>
  <c r="T309" i="2"/>
  <c r="R350" i="2"/>
  <c r="R411" i="2"/>
  <c r="P537" i="2"/>
  <c r="P103" i="2"/>
  <c r="F30" i="2"/>
  <c r="BB52" i="1" s="1"/>
  <c r="BB51" i="1" s="1"/>
  <c r="W28" i="1" s="1"/>
  <c r="BK118" i="2"/>
  <c r="J118" i="2" s="1"/>
  <c r="J55" i="2" s="1"/>
  <c r="T181" i="2"/>
  <c r="P222" i="2"/>
  <c r="BK230" i="2"/>
  <c r="J230" i="2" s="1"/>
  <c r="J60" i="2" s="1"/>
  <c r="T241" i="2"/>
  <c r="P271" i="2"/>
  <c r="P289" i="2"/>
  <c r="P309" i="2"/>
  <c r="T317" i="2"/>
  <c r="R339" i="2"/>
  <c r="T343" i="2"/>
  <c r="BK350" i="2"/>
  <c r="J350" i="2" s="1"/>
  <c r="J68" i="2" s="1"/>
  <c r="BK411" i="2"/>
  <c r="J411" i="2" s="1"/>
  <c r="J69" i="2" s="1"/>
  <c r="R471" i="2"/>
  <c r="T494" i="2"/>
  <c r="BK508" i="2"/>
  <c r="J508" i="2" s="1"/>
  <c r="J72" i="2" s="1"/>
  <c r="R516" i="2"/>
  <c r="T537" i="2"/>
  <c r="R575" i="2"/>
  <c r="R588" i="2"/>
  <c r="T625" i="2"/>
  <c r="T624" i="2" s="1"/>
  <c r="T631" i="2"/>
  <c r="F29" i="2"/>
  <c r="BA52" i="1" s="1"/>
  <c r="BA51" i="1" s="1"/>
  <c r="J29" i="2"/>
  <c r="AW52" i="1" s="1"/>
  <c r="J103" i="2"/>
  <c r="J54" i="2" s="1"/>
  <c r="J632" i="2"/>
  <c r="J81" i="2" s="1"/>
  <c r="BK631" i="2"/>
  <c r="J631" i="2" s="1"/>
  <c r="J80" i="2" s="1"/>
  <c r="R631" i="2"/>
  <c r="J45" i="2"/>
  <c r="J28" i="2"/>
  <c r="AV52" i="1" s="1"/>
  <c r="F48" i="2"/>
  <c r="W29" i="1" l="1"/>
  <c r="BK624" i="2"/>
  <c r="J624" i="2" s="1"/>
  <c r="J77" i="2" s="1"/>
  <c r="BK102" i="2"/>
  <c r="P229" i="2"/>
  <c r="BK229" i="2"/>
  <c r="J229" i="2" s="1"/>
  <c r="J59" i="2" s="1"/>
  <c r="AV51" i="1"/>
  <c r="AK26" i="1" s="1"/>
  <c r="AT52" i="1"/>
  <c r="R229" i="2"/>
  <c r="T229" i="2"/>
  <c r="T102" i="2"/>
  <c r="AX51" i="1"/>
  <c r="R101" i="2"/>
  <c r="P102" i="2"/>
  <c r="P101" i="2" s="1"/>
  <c r="AU52" i="1" s="1"/>
  <c r="AU51" i="1" s="1"/>
  <c r="W27" i="1"/>
  <c r="AW51" i="1"/>
  <c r="AK27" i="1" s="1"/>
  <c r="J102" i="2"/>
  <c r="J53" i="2" s="1"/>
  <c r="BK101" i="2"/>
  <c r="J101" i="2" s="1"/>
  <c r="T101" i="2" l="1"/>
  <c r="AT51" i="1"/>
  <c r="J52" i="2"/>
  <c r="J25" i="2"/>
  <c r="J34" i="2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<sst xmlns="http://schemas.openxmlformats.org/spreadsheetml/2006/main" count="6961" uniqueCount="1495">
  <si>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</si>
  <si>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</si>
  <si>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</si>
  <si>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</si>
  <si>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</si>
  <si>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</si>
  <si>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</si>
  <si>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{345edeab-55f8-4dbf-a78c-d824549b9ce0}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</si>
  <si>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</si>
  <si>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</si>
  <si>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</si>
  <si>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</si>
  <si>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</si>
  <si>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</si>
  <si>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</si>
  <si>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</si>
  <si>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</si>
  <si>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1460/2017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</si>
  <si>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</si>
  <si>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</si>
  <si>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Vrchlabí,Dobrovského 597 - Modernizace BJ v 2NP</t>
  </si>
  <si>
    <t>KSO:</t>
  </si>
  <si>
    <t>CC-CZ:</t>
  </si>
  <si>
    <t>Místo:</t>
  </si>
  <si>
    <t xml:space="preserve"> </t>
  </si>
  <si>
    <t>Datum:</t>
  </si>
  <si>
    <t>22.8.2017</t>
  </si>
  <si>
    <t>Zadavatel:</t>
  </si>
  <si>
    <t>IČ:</t>
  </si>
  <si>
    <t>00088455</t>
  </si>
  <si>
    <t>Správa KRNAP, Vrchlabí</t>
  </si>
  <si>
    <t>DIČ:</t>
  </si>
  <si>
    <t>CZ00088455</t>
  </si>
  <si>
    <t>Uchazeč:</t>
  </si>
  <si>
    <t>Vyplň údaj</t>
  </si>
  <si>
    <t>Projektant:</t>
  </si>
  <si>
    <t>Ing. J.Chaloupský, Trutnov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</si>
  <si>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</si>
  <si>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</si>
  <si>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</si>
  <si>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</si>
  <si>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</si>
  <si>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</si>
  <si>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</si>
  <si>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</si>
  <si>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</si>
  <si>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</si>
  <si>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</si>
  <si>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</si>
  <si>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</si>
  <si>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</si>
  <si>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</si>
  <si>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</si>
  <si>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</si>
  <si>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</si>
  <si>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</si>
  <si>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</si>
  <si>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</si>
  <si>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</si>
  <si>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</si>
  <si>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</si>
  <si>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</si>
  <si>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</si>
  <si>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</si>
  <si>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</si>
  <si>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</si>
  <si>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</si>
  <si>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</si>
  <si>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</si>
  <si>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</si>
  <si>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</si>
  <si>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</si>
  <si>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</si>
  <si>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</si>
  <si>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</si>
  <si>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</si>
  <si>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</si>
  <si>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</si>
  <si>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</si>
  <si>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</si>
  <si>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</si>
  <si>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</si>
  <si>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</si>
  <si>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</si>
  <si>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</si>
  <si>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bouPark</t>
  </si>
  <si>
    <t>69,54</t>
  </si>
  <si>
    <t>2</t>
  </si>
  <si>
    <t>plPVC</t>
  </si>
  <si>
    <t>88,845</t>
  </si>
  <si>
    <t>KRYCÍ LIST SOUPISU</t>
  </si>
  <si>
    <t>plDlaz</t>
  </si>
  <si>
    <t>5,85</t>
  </si>
  <si>
    <t>bouKD</t>
  </si>
  <si>
    <t>17,04</t>
  </si>
  <si>
    <t>rs1</t>
  </si>
  <si>
    <t>4,012</t>
  </si>
  <si>
    <t>KerObkl</t>
  </si>
  <si>
    <t>28,016</t>
  </si>
  <si>
    <t>SKDstr</t>
  </si>
  <si>
    <t>92,593</t>
  </si>
  <si>
    <t>SDKsik</t>
  </si>
  <si>
    <t>12,852</t>
  </si>
  <si>
    <t>plS3</t>
  </si>
  <si>
    <t>12,071</t>
  </si>
  <si>
    <t>plS5</t>
  </si>
  <si>
    <t>12,887</t>
  </si>
  <si>
    <t>plS6</t>
  </si>
  <si>
    <t>11,426</t>
  </si>
  <si>
    <t>malStav</t>
  </si>
  <si>
    <t>271,528</t>
  </si>
  <si>
    <t>štukST</t>
  </si>
  <si>
    <t>12,536</t>
  </si>
  <si>
    <t>pačok</t>
  </si>
  <si>
    <t>19,536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</si>
  <si>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</si>
  <si>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</si>
  <si>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</si>
  <si>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</si>
  <si>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</si>
  <si>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</si>
  <si>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</si>
  <si>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</si>
  <si>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</si>
  <si>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</si>
  <si>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</si>
  <si>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</si>
  <si>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</si>
  <si>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</si>
  <si>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</si>
  <si>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</si>
  <si>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</si>
  <si>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</si>
  <si>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</si>
  <si>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730 - Ústřední vytápění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</si>
  <si>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</si>
  <si>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</si>
  <si>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</si>
  <si>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</si>
  <si>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</si>
  <si>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</si>
  <si>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</si>
  <si>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</si>
  <si>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</si>
  <si>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</si>
  <si>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</si>
  <si>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 xml:space="preserve">    24-M - Montáže vzduchotechnických zařízení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</si>
  <si>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</si>
  <si>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</si>
  <si>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</si>
  <si>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</si>
  <si>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</si>
  <si>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</si>
  <si>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</si>
  <si>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</si>
  <si>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</si>
  <si>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</si>
  <si>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</si>
  <si>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</si>
  <si>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</si>
  <si>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</si>
  <si>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</si>
  <si>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</si>
  <si>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</si>
  <si>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</si>
  <si>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</si>
  <si>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</si>
  <si>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</si>
  <si>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</si>
  <si>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</si>
  <si>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</si>
  <si>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310235241</t>
  </si>
  <si>
    <t>Zazdívka otvorů pl do 0,0225 m2 ve zdivu nadzákladovém cihlami pálenými tl do 300 mm</t>
  </si>
  <si>
    <t>kus</t>
  </si>
  <si>
    <t>CS ÚRS 2017 01</t>
  </si>
  <si>
    <t>4</t>
  </si>
  <si>
    <t>-1220441946</t>
  </si>
  <si>
    <t>VV</t>
  </si>
  <si>
    <t>"s2 větrání:"1</t>
  </si>
  <si>
    <t>317121151</t>
  </si>
  <si>
    <t>Montáž ŽB překladů prefabrikovaných do rýh světlosti otvoru do 1050 mm</t>
  </si>
  <si>
    <t>-693669255</t>
  </si>
  <si>
    <t>"vstupní dveře-obložka:"1</t>
  </si>
  <si>
    <t>M</t>
  </si>
  <si>
    <t>593406540</t>
  </si>
  <si>
    <t>překlad keramický plochý POROTHERM KP 14,5  14,5x7,1x125 cm</t>
  </si>
  <si>
    <t>8</t>
  </si>
  <si>
    <t>-1541694656</t>
  </si>
  <si>
    <t>317142221</t>
  </si>
  <si>
    <t>Překlady nenosné přímé z pórobetonu Ytong v příčkách tl 100 mm pro světlost otvoru do 1010 mm</t>
  </si>
  <si>
    <t>CS ÚRS 2015 01</t>
  </si>
  <si>
    <t>-1664556983</t>
  </si>
  <si>
    <t>5</t>
  </si>
  <si>
    <t>317944321</t>
  </si>
  <si>
    <t>Válcované nosníky do č.12 dodatečně osazované do připravených otvorů</t>
  </si>
  <si>
    <t>t</t>
  </si>
  <si>
    <t>2084073488</t>
  </si>
  <si>
    <t>"HEB 100:" 20,4*3,3*0,001</t>
  </si>
  <si>
    <t>6</t>
  </si>
  <si>
    <t>342272323</t>
  </si>
  <si>
    <t>Příčky tl 100 mm z pórobetonových přesných hladkých příčkovek objemové hmotnosti 500 kg/m3</t>
  </si>
  <si>
    <t>m2</t>
  </si>
  <si>
    <t>-495454</t>
  </si>
  <si>
    <t>2,81*2,9-0,8*2,1</t>
  </si>
  <si>
    <t>7</t>
  </si>
  <si>
    <t>342291111</t>
  </si>
  <si>
    <t>Ukotvení příček montážní polyuretanovou pěnou tl příčky do 100 mm</t>
  </si>
  <si>
    <t>m</t>
  </si>
  <si>
    <t>-896845214</t>
  </si>
  <si>
    <t>342291121</t>
  </si>
  <si>
    <t>Ukotvení příček k cihelným konstrukcím plochými kotvami</t>
  </si>
  <si>
    <t>-723752799</t>
  </si>
  <si>
    <t>2,8*2</t>
  </si>
  <si>
    <t>9</t>
  </si>
  <si>
    <t>346244353</t>
  </si>
  <si>
    <t>Obezdívka koupelnových van ploch rovných tl 75 mm z pórobetonových přesných příčkovek hladkých Ytong</t>
  </si>
  <si>
    <t>-822648227</t>
  </si>
  <si>
    <t>Úpravy povrchů, podlahy a osazování výplní</t>
  </si>
  <si>
    <t>10</t>
  </si>
  <si>
    <t>611142001</t>
  </si>
  <si>
    <t>Potažení vnitřních stropů sklovláknitým pletivem vtlačeným do tenkovrstvé hmoty</t>
  </si>
  <si>
    <t>-1679039559</t>
  </si>
  <si>
    <t>"oprava omítek mč201:" 7</t>
  </si>
  <si>
    <t>11</t>
  </si>
  <si>
    <t>611321141</t>
  </si>
  <si>
    <t>Vápenocementová omítka štuková dvouvrstvá vnitřních stropů rovných nanášená ručně</t>
  </si>
  <si>
    <t>2071117719</t>
  </si>
  <si>
    <t>12</t>
  </si>
  <si>
    <t>612131121</t>
  </si>
  <si>
    <t>Penetrace akrylát-silikonová vnitřních stěn nanášená ručně</t>
  </si>
  <si>
    <t>1348994516</t>
  </si>
  <si>
    <t>"na porobet.příčku pod perlinku:" 12,536</t>
  </si>
  <si>
    <t>"na porobet.příčku pod štuk:" 12,536</t>
  </si>
  <si>
    <t>"203 po obkladu:" 1,5*1,95</t>
  </si>
  <si>
    <t>Mezisoučet</t>
  </si>
  <si>
    <t>13</t>
  </si>
  <si>
    <t>612135101</t>
  </si>
  <si>
    <t>Hrubá výplň rýh ve stěnách maltou jakékoli šířky rýhy</t>
  </si>
  <si>
    <t>-646196</t>
  </si>
  <si>
    <t>0,1*9,9</t>
  </si>
  <si>
    <t>14</t>
  </si>
  <si>
    <t>612142001</t>
  </si>
  <si>
    <t>Potažení vnitřních stěn sklovláknitým pletivem vtlačeným do tenkovrstvé hmoty</t>
  </si>
  <si>
    <t>-507044445</t>
  </si>
  <si>
    <t>(2,81*2,8-0,8*2)*2</t>
  </si>
  <si>
    <t>"instalace:" 10</t>
  </si>
  <si>
    <t>612311131</t>
  </si>
  <si>
    <t>Potažení vnitřních stěn vápenným štukem tloušťky do 3 mm</t>
  </si>
  <si>
    <t>1059563370</t>
  </si>
  <si>
    <t>"porob.příčka:" (2,81*2,8-0,8*2)*2</t>
  </si>
  <si>
    <t>16</t>
  </si>
  <si>
    <t>612325121</t>
  </si>
  <si>
    <t>Vápenocementová štuková omítka rýh ve stěnách šířky do 150 mm</t>
  </si>
  <si>
    <t>1316932869</t>
  </si>
  <si>
    <t>"plyn:" 0,1*9,9</t>
  </si>
  <si>
    <t>17</t>
  </si>
  <si>
    <t>612325201</t>
  </si>
  <si>
    <t>Vápenocementová hrubá omítka malých ploch do 0,09 m2 na stěnách</t>
  </si>
  <si>
    <t>-149104133</t>
  </si>
  <si>
    <t>"s2 větrání:"2</t>
  </si>
  <si>
    <t>18</t>
  </si>
  <si>
    <t>612325222</t>
  </si>
  <si>
    <t>Vápenocementová štuková omítka malých ploch do 0,25 m2 na stěnách</t>
  </si>
  <si>
    <t>389437003</t>
  </si>
  <si>
    <t>"mč.203-po příčce:" 1</t>
  </si>
  <si>
    <t>"mč.210-opravy u nové příčky :" 4</t>
  </si>
  <si>
    <t>19</t>
  </si>
  <si>
    <t>612325402</t>
  </si>
  <si>
    <t>Oprava vnitřní vápenocementové hrubé omítky stěn v rozsahu plochy do 30%</t>
  </si>
  <si>
    <t>1367215251</t>
  </si>
  <si>
    <t xml:space="preserve">"stávající stěny- opravy po stávajících a nových instalacích:" </t>
  </si>
  <si>
    <t>2,78*(2,6*2+4,45*2)-1,6+3,44</t>
  </si>
  <si>
    <t>2,78*(3,37*2+3,05*2)-1,6-1,4*2-1,8*2</t>
  </si>
  <si>
    <t>2,64*(0,35*2+0,9*2+0,75*6)</t>
  </si>
  <si>
    <t>2,78*(0,15+1,95-0,35+2,4+0,3+0,7+0,4+2,3+2,47-0,9)-1,6-1*1</t>
  </si>
  <si>
    <t>2,78*(1,2*2+1,1+2,35*2+1,88)-1,4*2</t>
  </si>
  <si>
    <t>2,78*(4,65*2-2,53+4,23*2-0,75*2)</t>
  </si>
  <si>
    <t>2,78*(3,94+4,75*2)-1,8-1,9*1,5</t>
  </si>
  <si>
    <t>2,78*(3,98*2+5,49*2-2,8)-1,8-1*1,5</t>
  </si>
  <si>
    <t>2,78*(2,95+2,7+0,15+1,3*4+1,1)-0,7*1,28*4</t>
  </si>
  <si>
    <t>"oprava omítek mč201:" -7</t>
  </si>
  <si>
    <t>20</t>
  </si>
  <si>
    <t>61999101R2</t>
  </si>
  <si>
    <t>Zakrytí konstrukcí proti prachu a mechanickému poškození - pevnou folií s+ měkkou podložřkou vč.demontáže po skločení prací</t>
  </si>
  <si>
    <t>1925550513</t>
  </si>
  <si>
    <t>"schodiště mezi 1a2NP:" 1,2*0,5*7+1,5*0,5*7+1,8*6</t>
  </si>
  <si>
    <t>20,25</t>
  </si>
  <si>
    <t>61999101R3</t>
  </si>
  <si>
    <t>Zakrytí stupňů schodište proti mechanickému poškození - pevnou deskou (natř.OSB) vč.demontáže po skločení prací</t>
  </si>
  <si>
    <t>-2021548390</t>
  </si>
  <si>
    <t>"schodiště mezi 1a2NP:" 1,2*0,5*7+1,5*0,5*7</t>
  </si>
  <si>
    <t>22</t>
  </si>
  <si>
    <t>6199950R1</t>
  </si>
  <si>
    <t>Začištění otvoru  po hrubém vybourání zárubní pro obložkové zárubně  vel.800/197v příčce tl.150mm (dozdívka a štukové omítky)</t>
  </si>
  <si>
    <t>1756609488</t>
  </si>
  <si>
    <t>"otvor 1L:" 1</t>
  </si>
  <si>
    <t>23</t>
  </si>
  <si>
    <t>6199950R3</t>
  </si>
  <si>
    <t xml:space="preserve">Výplň dilatační spáry stávající a nové konstrukce plastickou maltou </t>
  </si>
  <si>
    <t>-926211405</t>
  </si>
  <si>
    <t>"kolem nové zděné příčky:" 2,8*4+2,81*2</t>
  </si>
  <si>
    <t>24</t>
  </si>
  <si>
    <t>6199950R4</t>
  </si>
  <si>
    <t>Výplň dilatační spáry stávající zděné stěny a nové konstrukce SDK plastickou maltou včetně opravy omítkypo bourání původní předstěny)</t>
  </si>
  <si>
    <t>-1729754787</t>
  </si>
  <si>
    <t>2,8*2+(2,53+0,55)*10</t>
  </si>
  <si>
    <t>25</t>
  </si>
  <si>
    <t>632441114</t>
  </si>
  <si>
    <t>Potěr anhydritový samonivelační tl do 50 mm ze suchých směsí</t>
  </si>
  <si>
    <t>-1316029051</t>
  </si>
  <si>
    <t>26</t>
  </si>
  <si>
    <t>63521113R1</t>
  </si>
  <si>
    <t>Násyp pod podlahy ze stávajícího materiálu</t>
  </si>
  <si>
    <t>m3</t>
  </si>
  <si>
    <t>2104471503</t>
  </si>
  <si>
    <t>plPVC*0,088+plDlaz*0,072</t>
  </si>
  <si>
    <t>27</t>
  </si>
  <si>
    <t>63521113R2</t>
  </si>
  <si>
    <t>Přemístění násypů podlah -  na dočasné úložiště v 2NP a zpět na místo násypu</t>
  </si>
  <si>
    <t>-2054173468</t>
  </si>
  <si>
    <t>28</t>
  </si>
  <si>
    <t>644941111</t>
  </si>
  <si>
    <t>Osazování ventilačních mřížek velikosti do 150 x 150 mm</t>
  </si>
  <si>
    <t>2122444662</t>
  </si>
  <si>
    <t>29</t>
  </si>
  <si>
    <t>553414100</t>
  </si>
  <si>
    <t>průvětrník mřížový s klapkami 15x15 cm</t>
  </si>
  <si>
    <t>-1219835873</t>
  </si>
  <si>
    <t>"spíž,digestoř:" 3</t>
  </si>
  <si>
    <t>30</t>
  </si>
  <si>
    <t>562456460</t>
  </si>
  <si>
    <t>mřížka větrací plast VM 110 B bílá se síťovinou</t>
  </si>
  <si>
    <t>-481560641</t>
  </si>
  <si>
    <t>"vnitřní spíž:" 2</t>
  </si>
  <si>
    <t>Ostatní konstrukce a práce, bourání</t>
  </si>
  <si>
    <t>31</t>
  </si>
  <si>
    <t>94910111R1</t>
  </si>
  <si>
    <t>Lešení pomocné pro objekty pozemních staveb s lešeňovou podlahou v do 1,9 m zatížení do 150 kg/m2(mtž,pronájem,dmtž vč.opakovanáho použití po dobu výstavby- dle technologie zhotovitele)</t>
  </si>
  <si>
    <t>875417284</t>
  </si>
  <si>
    <t>3,44+7,92+4,83+6,36+1,36+4,49+14,6+18,85+22,31+13,78</t>
  </si>
  <si>
    <t>32</t>
  </si>
  <si>
    <t>94910111R6</t>
  </si>
  <si>
    <t>Lešení pomocné alt. mobilní zdvíhací zařízení  pro otvory a osazení větr. mřížek (4 mřížka z ulice + 2x ze dvora)</t>
  </si>
  <si>
    <t>soub</t>
  </si>
  <si>
    <t>477807219</t>
  </si>
  <si>
    <t>33</t>
  </si>
  <si>
    <t>952901111</t>
  </si>
  <si>
    <t>Vyčištění budov bytové a občanské výstavby při výšce podlaží do 4 m</t>
  </si>
  <si>
    <t>1474258932</t>
  </si>
  <si>
    <t>34</t>
  </si>
  <si>
    <t>953845111</t>
  </si>
  <si>
    <t>Vyvložkování stávajícího komínového tělesa nerezovými vložkami pevnými D do 100 mm v 3 m</t>
  </si>
  <si>
    <t>soubor</t>
  </si>
  <si>
    <t>1046197931</t>
  </si>
  <si>
    <t>35</t>
  </si>
  <si>
    <t>953845121</t>
  </si>
  <si>
    <t>Příplatek k vyvložkování komínového průduchu nerezovými vložkami pevnými D do 100 mm ZKD 1m výšky</t>
  </si>
  <si>
    <t>-383484953</t>
  </si>
  <si>
    <t>10-3</t>
  </si>
  <si>
    <t>36</t>
  </si>
  <si>
    <t>962031133</t>
  </si>
  <si>
    <t>Bourání příček z cihel pálených na MVC tl do 150 mm</t>
  </si>
  <si>
    <t>-1182542985</t>
  </si>
  <si>
    <t>"obezdívka vany s obkladem:" 0,6*1,88</t>
  </si>
  <si>
    <t>37</t>
  </si>
  <si>
    <t>965045113</t>
  </si>
  <si>
    <t>Bourání potěrů cementových nebo pískocementových tl do 50 mm pl přes 4 m2</t>
  </si>
  <si>
    <t>-1485709856</t>
  </si>
  <si>
    <t>38</t>
  </si>
  <si>
    <t>965081611</t>
  </si>
  <si>
    <t>Odsekání soklíků rovných</t>
  </si>
  <si>
    <t>-723228520</t>
  </si>
  <si>
    <t>"204:" 2,5*4-0,8-1</t>
  </si>
  <si>
    <t>39</t>
  </si>
  <si>
    <t>965083122</t>
  </si>
  <si>
    <t>Odstranění násypů pod podlahami mezi trámy tl do 200 mm pl přes 2 m2</t>
  </si>
  <si>
    <t>251953513</t>
  </si>
  <si>
    <t>(bouPark+bouKD+7,92)*0,12</t>
  </si>
  <si>
    <t>"odpočet polštářů"-0,0166*(bouPark+bouKD+7,92)</t>
  </si>
  <si>
    <t>40</t>
  </si>
  <si>
    <t>968072455</t>
  </si>
  <si>
    <t>Vybourání kovových dveřních zárubní pl do 2 m2 ( V cenách jsou započteny i náklady na vyvěšení křídel)</t>
  </si>
  <si>
    <t>-1734955366</t>
  </si>
  <si>
    <t>"pol.1L:" 2</t>
  </si>
  <si>
    <t>41</t>
  </si>
  <si>
    <t>969011121</t>
  </si>
  <si>
    <t>Vybourání vodovodního nebo plynového vedení DN do 52</t>
  </si>
  <si>
    <t>-189166250</t>
  </si>
  <si>
    <t>42</t>
  </si>
  <si>
    <t>971033231</t>
  </si>
  <si>
    <t>Vybourání otvorů ve zdivu cihelném pl do 0,0225 m2 na MVC nebo MV tl do 150 mm</t>
  </si>
  <si>
    <t>-990291455</t>
  </si>
  <si>
    <t>"pro příložky:" 9*2*2+9*2*2+6*2+4*2</t>
  </si>
  <si>
    <t>43</t>
  </si>
  <si>
    <t>971033531</t>
  </si>
  <si>
    <t>Vybourání otvorů ve zdivu cihelném pl do 1 m2 na MVC nebo MV tl do 150 mm</t>
  </si>
  <si>
    <t>1345536233</t>
  </si>
  <si>
    <t>"mč.203:" 1,3*0,3</t>
  </si>
  <si>
    <t>44</t>
  </si>
  <si>
    <t>971034370</t>
  </si>
  <si>
    <t>Vybourání otvorů ve zdivu cihelném pl do 0,09 m2 na MVC nebo MV z jedné strany tl do 450 mm</t>
  </si>
  <si>
    <t>1974312094</t>
  </si>
  <si>
    <t>"Koupelna,WC"2</t>
  </si>
  <si>
    <t>45</t>
  </si>
  <si>
    <t>971034371</t>
  </si>
  <si>
    <t>Vybourání otvorů ve zdivu cihelném pl do 0,09 m2 na MVC nebo MV z jedné strany tl do 750 mm</t>
  </si>
  <si>
    <t>666554700</t>
  </si>
  <si>
    <t>"spíž:"2</t>
  </si>
  <si>
    <t>"digestoř,kokel:"3</t>
  </si>
  <si>
    <t>46</t>
  </si>
  <si>
    <t>974031153</t>
  </si>
  <si>
    <t>Vysekání rýh ve zdivu cihelném hl do 100 mm š do 100 mm</t>
  </si>
  <si>
    <t>-1523631796</t>
  </si>
  <si>
    <t>"plyn:"10</t>
  </si>
  <si>
    <t>47</t>
  </si>
  <si>
    <t>978012191</t>
  </si>
  <si>
    <t>Otlučení vnitřní vápenné nebo vápenocementové omítky stropů rákosových v rozsahu do 100 %</t>
  </si>
  <si>
    <t>-1084751200</t>
  </si>
  <si>
    <t>48</t>
  </si>
  <si>
    <t>97801319R2</t>
  </si>
  <si>
    <t>Oškrabání štuku a uvolněných částí omítky stěn</t>
  </si>
  <si>
    <t>-979754103</t>
  </si>
  <si>
    <t>"pod navýšený obklad:"</t>
  </si>
  <si>
    <t>"mč 205:" 0,5*(1,2*2+1,1-0,7)</t>
  </si>
  <si>
    <t>"mč 204:" 0,2*(2,35*2+1,88-0,7)</t>
  </si>
  <si>
    <t>997</t>
  </si>
  <si>
    <t>Přesun sutě</t>
  </si>
  <si>
    <t>49</t>
  </si>
  <si>
    <t>997013212</t>
  </si>
  <si>
    <t>Vnitrostaveništní doprava suti a vybouraných hmot pro budovy v do 9 m ručně</t>
  </si>
  <si>
    <t>1794161759</t>
  </si>
  <si>
    <t>50</t>
  </si>
  <si>
    <t>997013501</t>
  </si>
  <si>
    <t>Odvoz suti a vybouraných hmot na skládku nebo meziskládku do 1 km se složením</t>
  </si>
  <si>
    <t>-1484322913</t>
  </si>
  <si>
    <t>51</t>
  </si>
  <si>
    <t>9970135R0</t>
  </si>
  <si>
    <t xml:space="preserve">Příplatek k odvozu suti a vybouraných hmot za dopravu na místo skládky </t>
  </si>
  <si>
    <t>1288031721</t>
  </si>
  <si>
    <t>52</t>
  </si>
  <si>
    <t>997013831</t>
  </si>
  <si>
    <t>Poplatek za uložení stavebního směsného odpadu na skládce (skládkovné)</t>
  </si>
  <si>
    <t>-1799763750</t>
  </si>
  <si>
    <t>998</t>
  </si>
  <si>
    <t>Přesun hmot</t>
  </si>
  <si>
    <t>53</t>
  </si>
  <si>
    <t>998018002</t>
  </si>
  <si>
    <t>Přesun hmot ruční pro budovy v do 12 m</t>
  </si>
  <si>
    <t>430189487</t>
  </si>
  <si>
    <t>PSV</t>
  </si>
  <si>
    <t>Práce a dodávky PSV</t>
  </si>
  <si>
    <t>711</t>
  </si>
  <si>
    <t>Izolace proti vodě, vlhkosti a plynům</t>
  </si>
  <si>
    <t>54</t>
  </si>
  <si>
    <t>71119312R1</t>
  </si>
  <si>
    <t>Izolace proti zemní vlhkosti na vodorovné ploše- systém těsnicí kaší 2K vč.penetrace podkladu</t>
  </si>
  <si>
    <t>-201126026</t>
  </si>
  <si>
    <t>4,49+1,36</t>
  </si>
  <si>
    <t>55</t>
  </si>
  <si>
    <t>71119313R1</t>
  </si>
  <si>
    <t>Izolace proti zemní vlhkosti na svislé ploše- systém těsnicí kaší 2K vč.systémové penetrace podkladu</t>
  </si>
  <si>
    <t>145680693</t>
  </si>
  <si>
    <t>11,6*0,2+1,8*(0,9*2+1,88)</t>
  </si>
  <si>
    <t>56</t>
  </si>
  <si>
    <t>71149313R1</t>
  </si>
  <si>
    <t>Těsnící páska stěrkové izolace</t>
  </si>
  <si>
    <t>700610410</t>
  </si>
  <si>
    <t>1,17*2+1,1*2+1,88*2+2,35*2-0,7*2</t>
  </si>
  <si>
    <t>0,2*4+0,2*2+2*2</t>
  </si>
  <si>
    <t>57</t>
  </si>
  <si>
    <t>71149313R2</t>
  </si>
  <si>
    <t>Těsnící roh stěrkové izolace</t>
  </si>
  <si>
    <t>-1132083458</t>
  </si>
  <si>
    <t>58</t>
  </si>
  <si>
    <t>71149313R3</t>
  </si>
  <si>
    <t>Těsnění proustupu -  stěrkové izolace</t>
  </si>
  <si>
    <t>-1754860954</t>
  </si>
  <si>
    <t>713</t>
  </si>
  <si>
    <t>Izolace tepelné</t>
  </si>
  <si>
    <t>59</t>
  </si>
  <si>
    <t>713111121</t>
  </si>
  <si>
    <t>Montáž izolace tepelné spodem stropů s uchycením drátem rohoží, pásů, dílců, desek</t>
  </si>
  <si>
    <t>679987729</t>
  </si>
  <si>
    <t>"šikmá stěna:" SDKsik*2</t>
  </si>
  <si>
    <t>60</t>
  </si>
  <si>
    <t>631481540</t>
  </si>
  <si>
    <t>deska minerální izolační ISOVER UNI 600x1200 mm tl. 100 mm</t>
  </si>
  <si>
    <t>-192300243</t>
  </si>
  <si>
    <t>12,87*1,02 'Přepočtené koeficientem množství</t>
  </si>
  <si>
    <t>61</t>
  </si>
  <si>
    <t>631481530</t>
  </si>
  <si>
    <t>deska minerální izolační ISOVER UNI 600x1200 mm tl. 80 mm</t>
  </si>
  <si>
    <t>236333040</t>
  </si>
  <si>
    <t>62</t>
  </si>
  <si>
    <t>713121111</t>
  </si>
  <si>
    <t>Montáž izolace tepelné podlah volně kladenými rohožemi, pásy, dílci, deskami 1 vrstva</t>
  </si>
  <si>
    <t>369040721</t>
  </si>
  <si>
    <t>63</t>
  </si>
  <si>
    <t>631537840</t>
  </si>
  <si>
    <t>deska izolační podlahová ROCKWOOL STEPROCK ND 600x1000x40 mm</t>
  </si>
  <si>
    <t>543358497</t>
  </si>
  <si>
    <t>88,845*1,02 'Přepočtené koeficientem množství</t>
  </si>
  <si>
    <t>64</t>
  </si>
  <si>
    <t>74844602</t>
  </si>
  <si>
    <t>65</t>
  </si>
  <si>
    <t>631537810</t>
  </si>
  <si>
    <t>deska izolační podlahová ROCKWOOL STEPROCK ND 600x1000x25 mm</t>
  </si>
  <si>
    <t>-1950048218</t>
  </si>
  <si>
    <t>5,85*1,02 'Přepočtené koeficientem množství</t>
  </si>
  <si>
    <t>66</t>
  </si>
  <si>
    <t>713131121</t>
  </si>
  <si>
    <t>Montáž izolace tepelné stěn přichycením dráty rohoží, pásů, dílců, desek</t>
  </si>
  <si>
    <t>632161866</t>
  </si>
  <si>
    <t>plS6+plS3</t>
  </si>
  <si>
    <t>23,497</t>
  </si>
  <si>
    <t>67</t>
  </si>
  <si>
    <t>-901779676</t>
  </si>
  <si>
    <t>23,497*1,02 'Přepočtené koeficientem množství</t>
  </si>
  <si>
    <t>68</t>
  </si>
  <si>
    <t>631481550</t>
  </si>
  <si>
    <t>deska minerální izolační ISOVER UNI 600x1200 mm tl. 120 mm</t>
  </si>
  <si>
    <t>-1033653813</t>
  </si>
  <si>
    <t>69</t>
  </si>
  <si>
    <t>713191132</t>
  </si>
  <si>
    <t>Montáž izolace tepelné podlah, stropů vrchem nebo střech překrytí separační fólií z PE</t>
  </si>
  <si>
    <t>370448484</t>
  </si>
  <si>
    <t>70</t>
  </si>
  <si>
    <t>283231500</t>
  </si>
  <si>
    <t>fólie separační PE bal. 100 m2</t>
  </si>
  <si>
    <t>680457881</t>
  </si>
  <si>
    <t>5,85*1,1 'Přepočtené koeficientem množství</t>
  </si>
  <si>
    <t>71</t>
  </si>
  <si>
    <t>998713102</t>
  </si>
  <si>
    <t>Přesun hmot tonážní pro izolace tepelné v objektech v do 12 m</t>
  </si>
  <si>
    <t>559954386</t>
  </si>
  <si>
    <t>72</t>
  </si>
  <si>
    <t>998713181</t>
  </si>
  <si>
    <t>Příplatek k přesunu hmot tonážní 713 prováděný bez použití mechanizace</t>
  </si>
  <si>
    <t>-1351841365</t>
  </si>
  <si>
    <t>721</t>
  </si>
  <si>
    <t>Zdravotechnika - vnitřní kanalizace</t>
  </si>
  <si>
    <t>73</t>
  </si>
  <si>
    <t>721103101</t>
  </si>
  <si>
    <t>Úprava kanalizace v mč.2.03  - komplet dle výkresu ZTI- kanalizace</t>
  </si>
  <si>
    <t>-461699160</t>
  </si>
  <si>
    <t>cena zahrnuje demontáž stávajícího vyvedení kanalizace  od dřezu, jeho odvoz a likvidaci na řízené skládce vč.poplatku za skládku,</t>
  </si>
  <si>
    <t>nové potrubí DN 50 vč.tvarovek, výustku pro dřez, potřebných vysekání rýh a průrazů</t>
  </si>
  <si>
    <t>přesuny materiálů</t>
  </si>
  <si>
    <t>"komplet:"1</t>
  </si>
  <si>
    <t>74</t>
  </si>
  <si>
    <t>721105101</t>
  </si>
  <si>
    <t>Úprava kanalizace v mč.2.05  - komplet dle výkresu ZTI- kanalizace</t>
  </si>
  <si>
    <t>-1068253180</t>
  </si>
  <si>
    <t>cena zahrnuje úpravu stávajícího připojení WC kombi pro předstěnový prefabrikát závěsného WC vč.dodávky potrubí a tvarovek</t>
  </si>
  <si>
    <t>nové potrubí DN 40  dl.cca 2m vč.tvarovek, výustku pro umyvadlo,připojení podomítkové tvarovky HL , potřebných vysekání rýh a 1xprůrazu</t>
  </si>
  <si>
    <t>75</t>
  </si>
  <si>
    <t>721106101</t>
  </si>
  <si>
    <t>Úprava kanalizace v mč.2.06  - komplet dle výkresu ZTI- kanalizace</t>
  </si>
  <si>
    <t>-1467676667</t>
  </si>
  <si>
    <t xml:space="preserve">cena zahrnuje demontáž stávajícího vyvedení kanalizace  od vany a umyvadla vč.cca 1,2m potrubí propojujícího vanu a umyvadlo </t>
  </si>
  <si>
    <t>demontovaný materiál - odvoz a likvidaci na řízené skládce vč.poplatku za skládku,</t>
  </si>
  <si>
    <t xml:space="preserve">nové potrubí DN 50 vč.tvarovek, výustku pro vanu a umyvadlo , potřebných vysekání rýh </t>
  </si>
  <si>
    <t>76</t>
  </si>
  <si>
    <t>721226511</t>
  </si>
  <si>
    <t>Zápachové uzávěrky podomítkové (Pe) s krycí deskou pro pračku a myčku DN 40 (HL 400 ECO)</t>
  </si>
  <si>
    <t>-1261411030</t>
  </si>
  <si>
    <t>722</t>
  </si>
  <si>
    <t>Zdravotechnika - vnitřní vodovod</t>
  </si>
  <si>
    <t>77</t>
  </si>
  <si>
    <t>722130801</t>
  </si>
  <si>
    <t>Demontáž potrubí ocelové pozinkované závitové do DN 25</t>
  </si>
  <si>
    <t>648968429</t>
  </si>
  <si>
    <t>"předpoklad:" 15</t>
  </si>
  <si>
    <t>78</t>
  </si>
  <si>
    <t>722130991</t>
  </si>
  <si>
    <t>Potrubí pozinkované závitové vsazení odbočky do potrubí oboustranná svěrná spojka DN 20 / G 1/2</t>
  </si>
  <si>
    <t>-1023718075</t>
  </si>
  <si>
    <t>79</t>
  </si>
  <si>
    <t>722170801</t>
  </si>
  <si>
    <t>Demontáž rozvodů vody z plastů do D 25</t>
  </si>
  <si>
    <t>437087856</t>
  </si>
  <si>
    <t>80</t>
  </si>
  <si>
    <t>72217323R2</t>
  </si>
  <si>
    <t>Potrubí vodovodní PP PN16 DN20</t>
  </si>
  <si>
    <t>-1851364184</t>
  </si>
  <si>
    <t>81</t>
  </si>
  <si>
    <t>72217330R3</t>
  </si>
  <si>
    <t>Příplatek k potrubí vodovodnímu plastovému za členitý rozvod D 20</t>
  </si>
  <si>
    <t>-284076499</t>
  </si>
  <si>
    <t>82</t>
  </si>
  <si>
    <t>722181221</t>
  </si>
  <si>
    <t>Ochrana vodovodního potrubí přilepenými tepelně izolačními trubicemi z PE tl do 10 mm DN do 22 mm</t>
  </si>
  <si>
    <t>-1276592715</t>
  </si>
  <si>
    <t>83</t>
  </si>
  <si>
    <t>722181241</t>
  </si>
  <si>
    <t>Ochrana vodovodního potrubí přilepenými tepelně izolačními trubicemi z PE tl do 20 mm DN do 22 mm</t>
  </si>
  <si>
    <t>2106768791</t>
  </si>
  <si>
    <t>84</t>
  </si>
  <si>
    <t>722190401</t>
  </si>
  <si>
    <t>Vyvedení a upevnění výpustku do DN 25</t>
  </si>
  <si>
    <t>-285682973</t>
  </si>
  <si>
    <t>85</t>
  </si>
  <si>
    <t>722190901</t>
  </si>
  <si>
    <t>Uzavření nebo otevření vodovodního potrubí při opravách</t>
  </si>
  <si>
    <t>1943585162</t>
  </si>
  <si>
    <t>86</t>
  </si>
  <si>
    <t>722220122</t>
  </si>
  <si>
    <t>Nástěnka pro baterii G 3/4 s jedním závitem</t>
  </si>
  <si>
    <t>pár</t>
  </si>
  <si>
    <t>-1450256280</t>
  </si>
  <si>
    <t>"pro van.baterii (pro umyv.v ceně mtže umyvadel):" 1</t>
  </si>
  <si>
    <t>87</t>
  </si>
  <si>
    <t>722270101</t>
  </si>
  <si>
    <t>Sestava vodoměrová závitová G 3/4</t>
  </si>
  <si>
    <t>1974000765</t>
  </si>
  <si>
    <t>88</t>
  </si>
  <si>
    <t>7222701R2</t>
  </si>
  <si>
    <t xml:space="preserve">Sestava pro připojení ke kotli </t>
  </si>
  <si>
    <t>1265004510</t>
  </si>
  <si>
    <t>89</t>
  </si>
  <si>
    <t>722290226</t>
  </si>
  <si>
    <t>Zkouška těsnosti vodovodního potrubí závitového do DN 50</t>
  </si>
  <si>
    <t>-1597450194</t>
  </si>
  <si>
    <t>90</t>
  </si>
  <si>
    <t>722290234</t>
  </si>
  <si>
    <t>Proplach a dezinfekce vodovodního potrubí do DN 80</t>
  </si>
  <si>
    <t>-600923206</t>
  </si>
  <si>
    <t>91</t>
  </si>
  <si>
    <t>998722101</t>
  </si>
  <si>
    <t>Přesun hmot tonážní tonážní pro vnitřní vodovod v objektech v do 6 m</t>
  </si>
  <si>
    <t>-1785540739</t>
  </si>
  <si>
    <t>92</t>
  </si>
  <si>
    <t>998722181</t>
  </si>
  <si>
    <t>Příplatek k přesunu hmot tonážní 722 prováděný bez použití mechanizace</t>
  </si>
  <si>
    <t>-1829636325</t>
  </si>
  <si>
    <t>723</t>
  </si>
  <si>
    <t>Zdravotechnika - vnitřní plynovod</t>
  </si>
  <si>
    <t>93</t>
  </si>
  <si>
    <t>723100101</t>
  </si>
  <si>
    <t>Potrubí měděné SUPERSAN 22 vč.tvarovek</t>
  </si>
  <si>
    <t>-1022154432</t>
  </si>
  <si>
    <t>94</t>
  </si>
  <si>
    <t>723150312</t>
  </si>
  <si>
    <t>Potrubí ocelové hladké černé bezešvé spojované svařováním tvářené za tepla D 57x3,2 mm</t>
  </si>
  <si>
    <t>-322830544</t>
  </si>
  <si>
    <t>"chránička:"10</t>
  </si>
  <si>
    <t>95</t>
  </si>
  <si>
    <t>723200101</t>
  </si>
  <si>
    <t>Uzávěr R950-1"</t>
  </si>
  <si>
    <t>-180510867</t>
  </si>
  <si>
    <t>96</t>
  </si>
  <si>
    <t>723200102</t>
  </si>
  <si>
    <t>Uzávěr R950-3/4"</t>
  </si>
  <si>
    <t>1143548830</t>
  </si>
  <si>
    <t>97</t>
  </si>
  <si>
    <t>723300101</t>
  </si>
  <si>
    <t>Odvzdušnění a napuštění potrubí</t>
  </si>
  <si>
    <t>600361554</t>
  </si>
  <si>
    <t>98</t>
  </si>
  <si>
    <t>723300102</t>
  </si>
  <si>
    <t>Tlaková zkouška potrubí</t>
  </si>
  <si>
    <t>-1666291686</t>
  </si>
  <si>
    <t>725</t>
  </si>
  <si>
    <t>Zdravotechnika - zařizovací předměty</t>
  </si>
  <si>
    <t>99</t>
  </si>
  <si>
    <t>725110814</t>
  </si>
  <si>
    <t>Demontáž klozetu Kombi, odsávací</t>
  </si>
  <si>
    <t>-247664098</t>
  </si>
  <si>
    <t>100</t>
  </si>
  <si>
    <t>72511912R5</t>
  </si>
  <si>
    <t>Montáž klozetových mís závěsných na nosné stěny(součástí ceny i dodávka a montáž :koleno odpadní PP pro závěsné WC HL224 WE DN110,sedátko záchodové Antibak bílé,souprava pro tlumení hluku pro závěsné WC, šrouby ke klozetu, silikon sanitární)</t>
  </si>
  <si>
    <t>-1729890510</t>
  </si>
  <si>
    <t>101</t>
  </si>
  <si>
    <t>642360911</t>
  </si>
  <si>
    <t>mísa klozetová keramická závěsná s hlubokým splachováním  bílá</t>
  </si>
  <si>
    <t>257581880</t>
  </si>
  <si>
    <t>102</t>
  </si>
  <si>
    <t>725210821</t>
  </si>
  <si>
    <t>Demontáž umyvadel bez výtokových armatur</t>
  </si>
  <si>
    <t>491152366</t>
  </si>
  <si>
    <t>103</t>
  </si>
  <si>
    <t>72521910R2</t>
  </si>
  <si>
    <t>Montáž umyvadla na šrouby do zdiva(vč.dod a montáže:silikon sanitární,manžeta těsnící HTGM E 50/40,prodloužení K 263 1/2"x20-2kusy,ventil rohový DN 15 1/2"-2kusy, HL15.1 DN32 s řetízkem, uzávěrka zápachová s krycí růžicí HL132/40,šrouby k umyvadlům)</t>
  </si>
  <si>
    <t>-734026634</t>
  </si>
  <si>
    <t>104</t>
  </si>
  <si>
    <t>642110311</t>
  </si>
  <si>
    <t>umyvadlo keramické závěsné  55 x 42 cm bílé</t>
  </si>
  <si>
    <t>-1516673455</t>
  </si>
  <si>
    <t>105</t>
  </si>
  <si>
    <t>642110481</t>
  </si>
  <si>
    <t>kryt na sifon bílý</t>
  </si>
  <si>
    <t>1264762607</t>
  </si>
  <si>
    <t>106</t>
  </si>
  <si>
    <t>642210201</t>
  </si>
  <si>
    <t>umývátko keramické bílé</t>
  </si>
  <si>
    <t>-933850562</t>
  </si>
  <si>
    <t>107</t>
  </si>
  <si>
    <t>725220841</t>
  </si>
  <si>
    <t>Demontáž van ocelová rohová</t>
  </si>
  <si>
    <t>1705897220</t>
  </si>
  <si>
    <t>108</t>
  </si>
  <si>
    <t>72522910R3</t>
  </si>
  <si>
    <t>Montáž vany se zápachovou uzávěrkou akrylátových (součástí ceny i dodávka a montáž:koleno HTB, úhel 87°DN50, trubka s hrdlem HTEM délka 1 m DN 50, uzávěrka zápachová vanová samočistící HL500, souprava odpadní 6/4" pro koupací vany HL51)</t>
  </si>
  <si>
    <t>1744704522</t>
  </si>
  <si>
    <t>109</t>
  </si>
  <si>
    <t>554210380</t>
  </si>
  <si>
    <t>vana akrylátová TEIKO ORIENT 170l 180x80 cm bílá</t>
  </si>
  <si>
    <t>-124671428</t>
  </si>
  <si>
    <t>110</t>
  </si>
  <si>
    <t>725820801</t>
  </si>
  <si>
    <t>Demontáž baterie nástěnné do G 3 / 4</t>
  </si>
  <si>
    <t>-828293101</t>
  </si>
  <si>
    <t>111</t>
  </si>
  <si>
    <t>725829111</t>
  </si>
  <si>
    <t>Montáž baterie stojánkové dřezové  G 1/2</t>
  </si>
  <si>
    <t>1250434217</t>
  </si>
  <si>
    <t>112</t>
  </si>
  <si>
    <t>551439741</t>
  </si>
  <si>
    <t>baterie dřezová páková stojánková otáčivá</t>
  </si>
  <si>
    <t>1461872375</t>
  </si>
  <si>
    <t>113</t>
  </si>
  <si>
    <t>725829131</t>
  </si>
  <si>
    <t>Montáž baterie umyvadlové stojánkové G 1/2 ostatní typ</t>
  </si>
  <si>
    <t>-1514744863</t>
  </si>
  <si>
    <t>114</t>
  </si>
  <si>
    <t>551440481</t>
  </si>
  <si>
    <t>baterie umyvadlová stojánková</t>
  </si>
  <si>
    <t>1189768212</t>
  </si>
  <si>
    <t>115</t>
  </si>
  <si>
    <t>725839102</t>
  </si>
  <si>
    <t>Montáž baterie vanové nástěnné G 3/4 ostatní typ</t>
  </si>
  <si>
    <t>-1065808704</t>
  </si>
  <si>
    <t>116</t>
  </si>
  <si>
    <t>551440335</t>
  </si>
  <si>
    <t>baterie vanová  kombinovaná, se sprchou  vč. sprchové hadice a hlavice</t>
  </si>
  <si>
    <t>2025827106</t>
  </si>
  <si>
    <t>117</t>
  </si>
  <si>
    <t>725840850</t>
  </si>
  <si>
    <t>Demontáž baterie sprch T 954 diferenciální do G 3/4x1</t>
  </si>
  <si>
    <t>1289855848</t>
  </si>
  <si>
    <t>118</t>
  </si>
  <si>
    <t>998725101</t>
  </si>
  <si>
    <t>Přesun hmot tonážní pro zařizovací předměty v objektech v do 6 m</t>
  </si>
  <si>
    <t>522326354</t>
  </si>
  <si>
    <t>119</t>
  </si>
  <si>
    <t>998725181</t>
  </si>
  <si>
    <t>Příplatek k přesunu hmot tonážní 725 prováděný bez použití mechanizace</t>
  </si>
  <si>
    <t>-1697591558</t>
  </si>
  <si>
    <t>726</t>
  </si>
  <si>
    <t>Zdravotechnika - předstěnové instalace</t>
  </si>
  <si>
    <t>120</t>
  </si>
  <si>
    <t>726131041</t>
  </si>
  <si>
    <t>Instalační předstěna - klozet závěsný v 1120 mm s ovládáním zepředu do lehkých stěn s kovovou kcí (součástí je tlačítko pro ovládání WC,souprava pro tlumení hluku)</t>
  </si>
  <si>
    <t>219600868</t>
  </si>
  <si>
    <t>121</t>
  </si>
  <si>
    <t>998726111</t>
  </si>
  <si>
    <t>Přesun hmot tonážní pro instalační prefabrikáty v objektech v do 6 m</t>
  </si>
  <si>
    <t>1130843306</t>
  </si>
  <si>
    <t>122</t>
  </si>
  <si>
    <t>998726181</t>
  </si>
  <si>
    <t>Příplatek k přesunu hmot tonážní 726 prováděný bez použití mechanizace</t>
  </si>
  <si>
    <t>1315690128</t>
  </si>
  <si>
    <t>730</t>
  </si>
  <si>
    <t>Ústřední vytápění</t>
  </si>
  <si>
    <t>123</t>
  </si>
  <si>
    <t>730100R01</t>
  </si>
  <si>
    <t>UT dle samostatného soupisu</t>
  </si>
  <si>
    <t>1265109214</t>
  </si>
  <si>
    <t>124</t>
  </si>
  <si>
    <t>730100R012</t>
  </si>
  <si>
    <t xml:space="preserve">Stavební přípomoce pro UT ( průrazy,průchodky, začištění omítek) </t>
  </si>
  <si>
    <t>1156792792</t>
  </si>
  <si>
    <t>125</t>
  </si>
  <si>
    <t>730100R11</t>
  </si>
  <si>
    <t>Demontáž stávajících zařízení UT (radiátoty, oc.potrubí,kotel) vč.přesunů odvozu a likvidace na řízené skládce</t>
  </si>
  <si>
    <t>-1508151054</t>
  </si>
  <si>
    <t xml:space="preserve">"vedení v podlaze,izolace -3mb +2x průchod OSB a PVC, začištění otvoru:" </t>
  </si>
  <si>
    <t>"prostup zdí pro dvě trubky -vybourání,začištění, průchodky - 7kusů:"</t>
  </si>
  <si>
    <t>762</t>
  </si>
  <si>
    <t>Konstrukce tesařské</t>
  </si>
  <si>
    <t>126</t>
  </si>
  <si>
    <t>762083111</t>
  </si>
  <si>
    <t>Impregnace řeziva proti dřevokaznému hmyzu a houbám máčením třída ohrožení 1 a 2</t>
  </si>
  <si>
    <t>1280249559</t>
  </si>
  <si>
    <t>127</t>
  </si>
  <si>
    <t>762085113</t>
  </si>
  <si>
    <t>Montáž svorníků nebo šroubů délky do 450 mm</t>
  </si>
  <si>
    <t>-179848993</t>
  </si>
  <si>
    <t>9*13+9*10+6*7+4*7</t>
  </si>
  <si>
    <t>128</t>
  </si>
  <si>
    <t>553076R02</t>
  </si>
  <si>
    <t>Svorník do M12 dl.do 0,5m vč.matic a podložek (pozinkováno)</t>
  </si>
  <si>
    <t>1027440077</t>
  </si>
  <si>
    <t>129</t>
  </si>
  <si>
    <t>762090R02</t>
  </si>
  <si>
    <t>Úprava kapes pro trámy - vyčištění, vyrovnání cementovým potěrem, podkladní lepenka</t>
  </si>
  <si>
    <t>1279652171</t>
  </si>
  <si>
    <t>"(vysekání viz bourací práce)"</t>
  </si>
  <si>
    <t>130</t>
  </si>
  <si>
    <t>762511276</t>
  </si>
  <si>
    <t>Podlahové kce podkladové z desek OSB tl 22 mm broušených na pero a drážku šroubovaných</t>
  </si>
  <si>
    <t>-1365144802</t>
  </si>
  <si>
    <t>131</t>
  </si>
  <si>
    <t>762511277</t>
  </si>
  <si>
    <t>Podlahové kce podkladové z desek OSB tl 25 mm broušených na pero a drážku šroubovaných</t>
  </si>
  <si>
    <t>-364776991</t>
  </si>
  <si>
    <t>132</t>
  </si>
  <si>
    <t>762511282</t>
  </si>
  <si>
    <t>Podlahové kce podkladové dvouvrstvé z desek OSB tl 2x12 mm broušených na pero a drážku lepených</t>
  </si>
  <si>
    <t>-1957648426</t>
  </si>
  <si>
    <t>133</t>
  </si>
  <si>
    <t>762522811</t>
  </si>
  <si>
    <t>Demontáž podlah s polštáři z prken tloušťky do 32 mm</t>
  </si>
  <si>
    <t>-678496299</t>
  </si>
  <si>
    <t>bouPark+bouKD+7,92</t>
  </si>
  <si>
    <t>134</t>
  </si>
  <si>
    <t>762811811</t>
  </si>
  <si>
    <t>Demontáž záklopů stropů vrchních a zapuštěných z hrubých prken, tl. do 32 mm</t>
  </si>
  <si>
    <t>1537561332</t>
  </si>
  <si>
    <t>"2x20mm:" (bouPark+bouKD+7,92)*2</t>
  </si>
  <si>
    <t>135</t>
  </si>
  <si>
    <t>76282280R1</t>
  </si>
  <si>
    <t>Demontáž lišt zapuštěného záklopu</t>
  </si>
  <si>
    <t>1513953072</t>
  </si>
  <si>
    <t>9*2*6+9*2*4,8</t>
  </si>
  <si>
    <t>6*3,4+4*2,5</t>
  </si>
  <si>
    <t>Součet</t>
  </si>
  <si>
    <t>136</t>
  </si>
  <si>
    <t>76282293R3</t>
  </si>
  <si>
    <t xml:space="preserve">Montáž příložek stropního trámu z hranolů průřezové plochy do 288 cm2 </t>
  </si>
  <si>
    <t>1031806878</t>
  </si>
  <si>
    <t>"viz vč.D.1.1.b.4.:" 9*2*6+9*2*4,8+3,4*6+4*2,5</t>
  </si>
  <si>
    <t>137</t>
  </si>
  <si>
    <t>605121211</t>
  </si>
  <si>
    <t>řezivo jehličnaté hranol jakost I-II průřez do 450cm2</t>
  </si>
  <si>
    <t>914563218</t>
  </si>
  <si>
    <t>0,1*0,2*(9*2*6+3,4*6+2,5*4)</t>
  </si>
  <si>
    <t>0,08*0,18*(9*2*4,8)</t>
  </si>
  <si>
    <t>138</t>
  </si>
  <si>
    <t>76282293R4</t>
  </si>
  <si>
    <t>Montáž lišt zapuštěného záklopu</t>
  </si>
  <si>
    <t>-1247624870</t>
  </si>
  <si>
    <t>139</t>
  </si>
  <si>
    <t>605141130</t>
  </si>
  <si>
    <t>řezivo jehličnaté,střešní latě impregnované dl 2 - 3,5 m</t>
  </si>
  <si>
    <t>-1498012879</t>
  </si>
  <si>
    <t>224,8*0,05*0,06*1,08</t>
  </si>
  <si>
    <t>140</t>
  </si>
  <si>
    <t>76282391R5</t>
  </si>
  <si>
    <t>Otesání části stropního trámu z hranolů průřezové plochy do 450 cm2</t>
  </si>
  <si>
    <t>m5</t>
  </si>
  <si>
    <t>-2082233634</t>
  </si>
  <si>
    <t>"odhad výměry:" 45</t>
  </si>
  <si>
    <t>141</t>
  </si>
  <si>
    <t>76282392R3</t>
  </si>
  <si>
    <t xml:space="preserve">Náhrada zhlaví stropního trámu z hranolů průřezové plochy do 300-450 cm2 dl do 1 m ( tj.- vyřezání, uvolnění ze zdi, dodávka nové impreg.části, tesařský  lepený spoj se stáv.částí , statické zabezpečení v průběhu výměny) </t>
  </si>
  <si>
    <t>993412775</t>
  </si>
  <si>
    <t>"odhad:" 6</t>
  </si>
  <si>
    <t>142</t>
  </si>
  <si>
    <t>762841812</t>
  </si>
  <si>
    <t>Demontáž podbíjení obkladů stropů a střech sklonu do 60° z hrubých prken s omítkou</t>
  </si>
  <si>
    <t>1991215139</t>
  </si>
  <si>
    <t xml:space="preserve">"alt.položka - dem.stěn podkroví:" </t>
  </si>
  <si>
    <t>"stěna S6:"2,9*3,94</t>
  </si>
  <si>
    <t>"trám u S5:" 0,55*(2,35+2,55)</t>
  </si>
  <si>
    <t>"stěna S5:"2,63*(2,35+2,55)</t>
  </si>
  <si>
    <t>"stěna S3:" 2,6*5,7-0,57*0,86*2-1,32*1,34</t>
  </si>
  <si>
    <t>0,3*2,86*2+0,1*5,32</t>
  </si>
  <si>
    <t>143</t>
  </si>
  <si>
    <t>7628950R5</t>
  </si>
  <si>
    <t>Spojovací prostředky pro montáž záklopu, stropnice a podbíjení - pevnostní vruty dl. 8-10cm</t>
  </si>
  <si>
    <t>-933928611</t>
  </si>
  <si>
    <t>144</t>
  </si>
  <si>
    <t>998762102</t>
  </si>
  <si>
    <t>Přesun hmot tonážní pro kce tesařské v objektech v do 12 m</t>
  </si>
  <si>
    <t>-1450408554</t>
  </si>
  <si>
    <t>145</t>
  </si>
  <si>
    <t>998762181</t>
  </si>
  <si>
    <t>Příplatek k přesunu hmot tonážní 762 prováděný bez použití mechanizace</t>
  </si>
  <si>
    <t>-675443841</t>
  </si>
  <si>
    <t>763</t>
  </si>
  <si>
    <t>Konstrukce suché výstavby</t>
  </si>
  <si>
    <t>146</t>
  </si>
  <si>
    <t>763121441</t>
  </si>
  <si>
    <t>SDK stěna předsazená tl 65 mm profil CW+UW 50 deska 1xDF 15 TI 40 mm 50 kg/m3 EI 30</t>
  </si>
  <si>
    <t>-174451612</t>
  </si>
  <si>
    <t>"stěna S6:" 2,8*3,94</t>
  </si>
  <si>
    <t>147</t>
  </si>
  <si>
    <t>76312161R5</t>
  </si>
  <si>
    <t>Příplatek k SDK příčce za zdvojenou nosnou konstrukci z systémových profilů CD (montáž a dodáka)</t>
  </si>
  <si>
    <t>885069942</t>
  </si>
  <si>
    <t>"předstěna WC:" 1,1*1,2</t>
  </si>
  <si>
    <t>148</t>
  </si>
  <si>
    <t>763121714</t>
  </si>
  <si>
    <t>SDK stěna předsazená základní penetrační nátěr</t>
  </si>
  <si>
    <t>-1652396745</t>
  </si>
  <si>
    <t>149</t>
  </si>
  <si>
    <t>763121913</t>
  </si>
  <si>
    <t>Zhotovení otvoru vel. do 0,5 m2 v SDK předsazené stěně tl do 100 mm s vyztužením profily</t>
  </si>
  <si>
    <t>44244222</t>
  </si>
  <si>
    <t>"Revizní dvířka:"1</t>
  </si>
  <si>
    <t>150</t>
  </si>
  <si>
    <t>763131431</t>
  </si>
  <si>
    <t>SDK podhled deska 1xDF 12,5 bez TI dvouvrstvá spodní kce profil CD+UD</t>
  </si>
  <si>
    <t>1840977952</t>
  </si>
  <si>
    <t>7,92+(14,6-0,75*2,53)+18,85+22,31+13,78</t>
  </si>
  <si>
    <t>4,83+6,36+1,36+4,48</t>
  </si>
  <si>
    <t>"šikmá stěna podkroví:" 2,53*(2,53+2,55)</t>
  </si>
  <si>
    <t>151</t>
  </si>
  <si>
    <t>763131714</t>
  </si>
  <si>
    <t>SDK podhled základní penetrační nátěr</t>
  </si>
  <si>
    <t>-2138995463</t>
  </si>
  <si>
    <t>SKDstr+0,35*5,53</t>
  </si>
  <si>
    <t>SDKsik+0,55*(2,53+2,55)</t>
  </si>
  <si>
    <t>152</t>
  </si>
  <si>
    <t>763131721</t>
  </si>
  <si>
    <t>SDK podhled skoková změna v do 0,5 m</t>
  </si>
  <si>
    <t>533548514</t>
  </si>
  <si>
    <t>1,88+1,1+2,55</t>
  </si>
  <si>
    <t>153</t>
  </si>
  <si>
    <t>763131752</t>
  </si>
  <si>
    <t>Montáž jedné vrstvy tepelné izolace do SDK podhledu</t>
  </si>
  <si>
    <t>-537027733</t>
  </si>
  <si>
    <t>154</t>
  </si>
  <si>
    <t>-1091197302</t>
  </si>
  <si>
    <t>96,426*1,02 'Přepočtené koeficientem množství</t>
  </si>
  <si>
    <t>155</t>
  </si>
  <si>
    <t>76313175R1</t>
  </si>
  <si>
    <t>D+M parotěsné zábrany do SDK podhledu vč.dotěsňovacích prvků</t>
  </si>
  <si>
    <t>-944425740</t>
  </si>
  <si>
    <t>156</t>
  </si>
  <si>
    <t>763131761</t>
  </si>
  <si>
    <t>Příplatek k SDK podhledu za plochu do 3 m2 jednotlivě</t>
  </si>
  <si>
    <t>-159793119</t>
  </si>
  <si>
    <t>157</t>
  </si>
  <si>
    <t>763131782</t>
  </si>
  <si>
    <t>Příplatek k desce SDK red  za kvalitu H (do vlhka)</t>
  </si>
  <si>
    <t>-737500839</t>
  </si>
  <si>
    <t>0,33*(1,88+1,1)</t>
  </si>
  <si>
    <t>0,55*2,55</t>
  </si>
  <si>
    <t>158</t>
  </si>
  <si>
    <t>763131912</t>
  </si>
  <si>
    <t>Zhotovení otvoru vel. do 0,25 m2 v SDK podhledu a podkroví s vyztužením profily</t>
  </si>
  <si>
    <t>305081571</t>
  </si>
  <si>
    <t>"nad kotlemUT:" 1</t>
  </si>
  <si>
    <t>"rev.orvor ZTI - specifikace dvířek viz obklad:" 1</t>
  </si>
  <si>
    <t>159</t>
  </si>
  <si>
    <t>562457042</t>
  </si>
  <si>
    <t>dvířka revizní do SDK 500x500x15mm</t>
  </si>
  <si>
    <t>642117605</t>
  </si>
  <si>
    <t>160</t>
  </si>
  <si>
    <t>763164136</t>
  </si>
  <si>
    <t>SDK obklad dřevěných kcí tvaru L š do 0,8 m desky 1xDF 15</t>
  </si>
  <si>
    <t>131660520</t>
  </si>
  <si>
    <t>"mč 207:" 2,53+2,55</t>
  </si>
  <si>
    <t>161</t>
  </si>
  <si>
    <t>763164535</t>
  </si>
  <si>
    <t>SDK obklad kovových kcí tvaru L š do 0,8 m desky 1xDF 12,5</t>
  </si>
  <si>
    <t>1429748634</t>
  </si>
  <si>
    <t>"mč 201:" 2,6</t>
  </si>
  <si>
    <t>162</t>
  </si>
  <si>
    <t>763172316</t>
  </si>
  <si>
    <t>Montáž revizních dvířek SDK kcí vel. 600x700 mm</t>
  </si>
  <si>
    <t>-928630175</t>
  </si>
  <si>
    <t>163</t>
  </si>
  <si>
    <t>5903071R5</t>
  </si>
  <si>
    <t>dvířka revizní 600 x 700 mm s povrchem z SDK DF 15</t>
  </si>
  <si>
    <t>-135216161</t>
  </si>
  <si>
    <t>164</t>
  </si>
  <si>
    <t>763182313</t>
  </si>
  <si>
    <t>Ostění oken z desek v SDK kci hloubky do 0,2 m</t>
  </si>
  <si>
    <t>852004797</t>
  </si>
  <si>
    <t>1,32*2+1,34*2</t>
  </si>
  <si>
    <t>"předstěna:" 1,1</t>
  </si>
  <si>
    <t>165</t>
  </si>
  <si>
    <t>763182314</t>
  </si>
  <si>
    <t>Ostění oken z desek v SDK kci hloubky do 0,5 m</t>
  </si>
  <si>
    <t>-1566078739</t>
  </si>
  <si>
    <t>(0,57*2+0,86*2)*2</t>
  </si>
  <si>
    <t>166</t>
  </si>
  <si>
    <t>998763101</t>
  </si>
  <si>
    <t>Přesun hmot tonážní pro dřevostavby v objektech v do 12 m</t>
  </si>
  <si>
    <t>-1792593768</t>
  </si>
  <si>
    <t>167</t>
  </si>
  <si>
    <t>998763181</t>
  </si>
  <si>
    <t>Příplatek k přesunu hmot tonážní pro 763 dřevostavby prováděný bez použití mechanizace</t>
  </si>
  <si>
    <t>1851239626</t>
  </si>
  <si>
    <t>766</t>
  </si>
  <si>
    <t>Konstrukce truhlářské</t>
  </si>
  <si>
    <t>168</t>
  </si>
  <si>
    <t>76610R010</t>
  </si>
  <si>
    <t xml:space="preserve">Bezpečnostní dveře 800/1970mm, EW150P3,bezp.třída 1,zvuková izolace 30dB,  vč.obl.zárubně ,kování a prahu (přesná specifikace viz výkres č.D.1.1.b.5 - kompletní systémová dodávka a montáž </t>
  </si>
  <si>
    <t>1123991062</t>
  </si>
  <si>
    <t>169</t>
  </si>
  <si>
    <t>76610R020</t>
  </si>
  <si>
    <t xml:space="preserve">Interiérové dveře 800/1970mm,kazetové vč.obl.zárubně a kování, nátěr (přesná specifikace a členění viz výkres č.D.1.1.b.5, položka 2P - kompletní systémová dodávka a montáž </t>
  </si>
  <si>
    <t>-1332217079</t>
  </si>
  <si>
    <t>170</t>
  </si>
  <si>
    <t>76610RT10</t>
  </si>
  <si>
    <t>Parapet,dřevo masiv tl.32mm, nátěr slonová kost - dle popisu na výkresu č. D.1.1.b1 , položka T1- dodávka a montáž (rozměr cca1350/100mm  - doměřit na stavbě!)</t>
  </si>
  <si>
    <t>-1458063720</t>
  </si>
  <si>
    <t>171</t>
  </si>
  <si>
    <t>76610RT20</t>
  </si>
  <si>
    <t>Oprava truhlářské zárubně -tj.obrousit nátěry, vytmelit netovnosti, nátěry alkyduretanovou barvou odstín slonová kost - dle popisu na výkresu č. D.1.1.b1 (vč.zakrývání okolních konstrukcí )</t>
  </si>
  <si>
    <t>774572792</t>
  </si>
  <si>
    <t>0,6*((2,13*2+1,2)*2+(2,1*2+1)*2+(2*2+1,1))</t>
  </si>
  <si>
    <t>"kazetové:" 1*(2,1*2+1,2)*1,2</t>
  </si>
  <si>
    <t>172</t>
  </si>
  <si>
    <t>76610RT21</t>
  </si>
  <si>
    <t xml:space="preserve">Vyvážení závěsů a zástrčí jednokřídlých dveří </t>
  </si>
  <si>
    <t>dveře</t>
  </si>
  <si>
    <t>-1691527351</t>
  </si>
  <si>
    <t>173</t>
  </si>
  <si>
    <t>76610RT30</t>
  </si>
  <si>
    <t>Oprava dřevěných kazetových dveří -tj.obrousit nátěry, vytmelit netovnosti, nátěry alkyduretanovou barvou odstín slonová kost - dle popisu na výkresu č. D.1.1.b1 (vč.zakrývání okolních konstrukcí, vyvěšení, zavěšení , přemístění křídel )</t>
  </si>
  <si>
    <t>666352424</t>
  </si>
  <si>
    <t>"pohledová plocha:" (0,95*2,15*3+0,75*2,15*2+0,85*2,05)*2</t>
  </si>
  <si>
    <t>"navýšení za profilaci:" 22,19*0,2</t>
  </si>
  <si>
    <t>174</t>
  </si>
  <si>
    <t>76610RT31</t>
  </si>
  <si>
    <t>Výměna kování (štítky+kliky) tj, demontáž stávajících, montáž nových</t>
  </si>
  <si>
    <t>-363998937</t>
  </si>
  <si>
    <t>175</t>
  </si>
  <si>
    <t>553115802</t>
  </si>
  <si>
    <t>Kliky,štítky pro jedny dveře- celomosazné, klika/klika, typ retro</t>
  </si>
  <si>
    <t>2101792385</t>
  </si>
  <si>
    <t>176</t>
  </si>
  <si>
    <t>76610RT40</t>
  </si>
  <si>
    <t>Skříň policová samonosná 600/600/2660mm dle specifikace a členění viz výkres č.D.1.1.b.5, položka T4- kompletní systémová dodávka a montáž včetně kotvení</t>
  </si>
  <si>
    <t>-499368771</t>
  </si>
  <si>
    <t>177</t>
  </si>
  <si>
    <t>76610RT50</t>
  </si>
  <si>
    <t xml:space="preserve">Kuchyňská sestava a spíž dle specifikace a členění viz výkres č.D.1.1.b.5, položka T5- kompletní systémová dodávka a montáž </t>
  </si>
  <si>
    <t>295839842</t>
  </si>
  <si>
    <t>178</t>
  </si>
  <si>
    <t>766441821</t>
  </si>
  <si>
    <t>Demontáž parapetních desek dřevěných nebo plastových šířky do 30 cm délky přes 1,0 m</t>
  </si>
  <si>
    <t>1582843300</t>
  </si>
  <si>
    <t>179</t>
  </si>
  <si>
    <t>766662811</t>
  </si>
  <si>
    <t>Demontáž truhlářských prahů dveří jednokřídlových</t>
  </si>
  <si>
    <t>-1523024044</t>
  </si>
  <si>
    <t>180</t>
  </si>
  <si>
    <t>766812840</t>
  </si>
  <si>
    <t>Demontáž kuchyňských linek dřevěných nebo kovových délky do 2,1 m</t>
  </si>
  <si>
    <t>259342250</t>
  </si>
  <si>
    <t>181</t>
  </si>
  <si>
    <t>7668258R40</t>
  </si>
  <si>
    <t>Demontáž koženkové shrnovací stěny 2810/2700mm včetně dřevěné zárubně</t>
  </si>
  <si>
    <t>-1541168486</t>
  </si>
  <si>
    <t>182</t>
  </si>
  <si>
    <t>766900110</t>
  </si>
  <si>
    <t>Vyřezání otvoru pro odvětrání VZT v dřevěném vnějším obkladu , začištění</t>
  </si>
  <si>
    <t>68503608</t>
  </si>
  <si>
    <t>771</t>
  </si>
  <si>
    <t>Podlahy z dlaždic</t>
  </si>
  <si>
    <t>183</t>
  </si>
  <si>
    <t>771573810</t>
  </si>
  <si>
    <t>Demontáž podlah z dlaždic keramických lepených</t>
  </si>
  <si>
    <t>-825742673</t>
  </si>
  <si>
    <t>4,83+6,36+1,36+4,49</t>
  </si>
  <si>
    <t>184</t>
  </si>
  <si>
    <t>771574117</t>
  </si>
  <si>
    <t>Montáž podlah keramických režných hladkých lepených flexibilním lepidlem do 35 ks/m2</t>
  </si>
  <si>
    <t>-1885766867</t>
  </si>
  <si>
    <t>1,36+4,49</t>
  </si>
  <si>
    <t>185</t>
  </si>
  <si>
    <t>597612901</t>
  </si>
  <si>
    <t xml:space="preserve">dlaždice keramické </t>
  </si>
  <si>
    <t>-2144670228</t>
  </si>
  <si>
    <t>186</t>
  </si>
  <si>
    <t>771579191</t>
  </si>
  <si>
    <t>Příplatek k montáž podlah keramických za plochu do 5 m2</t>
  </si>
  <si>
    <t>-111422451</t>
  </si>
  <si>
    <t>187</t>
  </si>
  <si>
    <t>77157919R5</t>
  </si>
  <si>
    <t>Příplatek k montáž podlah keramických za spárování barevným cementem</t>
  </si>
  <si>
    <t>-7322632</t>
  </si>
  <si>
    <t>188</t>
  </si>
  <si>
    <t>998771102</t>
  </si>
  <si>
    <t>Přesun hmot tonážní pro podlahy z dlaždic v objektech v do 12 m</t>
  </si>
  <si>
    <t>-2109230654</t>
  </si>
  <si>
    <t>189</t>
  </si>
  <si>
    <t>998771181</t>
  </si>
  <si>
    <t>Příplatek k přesunu hmot tonážní 771 prováděný bez použití mechanizace</t>
  </si>
  <si>
    <t>1857829702</t>
  </si>
  <si>
    <t>775</t>
  </si>
  <si>
    <t>Podlahy skládané</t>
  </si>
  <si>
    <t>190</t>
  </si>
  <si>
    <t>775411810</t>
  </si>
  <si>
    <t>Demontáž soklíků nebo lišt dřevěných přibíjených</t>
  </si>
  <si>
    <t>1592357495</t>
  </si>
  <si>
    <t>3,37*2+3,05*2-0,9-0,8-0,7*2</t>
  </si>
  <si>
    <t>4,23*2+4,65*2-0,9+3,94*2+4,75*2-0,9+3,98*2+5,49*2-0,9-0,8+2,95+2,65+0,15+0,3*4+4-0,8</t>
  </si>
  <si>
    <t>191</t>
  </si>
  <si>
    <t>775511820</t>
  </si>
  <si>
    <t>Demontáž podlah vlysových lepených bez lišt</t>
  </si>
  <si>
    <t>-792192327</t>
  </si>
  <si>
    <t>14,6+18,85+22,31+13,78</t>
  </si>
  <si>
    <t>776</t>
  </si>
  <si>
    <t>Podlahy povlakové</t>
  </si>
  <si>
    <t>192</t>
  </si>
  <si>
    <t>776201814</t>
  </si>
  <si>
    <t>Demontáž povlakových podlahovin volně položených podlepených páskou</t>
  </si>
  <si>
    <t>1898910299</t>
  </si>
  <si>
    <t>"předsíň:" 7,92</t>
  </si>
  <si>
    <t>193</t>
  </si>
  <si>
    <t>776221R10</t>
  </si>
  <si>
    <t>Montáž PVC tř.zátěže min C23 (vč.separační vrstvy druhu krytiny) vč.svařování s dodávkou svarného materiálu</t>
  </si>
  <si>
    <t>1020611657</t>
  </si>
  <si>
    <t>3,37*1,83+1,2*1,1+0,4*1,1</t>
  </si>
  <si>
    <t>1,95*2,6+0,15*1,3</t>
  </si>
  <si>
    <t>2,47*2,55+0,1*0,8</t>
  </si>
  <si>
    <t>2,53*4,23+1,85*2,12+0,1*0,9</t>
  </si>
  <si>
    <t>3,94*4,75+5,49*3,98+0,15*0,9+0,1*0,8+13,78</t>
  </si>
  <si>
    <t>194</t>
  </si>
  <si>
    <t>284102491</t>
  </si>
  <si>
    <t>krytina podlahová homogenní PVC, zátěžová třída C23 (vč.separační vrstvy dle druhu krytiny)</t>
  </si>
  <si>
    <t>-779503495</t>
  </si>
  <si>
    <t>90,9090909090909*1,1 'Přepočtené koeficientem množství</t>
  </si>
  <si>
    <t>195</t>
  </si>
  <si>
    <t>776221R11</t>
  </si>
  <si>
    <t>Kompletní systémová příprava povrchu desek OSB superfinish pro pokládku PVC (dodávka s materiálem a případným pronájmem strojů)</t>
  </si>
  <si>
    <t>1868068351</t>
  </si>
  <si>
    <t>196</t>
  </si>
  <si>
    <t>776421100</t>
  </si>
  <si>
    <t>Lepení obvodových soklíků nebo lišt z měkčených plastů (vč.dodávky lepidla)</t>
  </si>
  <si>
    <t>CS ÚRS 2014 01</t>
  </si>
  <si>
    <t>-669226892</t>
  </si>
  <si>
    <t>1,95+2,7*2+0,35*2+2,55*2+2,47*2-0,8-1,25</t>
  </si>
  <si>
    <t>197</t>
  </si>
  <si>
    <t>284110030</t>
  </si>
  <si>
    <t>lišta speciální soklová PVC 10271, 30 x 30 mm role 50 m</t>
  </si>
  <si>
    <t>986533235</t>
  </si>
  <si>
    <t>198</t>
  </si>
  <si>
    <t>7764214R01</t>
  </si>
  <si>
    <t xml:space="preserve">D+M přechodové lišty Al dl.60-80cm </t>
  </si>
  <si>
    <t>-1151728580</t>
  </si>
  <si>
    <t>"WC,koup:"2</t>
  </si>
  <si>
    <t>781</t>
  </si>
  <si>
    <t>Dokončovací práce - obklady</t>
  </si>
  <si>
    <t>199</t>
  </si>
  <si>
    <t>781443810</t>
  </si>
  <si>
    <t>Demontáž obkladů z obkladaček hutných lepených</t>
  </si>
  <si>
    <t>-403385800</t>
  </si>
  <si>
    <t>"mč 203:" 0,7*2,4</t>
  </si>
  <si>
    <t>"mč 205:" 1,5*(1,2*2+1,1*2-0,7)+0,3*0,8</t>
  </si>
  <si>
    <t>"mč 206:" 1,8*(2,35*2+1,88*2-0,7)+0,3*0,3*2-0,7*1,88</t>
  </si>
  <si>
    <t>"mč 203:" 1,5*(1,95+2,5)</t>
  </si>
  <si>
    <t>200</t>
  </si>
  <si>
    <t>781414113</t>
  </si>
  <si>
    <t>Montáž obkladaček vnitřních pórovinových pravoúhlých do 35 ks/m2 lepených flexibilním lepidlem</t>
  </si>
  <si>
    <t>-528336230</t>
  </si>
  <si>
    <t>2*(1,88*2+2,35*2-0,7)</t>
  </si>
  <si>
    <t>2*(1,1*2+1,17*2-0,7)</t>
  </si>
  <si>
    <t>0,8*(1,95+0,35*2+2,37+0,5*2)</t>
  </si>
  <si>
    <t>201</t>
  </si>
  <si>
    <t>5976100R2</t>
  </si>
  <si>
    <t xml:space="preserve">obkládačky porovinové </t>
  </si>
  <si>
    <t>52023811</t>
  </si>
  <si>
    <t>28,016*1,1 'Přepočtené koeficientem množství</t>
  </si>
  <si>
    <t>202</t>
  </si>
  <si>
    <t>781419191</t>
  </si>
  <si>
    <t>Příplatek k montáži obkladů vnitřních pórovinových za plochu do 10 m2</t>
  </si>
  <si>
    <t>992440562</t>
  </si>
  <si>
    <t>203</t>
  </si>
  <si>
    <t>781419194</t>
  </si>
  <si>
    <t>Příplatek k montáži obkladů vnitřních pórovinových za nerovný povrch</t>
  </si>
  <si>
    <t>-104825901</t>
  </si>
  <si>
    <t>"po bourání obkladu:"</t>
  </si>
  <si>
    <t>"mč 205:" 1,5*(1,2*2+1,1-0,7)</t>
  </si>
  <si>
    <t>"mč 204:" 1,8*(2,35*2+1,88-0,7)</t>
  </si>
  <si>
    <t>204</t>
  </si>
  <si>
    <t>781419195</t>
  </si>
  <si>
    <t>Příplatek k montáži obkladů vnitřních pórovinových za spárování bílým cementem</t>
  </si>
  <si>
    <t>-1890551280</t>
  </si>
  <si>
    <t>205</t>
  </si>
  <si>
    <t>781493611</t>
  </si>
  <si>
    <t>Montáž vanových plastových dvířek s rámem lepených</t>
  </si>
  <si>
    <t>527168653</t>
  </si>
  <si>
    <t>206</t>
  </si>
  <si>
    <t>562457300</t>
  </si>
  <si>
    <t>dvířka pod obklad DPO DPO 300x300 Z -zelená</t>
  </si>
  <si>
    <t>66774177</t>
  </si>
  <si>
    <t>"rev.otvor stěna:"1</t>
  </si>
  <si>
    <t>207</t>
  </si>
  <si>
    <t>7814936R1</t>
  </si>
  <si>
    <t>Magnety pro revizní otvor v keramickém obkladu</t>
  </si>
  <si>
    <t>958504459</t>
  </si>
  <si>
    <t>"vana:"1</t>
  </si>
  <si>
    <t>208</t>
  </si>
  <si>
    <t>781494111</t>
  </si>
  <si>
    <t>Plastové profily rohové lepené flexibilním lepidlem</t>
  </si>
  <si>
    <t>-40933587</t>
  </si>
  <si>
    <t>(0,5*2+0,6)*2+1,1+0,8</t>
  </si>
  <si>
    <t>209</t>
  </si>
  <si>
    <t>781495111</t>
  </si>
  <si>
    <t>Penetrace podkladu vnitřních obkladů</t>
  </si>
  <si>
    <t>1788272959</t>
  </si>
  <si>
    <t>"mč 205:" 2*(1,2*2+1,1-0,7)</t>
  </si>
  <si>
    <t>"mč 204:" 2*(2,35*2+1,88-0,7)</t>
  </si>
  <si>
    <t>210</t>
  </si>
  <si>
    <t>998781102</t>
  </si>
  <si>
    <t>Přesun hmot tonážní pro obklady keramické v objektech v do 12 m</t>
  </si>
  <si>
    <t>1969343106</t>
  </si>
  <si>
    <t>211</t>
  </si>
  <si>
    <t>998781181</t>
  </si>
  <si>
    <t>Příplatek k přesunu hmot tonážní 781 prováděný bez použití mechanizace</t>
  </si>
  <si>
    <t>1900549814</t>
  </si>
  <si>
    <t>783</t>
  </si>
  <si>
    <t>Dokončovací práce - nátěry</t>
  </si>
  <si>
    <t>212</t>
  </si>
  <si>
    <t>783201403</t>
  </si>
  <si>
    <t>Oprášení tesařských konstrukcí před provedením nátěru</t>
  </si>
  <si>
    <t>-1818270128</t>
  </si>
  <si>
    <t>213</t>
  </si>
  <si>
    <t>78322312R3</t>
  </si>
  <si>
    <t xml:space="preserve">Dvojnásobný nátěr tesařských konstrukcí proti dřevokazným houbám, hmyzu a plísním sanační </t>
  </si>
  <si>
    <t>1875684247</t>
  </si>
  <si>
    <t>"podlahy:" plDlaz+plPVC</t>
  </si>
  <si>
    <t>"podl.trámy? -předpoklad:" 0,4*(3,4*6+9*6-9*4,8-4*2,5)</t>
  </si>
  <si>
    <t>0,2*(3,4*6+9*6-9*4,8-4*2,5)</t>
  </si>
  <si>
    <t>"tesařské kce v předstěnách ?? - odhad:" 60</t>
  </si>
  <si>
    <t>214</t>
  </si>
  <si>
    <t>783301311</t>
  </si>
  <si>
    <t>Odmaštění zámečnických konstrukcí vodou ředitelným odmašťovačem</t>
  </si>
  <si>
    <t>1518895415</t>
  </si>
  <si>
    <t>215</t>
  </si>
  <si>
    <t>783314203</t>
  </si>
  <si>
    <t>Základní antikorozní jednonásobný syntetický samozákladující nátěr zámečnických konstrukcí</t>
  </si>
  <si>
    <t>1090921911</t>
  </si>
  <si>
    <t>"HEB100:" 0,4*3,3</t>
  </si>
  <si>
    <t>784</t>
  </si>
  <si>
    <t>Dokončovací práce - malby a tapety</t>
  </si>
  <si>
    <t>216</t>
  </si>
  <si>
    <t>784121001</t>
  </si>
  <si>
    <t>Oškrabání malby v mísnostech výšky do 3,80 m</t>
  </si>
  <si>
    <t>-1781111106</t>
  </si>
  <si>
    <t>217</t>
  </si>
  <si>
    <t>784171001</t>
  </si>
  <si>
    <t>Olepování vnitřních ploch páskou v místnostech výšky do 3,80 m</t>
  </si>
  <si>
    <t>1622697393</t>
  </si>
  <si>
    <t>(0,9*2+1,4*2)*4+1,45*2+1,7*2+2,1*2+1,6*2+1,6*4+0,86*4+0,75*2+1,2*4+0,9*2+1,2*2</t>
  </si>
  <si>
    <t>2,1*4*5+1,3*2*5</t>
  </si>
  <si>
    <t>218</t>
  </si>
  <si>
    <t>581248380</t>
  </si>
  <si>
    <t>páska pro malířské potřeby NARCAR 50mm x 50 m</t>
  </si>
  <si>
    <t>-1943651098</t>
  </si>
  <si>
    <t>107,44*1,05 'Přepočtené koeficientem množství</t>
  </si>
  <si>
    <t>219</t>
  </si>
  <si>
    <t>784171101</t>
  </si>
  <si>
    <t>Zakrytí vnitřních podlah včetně pozdějšího odkrytí</t>
  </si>
  <si>
    <t>-771537036</t>
  </si>
  <si>
    <t>220</t>
  </si>
  <si>
    <t>581248420</t>
  </si>
  <si>
    <t>fólie pro malířské potřeby zakrývací, PG 4020-20, 7µ,  4 x 5 m</t>
  </si>
  <si>
    <t>-526191550</t>
  </si>
  <si>
    <t>97,94*1,05 'Přepočtené koeficientem množství</t>
  </si>
  <si>
    <t>221</t>
  </si>
  <si>
    <t>784181001</t>
  </si>
  <si>
    <t>Jednonásobné pačokování v místnostech výšky do 3,80 m</t>
  </si>
  <si>
    <t>1547585976</t>
  </si>
  <si>
    <t>222</t>
  </si>
  <si>
    <t>784221101</t>
  </si>
  <si>
    <t>Dvojnásobné bílé malby  ze směsí za sucha dobře otěruvzdorných v místnostech do 3,80 m</t>
  </si>
  <si>
    <t>315338896</t>
  </si>
  <si>
    <t xml:space="preserve">"stávající stěny:" </t>
  </si>
  <si>
    <t>-KerObkl</t>
  </si>
  <si>
    <t>Práce a dodávky M</t>
  </si>
  <si>
    <t>21-M</t>
  </si>
  <si>
    <t>Elektromontáže</t>
  </si>
  <si>
    <t>223</t>
  </si>
  <si>
    <t>210100R01</t>
  </si>
  <si>
    <t>Elektroinstalace dle samostatného soupisu</t>
  </si>
  <si>
    <t>787112941</t>
  </si>
  <si>
    <t>224</t>
  </si>
  <si>
    <t>210100R11</t>
  </si>
  <si>
    <t>Montáž - osvětlené zrcadlo s poličkou</t>
  </si>
  <si>
    <t>145732944</t>
  </si>
  <si>
    <t>225</t>
  </si>
  <si>
    <t>554100R11</t>
  </si>
  <si>
    <t>Dodávka - osvětlené zrcadlo s poličkou</t>
  </si>
  <si>
    <t>256</t>
  </si>
  <si>
    <t>2008866260</t>
  </si>
  <si>
    <t>24-M</t>
  </si>
  <si>
    <t>Montáže vzduchotechnických zařízení</t>
  </si>
  <si>
    <t>226</t>
  </si>
  <si>
    <t>240100100</t>
  </si>
  <si>
    <t>Vzduchotechnika dle samostatného soupisu</t>
  </si>
  <si>
    <t>-596993771</t>
  </si>
  <si>
    <t>VRN</t>
  </si>
  <si>
    <t>Vedlejší rozpočtové náklady</t>
  </si>
  <si>
    <t>VRN3</t>
  </si>
  <si>
    <t>Zařízení staveniště</t>
  </si>
  <si>
    <t>227</t>
  </si>
  <si>
    <t>030001001</t>
  </si>
  <si>
    <t>Zařízení staveniště (zřízení, pronájem, odstranění)</t>
  </si>
  <si>
    <t>1024</t>
  </si>
  <si>
    <t>-301019223</t>
  </si>
  <si>
    <t>VRN4</t>
  </si>
  <si>
    <t>Inženýrská činnost</t>
  </si>
  <si>
    <t>228</t>
  </si>
  <si>
    <t>040001010</t>
  </si>
  <si>
    <t>2066630588</t>
  </si>
  <si>
    <t>VRN9</t>
  </si>
  <si>
    <t>Ostatní náklady</t>
  </si>
  <si>
    <t>229</t>
  </si>
  <si>
    <t>090001002</t>
  </si>
  <si>
    <t>Ostatní náklady zhotovitele (např.doprava/ubytování  pracovníků, dopravné subdodavatelů, přeprava strojů .. a jiné...)</t>
  </si>
  <si>
    <t>1297281146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</si>
  <si>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</si>
  <si>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</si>
  <si>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</si>
  <si>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</si>
  <si>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</si>
  <si>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</si>
  <si>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</si>
  <si>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</si>
  <si>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</si>
  <si>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</si>
  <si>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</si>
  <si>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</si>
  <si>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</si>
  <si>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</si>
  <si>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</si>
  <si>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</si>
  <si>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</si>
  <si>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</si>
  <si>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</si>
  <si>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</si>
  <si>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</si>
  <si>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</si>
  <si>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</si>
  <si>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</si>
  <si>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</si>
  <si>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</si>
  <si>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</si>
  <si>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</si>
  <si>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</si>
  <si>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</si>
  <si>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</si>
  <si>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</si>
  <si>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</si>
  <si>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</si>
  <si>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</si>
  <si>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</si>
  <si>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</si>
  <si>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</si>
  <si>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</si>
  <si>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</si>
  <si>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</si>
  <si>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</si>
  <si>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</si>
  <si>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</si>
  <si>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</si>
  <si>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</si>
  <si>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</si>
  <si>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</si>
  <si>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</si>
  <si>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</si>
  <si>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</si>
  <si>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</si>
  <si>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</si>
  <si>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</si>
  <si>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</si>
  <si>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</si>
  <si>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</si>
  <si>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</si>
  <si>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</si>
  <si>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</si>
  <si>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</si>
  <si>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</si>
  <si>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</si>
  <si>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</si>
  <si>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</si>
  <si>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</si>
  <si>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</si>
  <si>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</si>
  <si>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</si>
  <si>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</si>
  <si>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</si>
  <si>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</si>
  <si>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</si>
  <si>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</si>
  <si>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</si>
  <si>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</si>
  <si>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</si>
  <si>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</si>
  <si>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</si>
  <si>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</si>
  <si>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</si>
  <si>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</si>
  <si>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</si>
  <si>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</si>
  <si>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</si>
  <si>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</si>
  <si>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</si>
  <si>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</si>
  <si>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</si>
  <si>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</si>
  <si>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</si>
  <si>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</si>
  <si>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</si>
  <si>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</si>
  <si>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</si>
  <si>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</si>
  <si>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</si>
  <si>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</si>
  <si>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</si>
  <si>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</si>
  <si>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</si>
  <si>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</si>
  <si>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</si>
  <si>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</si>
  <si>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</si>
  <si>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</si>
  <si>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</si>
  <si>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</si>
  <si>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</si>
  <si>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</si>
  <si>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</si>
  <si>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</si>
  <si>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</si>
  <si>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</si>
  <si>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</si>
  <si>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</si>
  <si>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</si>
  <si>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</si>
  <si>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</si>
  <si>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</si>
  <si>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</si>
  <si>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</si>
  <si>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</si>
  <si>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</si>
  <si>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</si>
  <si>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</si>
  <si>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</si>
  <si>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</si>
  <si>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</si>
  <si>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</si>
  <si>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</si>
  <si>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</si>
  <si>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</si>
  <si>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</si>
  <si>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</si>
  <si>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</si>
  <si>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</si>
  <si>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</si>
  <si>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</si>
  <si>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</si>
  <si>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</si>
  <si>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</si>
  <si>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</si>
  <si>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</si>
  <si>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</si>
  <si>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</si>
  <si>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</si>
  <si>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</si>
  <si>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</si>
  <si>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</si>
  <si>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</si>
  <si>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</si>
  <si>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</si>
  <si>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</si>
  <si>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</si>
  <si>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</si>
  <si>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</si>
  <si>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</si>
  <si>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</si>
  <si>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</si>
  <si>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</si>
  <si>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</si>
  <si>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</si>
  <si>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</si>
  <si>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</si>
  <si>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</si>
  <si>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</si>
  <si>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</si>
  <si>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</si>
  <si>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</si>
  <si>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</si>
  <si>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</si>
  <si>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</si>
  <si>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</si>
  <si>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</si>
  <si>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</si>
  <si>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</si>
  <si>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</si>
  <si>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</si>
  <si>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</si>
  <si>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</si>
  <si>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</si>
  <si>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76610R010R</t>
  </si>
  <si>
    <t xml:space="preserve">Bezpečnostní dveře vchodové atipické, EW150P3,bezp.třída 1,zvuková izolace 30dB,  vč.obl.zárubně ,kování a prahu ( kompletní systémová dodávka a montáž ) </t>
  </si>
  <si>
    <t>zpevněná plocha ze zámkové dlažby v ploše 150m2, včetně obrubíků, štěrkového lože, zámková dlažba výšky 80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</si>
</sst>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8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20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8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9" xfId="0" applyNumberFormat="1" applyFont="1" applyBorder="1" applyAlignment="1">
      <alignment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32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4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5" fillId="0" borderId="0" xfId="0" applyNumberFormat="1" applyFont="1" applyAlignment="1"/>
    <xf numFmtId="166" fontId="35" fillId="0" borderId="16" xfId="0" applyNumberFormat="1" applyFont="1" applyBorder="1" applyAlignment="1"/>
    <xf numFmtId="166" fontId="35" fillId="0" borderId="17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  <protection locked="0"/>
    </xf>
    <xf numFmtId="49" fontId="38" fillId="0" borderId="28" xfId="0" applyNumberFormat="1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center" vertical="center" wrapText="1"/>
      <protection locked="0"/>
    </xf>
    <xf numFmtId="167" fontId="38" fillId="0" borderId="28" xfId="0" applyNumberFormat="1" applyFont="1" applyBorder="1" applyAlignment="1" applyProtection="1">
      <alignment vertical="center"/>
      <protection locked="0"/>
    </xf>
    <xf numFmtId="4" fontId="38" fillId="5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  <protection locked="0"/>
    </xf>
    <xf numFmtId="0" fontId="38" fillId="0" borderId="5" xfId="0" applyFont="1" applyBorder="1" applyAlignment="1">
      <alignment vertical="center"/>
    </xf>
    <xf numFmtId="0" fontId="38" fillId="5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11" fillId="0" borderId="5" xfId="0" applyFont="1" applyBorder="1" applyAlignment="1">
      <alignment vertical="center"/>
    </xf>
    <xf numFmtId="0" fontId="40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center" wrapText="1"/>
    </xf>
    <xf numFmtId="167" fontId="11" fillId="0" borderId="0" xfId="0" applyNumberFormat="1" applyFont="1" applyBorder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0" fontId="0" fillId="0" borderId="0" xfId="0" applyFont="1" applyAlignment="1">
      <alignment vertical="center"/>
    </xf>
    <xf numFmtId="4" fontId="2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2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0" fontId="31" fillId="3" borderId="0" xfId="1" applyFont="1" applyFill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alignment horizontal="left" wrapText="1"/>
      <protection locked="0"/>
    </xf>
    <xf numFmtId="0" fontId="1" fillId="0" borderId="1" xfId="0" applyFont="1" applyBorder="1" applyAlignment="1">
      <alignment horizontal="center" vertical="center"/>
    </xf>
    <xf numFmtId="166" fontId="1" fillId="0" borderId="1" xfId="0" applyNumberFormat="1" applyFont="1" applyBorder="1" applyAlignment="1">
      <alignment vertical="center"/>
    </xf>
    <xf numFmtId="0" fontId="1" fillId="0" borderId="28" xfId="0" applyFont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38" t="s">
        <v>8</v>
      </c>
      <c r="AS2" s="339"/>
      <c r="AT2" s="339"/>
      <c r="AU2" s="339"/>
      <c r="AV2" s="339"/>
      <c r="AW2" s="339"/>
      <c r="AX2" s="339"/>
      <c r="AY2" s="339"/>
      <c r="AZ2" s="339"/>
      <c r="BA2" s="339"/>
      <c r="BB2" s="339"/>
      <c r="BC2" s="339"/>
      <c r="BD2" s="339"/>
      <c r="BE2" s="339"/>
      <c r="BS2" s="24" t="s">
        <v>9</v>
      </c>
      <c r="BT2" s="24" t="s">
        <v>10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spans="1:74" ht="36.950000000000003" customHeight="1">
      <c r="B4" s="28"/>
      <c r="C4" s="29"/>
      <c r="D4" s="30" t="s">
        <v>12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13</v>
      </c>
      <c r="BE4" s="33" t="s">
        <v>14</v>
      </c>
      <c r="BS4" s="24" t="s">
        <v>15</v>
      </c>
    </row>
    <row r="5" spans="1:74" ht="14.45" customHeight="1">
      <c r="B5" s="28"/>
      <c r="C5" s="29"/>
      <c r="D5" s="34" t="s">
        <v>16</v>
      </c>
      <c r="E5" s="29"/>
      <c r="F5" s="29"/>
      <c r="G5" s="29"/>
      <c r="H5" s="29"/>
      <c r="I5" s="29"/>
      <c r="J5" s="29"/>
      <c r="K5" s="325" t="s">
        <v>17</v>
      </c>
      <c r="L5" s="326"/>
      <c r="M5" s="326"/>
      <c r="N5" s="326"/>
      <c r="O5" s="326"/>
      <c r="P5" s="326"/>
      <c r="Q5" s="326"/>
      <c r="R5" s="326"/>
      <c r="S5" s="326"/>
      <c r="T5" s="326"/>
      <c r="U5" s="326"/>
      <c r="V5" s="326"/>
      <c r="W5" s="326"/>
      <c r="X5" s="326"/>
      <c r="Y5" s="326"/>
      <c r="Z5" s="326"/>
      <c r="AA5" s="326"/>
      <c r="AB5" s="326"/>
      <c r="AC5" s="326"/>
      <c r="AD5" s="326"/>
      <c r="AE5" s="326"/>
      <c r="AF5" s="326"/>
      <c r="AG5" s="326"/>
      <c r="AH5" s="326"/>
      <c r="AI5" s="326"/>
      <c r="AJ5" s="326"/>
      <c r="AK5" s="326"/>
      <c r="AL5" s="326"/>
      <c r="AM5" s="326"/>
      <c r="AN5" s="326"/>
      <c r="AO5" s="326"/>
      <c r="AP5" s="29"/>
      <c r="AQ5" s="31"/>
      <c r="BE5" s="323" t="s">
        <v>18</v>
      </c>
      <c r="BS5" s="24" t="s">
        <v>9</v>
      </c>
    </row>
    <row r="6" spans="1:74" ht="36.950000000000003" customHeight="1">
      <c r="B6" s="28"/>
      <c r="C6" s="29"/>
      <c r="D6" s="36" t="s">
        <v>19</v>
      </c>
      <c r="E6" s="29"/>
      <c r="F6" s="29"/>
      <c r="G6" s="29"/>
      <c r="H6" s="29"/>
      <c r="I6" s="29"/>
      <c r="J6" s="29"/>
      <c r="K6" s="327" t="s">
        <v>20</v>
      </c>
      <c r="L6" s="326"/>
      <c r="M6" s="326"/>
      <c r="N6" s="326"/>
      <c r="O6" s="326"/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29"/>
      <c r="AQ6" s="31"/>
      <c r="BE6" s="324"/>
      <c r="BS6" s="24" t="s">
        <v>9</v>
      </c>
    </row>
    <row r="7" spans="1:74" ht="14.45" customHeight="1">
      <c r="B7" s="28"/>
      <c r="C7" s="29"/>
      <c r="D7" s="37" t="s">
        <v>21</v>
      </c>
      <c r="E7" s="29"/>
      <c r="F7" s="29"/>
      <c r="G7" s="29"/>
      <c r="H7" s="29"/>
      <c r="I7" s="29"/>
      <c r="J7" s="29"/>
      <c r="K7" s="35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5</v>
      </c>
      <c r="AO7" s="29"/>
      <c r="AP7" s="29"/>
      <c r="AQ7" s="31"/>
      <c r="BE7" s="324"/>
      <c r="BS7" s="24" t="s">
        <v>9</v>
      </c>
    </row>
    <row r="8" spans="1:74" ht="14.45" customHeight="1">
      <c r="B8" s="28"/>
      <c r="C8" s="29"/>
      <c r="D8" s="37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25</v>
      </c>
      <c r="AL8" s="29"/>
      <c r="AM8" s="29"/>
      <c r="AN8" s="38" t="s">
        <v>26</v>
      </c>
      <c r="AO8" s="29"/>
      <c r="AP8" s="29"/>
      <c r="AQ8" s="31"/>
      <c r="BE8" s="324"/>
      <c r="BS8" s="24" t="s">
        <v>9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24"/>
      <c r="BS9" s="24" t="s">
        <v>9</v>
      </c>
    </row>
    <row r="10" spans="1:74" ht="14.45" customHeight="1">
      <c r="B10" s="28"/>
      <c r="C10" s="29"/>
      <c r="D10" s="37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28</v>
      </c>
      <c r="AL10" s="29"/>
      <c r="AM10" s="29"/>
      <c r="AN10" s="35" t="s">
        <v>29</v>
      </c>
      <c r="AO10" s="29"/>
      <c r="AP10" s="29"/>
      <c r="AQ10" s="31"/>
      <c r="BE10" s="324"/>
      <c r="BS10" s="24" t="s">
        <v>9</v>
      </c>
    </row>
    <row r="11" spans="1:74" ht="18.399999999999999" customHeight="1">
      <c r="B11" s="28"/>
      <c r="C11" s="29"/>
      <c r="D11" s="29"/>
      <c r="E11" s="35" t="s">
        <v>30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31</v>
      </c>
      <c r="AL11" s="29"/>
      <c r="AM11" s="29"/>
      <c r="AN11" s="35" t="s">
        <v>32</v>
      </c>
      <c r="AO11" s="29"/>
      <c r="AP11" s="29"/>
      <c r="AQ11" s="31"/>
      <c r="BE11" s="324"/>
      <c r="BS11" s="24" t="s">
        <v>9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24"/>
      <c r="BS12" s="24" t="s">
        <v>9</v>
      </c>
    </row>
    <row r="13" spans="1:74" ht="14.45" customHeight="1">
      <c r="B13" s="28"/>
      <c r="C13" s="29"/>
      <c r="D13" s="37" t="s">
        <v>33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28</v>
      </c>
      <c r="AL13" s="29"/>
      <c r="AM13" s="29"/>
      <c r="AN13" s="39" t="s">
        <v>34</v>
      </c>
      <c r="AO13" s="29"/>
      <c r="AP13" s="29"/>
      <c r="AQ13" s="31"/>
      <c r="BE13" s="324"/>
      <c r="BS13" s="24" t="s">
        <v>9</v>
      </c>
    </row>
    <row r="14" spans="1:74" ht="15">
      <c r="B14" s="28"/>
      <c r="C14" s="29"/>
      <c r="D14" s="29"/>
      <c r="E14" s="328" t="s">
        <v>34</v>
      </c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329"/>
      <c r="Z14" s="329"/>
      <c r="AA14" s="329"/>
      <c r="AB14" s="329"/>
      <c r="AC14" s="329"/>
      <c r="AD14" s="329"/>
      <c r="AE14" s="329"/>
      <c r="AF14" s="329"/>
      <c r="AG14" s="329"/>
      <c r="AH14" s="329"/>
      <c r="AI14" s="329"/>
      <c r="AJ14" s="329"/>
      <c r="AK14" s="37" t="s">
        <v>31</v>
      </c>
      <c r="AL14" s="29"/>
      <c r="AM14" s="29"/>
      <c r="AN14" s="39" t="s">
        <v>34</v>
      </c>
      <c r="AO14" s="29"/>
      <c r="AP14" s="29"/>
      <c r="AQ14" s="31"/>
      <c r="BE14" s="324"/>
      <c r="BS14" s="24" t="s">
        <v>9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24"/>
      <c r="BS15" s="24" t="s">
        <v>6</v>
      </c>
    </row>
    <row r="16" spans="1:74" ht="14.45" customHeight="1">
      <c r="B16" s="28"/>
      <c r="C16" s="29"/>
      <c r="D16" s="37" t="s">
        <v>35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28</v>
      </c>
      <c r="AL16" s="29"/>
      <c r="AM16" s="29"/>
      <c r="AN16" s="35" t="s">
        <v>5</v>
      </c>
      <c r="AO16" s="29"/>
      <c r="AP16" s="29"/>
      <c r="AQ16" s="31"/>
      <c r="BE16" s="324"/>
      <c r="BS16" s="24" t="s">
        <v>6</v>
      </c>
    </row>
    <row r="17" spans="2:71" ht="18.399999999999999" customHeight="1">
      <c r="B17" s="28"/>
      <c r="C17" s="29"/>
      <c r="D17" s="29"/>
      <c r="E17" s="35" t="s">
        <v>36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31</v>
      </c>
      <c r="AL17" s="29"/>
      <c r="AM17" s="29"/>
      <c r="AN17" s="35" t="s">
        <v>5</v>
      </c>
      <c r="AO17" s="29"/>
      <c r="AP17" s="29"/>
      <c r="AQ17" s="31"/>
      <c r="BE17" s="324"/>
      <c r="BS17" s="24" t="s">
        <v>37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24"/>
      <c r="BS18" s="24" t="s">
        <v>9</v>
      </c>
    </row>
    <row r="19" spans="2:71" ht="14.45" customHeight="1">
      <c r="B19" s="28"/>
      <c r="C19" s="29"/>
      <c r="D19" s="37" t="s">
        <v>38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24"/>
      <c r="BS19" s="24" t="s">
        <v>9</v>
      </c>
    </row>
    <row r="20" spans="2:71" ht="22.5" customHeight="1">
      <c r="B20" s="28"/>
      <c r="C20" s="29"/>
      <c r="D20" s="29"/>
      <c r="E20" s="330" t="s">
        <v>5</v>
      </c>
      <c r="F20" s="330"/>
      <c r="G20" s="330"/>
      <c r="H20" s="330"/>
      <c r="I20" s="330"/>
      <c r="J20" s="330"/>
      <c r="K20" s="330"/>
      <c r="L20" s="330"/>
      <c r="M20" s="330"/>
      <c r="N20" s="330"/>
      <c r="O20" s="330"/>
      <c r="P20" s="330"/>
      <c r="Q20" s="330"/>
      <c r="R20" s="330"/>
      <c r="S20" s="330"/>
      <c r="T20" s="330"/>
      <c r="U20" s="330"/>
      <c r="V20" s="330"/>
      <c r="W20" s="330"/>
      <c r="X20" s="330"/>
      <c r="Y20" s="330"/>
      <c r="Z20" s="330"/>
      <c r="AA20" s="330"/>
      <c r="AB20" s="330"/>
      <c r="AC20" s="330"/>
      <c r="AD20" s="330"/>
      <c r="AE20" s="330"/>
      <c r="AF20" s="330"/>
      <c r="AG20" s="330"/>
      <c r="AH20" s="330"/>
      <c r="AI20" s="330"/>
      <c r="AJ20" s="330"/>
      <c r="AK20" s="330"/>
      <c r="AL20" s="330"/>
      <c r="AM20" s="330"/>
      <c r="AN20" s="330"/>
      <c r="AO20" s="29"/>
      <c r="AP20" s="29"/>
      <c r="AQ20" s="31"/>
      <c r="BE20" s="324"/>
      <c r="BS20" s="24" t="s">
        <v>37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24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24"/>
    </row>
    <row r="23" spans="2:71" s="1" customFormat="1" ht="25.9" customHeight="1">
      <c r="B23" s="41"/>
      <c r="C23" s="42"/>
      <c r="D23" s="43" t="s">
        <v>39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31">
        <f>ROUND(AG51,2)</f>
        <v>0</v>
      </c>
      <c r="AL23" s="332"/>
      <c r="AM23" s="332"/>
      <c r="AN23" s="332"/>
      <c r="AO23" s="332"/>
      <c r="AP23" s="42"/>
      <c r="AQ23" s="45"/>
      <c r="BE23" s="324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24"/>
    </row>
    <row r="25" spans="2:71" s="1" customFormat="1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33" t="s">
        <v>40</v>
      </c>
      <c r="M25" s="333"/>
      <c r="N25" s="333"/>
      <c r="O25" s="333"/>
      <c r="P25" s="42"/>
      <c r="Q25" s="42"/>
      <c r="R25" s="42"/>
      <c r="S25" s="42"/>
      <c r="T25" s="42"/>
      <c r="U25" s="42"/>
      <c r="V25" s="42"/>
      <c r="W25" s="333" t="s">
        <v>41</v>
      </c>
      <c r="X25" s="333"/>
      <c r="Y25" s="333"/>
      <c r="Z25" s="333"/>
      <c r="AA25" s="333"/>
      <c r="AB25" s="333"/>
      <c r="AC25" s="333"/>
      <c r="AD25" s="333"/>
      <c r="AE25" s="333"/>
      <c r="AF25" s="42"/>
      <c r="AG25" s="42"/>
      <c r="AH25" s="42"/>
      <c r="AI25" s="42"/>
      <c r="AJ25" s="42"/>
      <c r="AK25" s="333" t="s">
        <v>42</v>
      </c>
      <c r="AL25" s="333"/>
      <c r="AM25" s="333"/>
      <c r="AN25" s="333"/>
      <c r="AO25" s="333"/>
      <c r="AP25" s="42"/>
      <c r="AQ25" s="45"/>
      <c r="BE25" s="324"/>
    </row>
    <row r="26" spans="2:71" s="2" customFormat="1" ht="14.45" customHeight="1">
      <c r="B26" s="47"/>
      <c r="C26" s="48"/>
      <c r="D26" s="49" t="s">
        <v>43</v>
      </c>
      <c r="E26" s="48"/>
      <c r="F26" s="49" t="s">
        <v>44</v>
      </c>
      <c r="G26" s="48"/>
      <c r="H26" s="48"/>
      <c r="I26" s="48"/>
      <c r="J26" s="48"/>
      <c r="K26" s="48"/>
      <c r="L26" s="322">
        <v>0.21</v>
      </c>
      <c r="M26" s="321"/>
      <c r="N26" s="321"/>
      <c r="O26" s="321"/>
      <c r="P26" s="48"/>
      <c r="Q26" s="48"/>
      <c r="R26" s="48"/>
      <c r="S26" s="48"/>
      <c r="T26" s="48"/>
      <c r="U26" s="48"/>
      <c r="V26" s="48"/>
      <c r="W26" s="320">
        <f>ROUND(AZ51,2)</f>
        <v>0</v>
      </c>
      <c r="X26" s="321"/>
      <c r="Y26" s="321"/>
      <c r="Z26" s="321"/>
      <c r="AA26" s="321"/>
      <c r="AB26" s="321"/>
      <c r="AC26" s="321"/>
      <c r="AD26" s="321"/>
      <c r="AE26" s="321"/>
      <c r="AF26" s="48"/>
      <c r="AG26" s="48"/>
      <c r="AH26" s="48"/>
      <c r="AI26" s="48"/>
      <c r="AJ26" s="48"/>
      <c r="AK26" s="320">
        <f>ROUND(AV51,2)</f>
        <v>0</v>
      </c>
      <c r="AL26" s="321"/>
      <c r="AM26" s="321"/>
      <c r="AN26" s="321"/>
      <c r="AO26" s="321"/>
      <c r="AP26" s="48"/>
      <c r="AQ26" s="50"/>
      <c r="BE26" s="324"/>
    </row>
    <row r="27" spans="2:71" s="2" customFormat="1" ht="14.45" customHeight="1">
      <c r="B27" s="47"/>
      <c r="C27" s="48"/>
      <c r="D27" s="48"/>
      <c r="E27" s="48"/>
      <c r="F27" s="49" t="s">
        <v>45</v>
      </c>
      <c r="G27" s="48"/>
      <c r="H27" s="48"/>
      <c r="I27" s="48"/>
      <c r="J27" s="48"/>
      <c r="K27" s="48"/>
      <c r="L27" s="322">
        <v>0.15</v>
      </c>
      <c r="M27" s="321"/>
      <c r="N27" s="321"/>
      <c r="O27" s="321"/>
      <c r="P27" s="48"/>
      <c r="Q27" s="48"/>
      <c r="R27" s="48"/>
      <c r="S27" s="48"/>
      <c r="T27" s="48"/>
      <c r="U27" s="48"/>
      <c r="V27" s="48"/>
      <c r="W27" s="320">
        <f>ROUND(BA51,2)</f>
        <v>0</v>
      </c>
      <c r="X27" s="321"/>
      <c r="Y27" s="321"/>
      <c r="Z27" s="321"/>
      <c r="AA27" s="321"/>
      <c r="AB27" s="321"/>
      <c r="AC27" s="321"/>
      <c r="AD27" s="321"/>
      <c r="AE27" s="321"/>
      <c r="AF27" s="48"/>
      <c r="AG27" s="48"/>
      <c r="AH27" s="48"/>
      <c r="AI27" s="48"/>
      <c r="AJ27" s="48"/>
      <c r="AK27" s="320">
        <f>ROUND(AW51,2)</f>
        <v>0</v>
      </c>
      <c r="AL27" s="321"/>
      <c r="AM27" s="321"/>
      <c r="AN27" s="321"/>
      <c r="AO27" s="321"/>
      <c r="AP27" s="48"/>
      <c r="AQ27" s="50"/>
      <c r="BE27" s="324"/>
    </row>
    <row r="28" spans="2:71" s="2" customFormat="1" ht="14.45" hidden="1" customHeight="1">
      <c r="B28" s="47"/>
      <c r="C28" s="48"/>
      <c r="D28" s="48"/>
      <c r="E28" s="48"/>
      <c r="F28" s="49" t="s">
        <v>46</v>
      </c>
      <c r="G28" s="48"/>
      <c r="H28" s="48"/>
      <c r="I28" s="48"/>
      <c r="J28" s="48"/>
      <c r="K28" s="48"/>
      <c r="L28" s="322">
        <v>0.21</v>
      </c>
      <c r="M28" s="321"/>
      <c r="N28" s="321"/>
      <c r="O28" s="321"/>
      <c r="P28" s="48"/>
      <c r="Q28" s="48"/>
      <c r="R28" s="48"/>
      <c r="S28" s="48"/>
      <c r="T28" s="48"/>
      <c r="U28" s="48"/>
      <c r="V28" s="48"/>
      <c r="W28" s="320">
        <f>ROUND(BB51,2)</f>
        <v>0</v>
      </c>
      <c r="X28" s="321"/>
      <c r="Y28" s="321"/>
      <c r="Z28" s="321"/>
      <c r="AA28" s="321"/>
      <c r="AB28" s="321"/>
      <c r="AC28" s="321"/>
      <c r="AD28" s="321"/>
      <c r="AE28" s="321"/>
      <c r="AF28" s="48"/>
      <c r="AG28" s="48"/>
      <c r="AH28" s="48"/>
      <c r="AI28" s="48"/>
      <c r="AJ28" s="48"/>
      <c r="AK28" s="320">
        <v>0</v>
      </c>
      <c r="AL28" s="321"/>
      <c r="AM28" s="321"/>
      <c r="AN28" s="321"/>
      <c r="AO28" s="321"/>
      <c r="AP28" s="48"/>
      <c r="AQ28" s="50"/>
      <c r="BE28" s="324"/>
    </row>
    <row r="29" spans="2:71" s="2" customFormat="1" ht="14.45" hidden="1" customHeight="1">
      <c r="B29" s="47"/>
      <c r="C29" s="48"/>
      <c r="D29" s="48"/>
      <c r="E29" s="48"/>
      <c r="F29" s="49" t="s">
        <v>47</v>
      </c>
      <c r="G29" s="48"/>
      <c r="H29" s="48"/>
      <c r="I29" s="48"/>
      <c r="J29" s="48"/>
      <c r="K29" s="48"/>
      <c r="L29" s="322">
        <v>0.15</v>
      </c>
      <c r="M29" s="321"/>
      <c r="N29" s="321"/>
      <c r="O29" s="321"/>
      <c r="P29" s="48"/>
      <c r="Q29" s="48"/>
      <c r="R29" s="48"/>
      <c r="S29" s="48"/>
      <c r="T29" s="48"/>
      <c r="U29" s="48"/>
      <c r="V29" s="48"/>
      <c r="W29" s="320">
        <f>ROUND(BC51,2)</f>
        <v>0</v>
      </c>
      <c r="X29" s="321"/>
      <c r="Y29" s="321"/>
      <c r="Z29" s="321"/>
      <c r="AA29" s="321"/>
      <c r="AB29" s="321"/>
      <c r="AC29" s="321"/>
      <c r="AD29" s="321"/>
      <c r="AE29" s="321"/>
      <c r="AF29" s="48"/>
      <c r="AG29" s="48"/>
      <c r="AH29" s="48"/>
      <c r="AI29" s="48"/>
      <c r="AJ29" s="48"/>
      <c r="AK29" s="320">
        <v>0</v>
      </c>
      <c r="AL29" s="321"/>
      <c r="AM29" s="321"/>
      <c r="AN29" s="321"/>
      <c r="AO29" s="321"/>
      <c r="AP29" s="48"/>
      <c r="AQ29" s="50"/>
      <c r="BE29" s="324"/>
    </row>
    <row r="30" spans="2:71" s="2" customFormat="1" ht="14.45" hidden="1" customHeight="1">
      <c r="B30" s="47"/>
      <c r="C30" s="48"/>
      <c r="D30" s="48"/>
      <c r="E30" s="48"/>
      <c r="F30" s="49" t="s">
        <v>48</v>
      </c>
      <c r="G30" s="48"/>
      <c r="H30" s="48"/>
      <c r="I30" s="48"/>
      <c r="J30" s="48"/>
      <c r="K30" s="48"/>
      <c r="L30" s="322">
        <v>0</v>
      </c>
      <c r="M30" s="321"/>
      <c r="N30" s="321"/>
      <c r="O30" s="321"/>
      <c r="P30" s="48"/>
      <c r="Q30" s="48"/>
      <c r="R30" s="48"/>
      <c r="S30" s="48"/>
      <c r="T30" s="48"/>
      <c r="U30" s="48"/>
      <c r="V30" s="48"/>
      <c r="W30" s="320">
        <f>ROUND(BD51,2)</f>
        <v>0</v>
      </c>
      <c r="X30" s="321"/>
      <c r="Y30" s="321"/>
      <c r="Z30" s="321"/>
      <c r="AA30" s="321"/>
      <c r="AB30" s="321"/>
      <c r="AC30" s="321"/>
      <c r="AD30" s="321"/>
      <c r="AE30" s="321"/>
      <c r="AF30" s="48"/>
      <c r="AG30" s="48"/>
      <c r="AH30" s="48"/>
      <c r="AI30" s="48"/>
      <c r="AJ30" s="48"/>
      <c r="AK30" s="320">
        <v>0</v>
      </c>
      <c r="AL30" s="321"/>
      <c r="AM30" s="321"/>
      <c r="AN30" s="321"/>
      <c r="AO30" s="321"/>
      <c r="AP30" s="48"/>
      <c r="AQ30" s="50"/>
      <c r="BE30" s="324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24"/>
    </row>
    <row r="32" spans="2:71" s="1" customFormat="1" ht="25.9" customHeight="1">
      <c r="B32" s="41"/>
      <c r="C32" s="51"/>
      <c r="D32" s="52" t="s">
        <v>49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50</v>
      </c>
      <c r="U32" s="53"/>
      <c r="V32" s="53"/>
      <c r="W32" s="53"/>
      <c r="X32" s="334" t="s">
        <v>51</v>
      </c>
      <c r="Y32" s="335"/>
      <c r="Z32" s="335"/>
      <c r="AA32" s="335"/>
      <c r="AB32" s="335"/>
      <c r="AC32" s="53"/>
      <c r="AD32" s="53"/>
      <c r="AE32" s="53"/>
      <c r="AF32" s="53"/>
      <c r="AG32" s="53"/>
      <c r="AH32" s="53"/>
      <c r="AI32" s="53"/>
      <c r="AJ32" s="53"/>
      <c r="AK32" s="336">
        <f>SUM(AK23:AK30)</f>
        <v>0</v>
      </c>
      <c r="AL32" s="335"/>
      <c r="AM32" s="335"/>
      <c r="AN32" s="335"/>
      <c r="AO32" s="337"/>
      <c r="AP32" s="51"/>
      <c r="AQ32" s="55"/>
      <c r="BE32" s="324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41"/>
    </row>
    <row r="39" spans="2:56" s="1" customFormat="1" ht="36.950000000000003" customHeight="1">
      <c r="B39" s="41"/>
      <c r="C39" s="61" t="s">
        <v>52</v>
      </c>
      <c r="AR39" s="41"/>
    </row>
    <row r="40" spans="2:56" s="1" customFormat="1" ht="6.95" customHeight="1">
      <c r="B40" s="41"/>
      <c r="AR40" s="41"/>
    </row>
    <row r="41" spans="2:56" s="3" customFormat="1" ht="14.45" customHeight="1">
      <c r="B41" s="62"/>
      <c r="C41" s="63" t="s">
        <v>16</v>
      </c>
      <c r="L41" s="3" t="str">
        <f>K5</f>
        <v>1460/2017</v>
      </c>
      <c r="AR41" s="62"/>
    </row>
    <row r="42" spans="2:56" s="4" customFormat="1" ht="36.950000000000003" customHeight="1">
      <c r="B42" s="64"/>
      <c r="C42" s="65" t="s">
        <v>19</v>
      </c>
      <c r="L42" s="345" t="str">
        <f>K6</f>
        <v>Vrchlabí,Dobrovského 597 - Modernizace BJ v 2NP</v>
      </c>
      <c r="M42" s="346"/>
      <c r="N42" s="346"/>
      <c r="O42" s="346"/>
      <c r="P42" s="346"/>
      <c r="Q42" s="346"/>
      <c r="R42" s="346"/>
      <c r="S42" s="346"/>
      <c r="T42" s="346"/>
      <c r="U42" s="346"/>
      <c r="V42" s="346"/>
      <c r="W42" s="346"/>
      <c r="X42" s="346"/>
      <c r="Y42" s="346"/>
      <c r="Z42" s="346"/>
      <c r="AA42" s="346"/>
      <c r="AB42" s="346"/>
      <c r="AC42" s="346"/>
      <c r="AD42" s="346"/>
      <c r="AE42" s="346"/>
      <c r="AF42" s="346"/>
      <c r="AG42" s="346"/>
      <c r="AH42" s="346"/>
      <c r="AI42" s="346"/>
      <c r="AJ42" s="346"/>
      <c r="AK42" s="346"/>
      <c r="AL42" s="346"/>
      <c r="AM42" s="346"/>
      <c r="AN42" s="346"/>
      <c r="AO42" s="346"/>
      <c r="AR42" s="64"/>
    </row>
    <row r="43" spans="2:56" s="1" customFormat="1" ht="6.95" customHeight="1">
      <c r="B43" s="41"/>
      <c r="AR43" s="41"/>
    </row>
    <row r="44" spans="2:56" s="1" customFormat="1" ht="15">
      <c r="B44" s="41"/>
      <c r="C44" s="63" t="s">
        <v>23</v>
      </c>
      <c r="L44" s="66" t="str">
        <f>IF(K8="","",K8)</f>
        <v xml:space="preserve"> </v>
      </c>
      <c r="AI44" s="63" t="s">
        <v>25</v>
      </c>
      <c r="AM44" s="347" t="str">
        <f>IF(AN8= "","",AN8)</f>
        <v>22.8.2017</v>
      </c>
      <c r="AN44" s="347"/>
      <c r="AR44" s="41"/>
    </row>
    <row r="45" spans="2:56" s="1" customFormat="1" ht="6.95" customHeight="1">
      <c r="B45" s="41"/>
      <c r="AR45" s="41"/>
    </row>
    <row r="46" spans="2:56" s="1" customFormat="1" ht="15">
      <c r="B46" s="41"/>
      <c r="C46" s="63" t="s">
        <v>27</v>
      </c>
      <c r="L46" s="3" t="str">
        <f>IF(E11= "","",E11)</f>
        <v>Správa KRNAP, Vrchlabí</v>
      </c>
      <c r="AI46" s="63" t="s">
        <v>35</v>
      </c>
      <c r="AM46" s="348" t="str">
        <f>IF(E17="","",E17)</f>
        <v>Ing. J.Chaloupský, Trutnov</v>
      </c>
      <c r="AN46" s="348"/>
      <c r="AO46" s="348"/>
      <c r="AP46" s="348"/>
      <c r="AR46" s="41"/>
      <c r="AS46" s="349" t="s">
        <v>53</v>
      </c>
      <c r="AT46" s="350"/>
      <c r="AU46" s="68"/>
      <c r="AV46" s="68"/>
      <c r="AW46" s="68"/>
      <c r="AX46" s="68"/>
      <c r="AY46" s="68"/>
      <c r="AZ46" s="68"/>
      <c r="BA46" s="68"/>
      <c r="BB46" s="68"/>
      <c r="BC46" s="68"/>
      <c r="BD46" s="69"/>
    </row>
    <row r="47" spans="2:56" s="1" customFormat="1" ht="15">
      <c r="B47" s="41"/>
      <c r="C47" s="63" t="s">
        <v>33</v>
      </c>
      <c r="L47" s="3" t="str">
        <f>IF(E14= "Vyplň údaj","",E14)</f>
        <v/>
      </c>
      <c r="AR47" s="41"/>
      <c r="AS47" s="351"/>
      <c r="AT47" s="352"/>
      <c r="AU47" s="42"/>
      <c r="AV47" s="42"/>
      <c r="AW47" s="42"/>
      <c r="AX47" s="42"/>
      <c r="AY47" s="42"/>
      <c r="AZ47" s="42"/>
      <c r="BA47" s="42"/>
      <c r="BB47" s="42"/>
      <c r="BC47" s="42"/>
      <c r="BD47" s="70"/>
    </row>
    <row r="48" spans="2:56" s="1" customFormat="1" ht="10.9" customHeight="1">
      <c r="B48" s="41"/>
      <c r="AR48" s="41"/>
      <c r="AS48" s="351"/>
      <c r="AT48" s="352"/>
      <c r="AU48" s="42"/>
      <c r="AV48" s="42"/>
      <c r="AW48" s="42"/>
      <c r="AX48" s="42"/>
      <c r="AY48" s="42"/>
      <c r="AZ48" s="42"/>
      <c r="BA48" s="42"/>
      <c r="BB48" s="42"/>
      <c r="BC48" s="42"/>
      <c r="BD48" s="70"/>
    </row>
    <row r="49" spans="1:90" s="1" customFormat="1" ht="29.25" customHeight="1">
      <c r="B49" s="41"/>
      <c r="C49" s="353" t="s">
        <v>54</v>
      </c>
      <c r="D49" s="354"/>
      <c r="E49" s="354"/>
      <c r="F49" s="354"/>
      <c r="G49" s="354"/>
      <c r="H49" s="71"/>
      <c r="I49" s="355" t="s">
        <v>55</v>
      </c>
      <c r="J49" s="354"/>
      <c r="K49" s="354"/>
      <c r="L49" s="354"/>
      <c r="M49" s="354"/>
      <c r="N49" s="354"/>
      <c r="O49" s="354"/>
      <c r="P49" s="354"/>
      <c r="Q49" s="354"/>
      <c r="R49" s="354"/>
      <c r="S49" s="354"/>
      <c r="T49" s="354"/>
      <c r="U49" s="354"/>
      <c r="V49" s="354"/>
      <c r="W49" s="354"/>
      <c r="X49" s="354"/>
      <c r="Y49" s="354"/>
      <c r="Z49" s="354"/>
      <c r="AA49" s="354"/>
      <c r="AB49" s="354"/>
      <c r="AC49" s="354"/>
      <c r="AD49" s="354"/>
      <c r="AE49" s="354"/>
      <c r="AF49" s="354"/>
      <c r="AG49" s="356" t="s">
        <v>56</v>
      </c>
      <c r="AH49" s="354"/>
      <c r="AI49" s="354"/>
      <c r="AJ49" s="354"/>
      <c r="AK49" s="354"/>
      <c r="AL49" s="354"/>
      <c r="AM49" s="354"/>
      <c r="AN49" s="355" t="s">
        <v>57</v>
      </c>
      <c r="AO49" s="354"/>
      <c r="AP49" s="354"/>
      <c r="AQ49" s="72" t="s">
        <v>58</v>
      </c>
      <c r="AR49" s="41"/>
      <c r="AS49" s="73" t="s">
        <v>59</v>
      </c>
      <c r="AT49" s="74" t="s">
        <v>60</v>
      </c>
      <c r="AU49" s="74" t="s">
        <v>61</v>
      </c>
      <c r="AV49" s="74" t="s">
        <v>62</v>
      </c>
      <c r="AW49" s="74" t="s">
        <v>63</v>
      </c>
      <c r="AX49" s="74" t="s">
        <v>64</v>
      </c>
      <c r="AY49" s="74" t="s">
        <v>65</v>
      </c>
      <c r="AZ49" s="74" t="s">
        <v>66</v>
      </c>
      <c r="BA49" s="74" t="s">
        <v>67</v>
      </c>
      <c r="BB49" s="74" t="s">
        <v>68</v>
      </c>
      <c r="BC49" s="74" t="s">
        <v>69</v>
      </c>
      <c r="BD49" s="75" t="s">
        <v>70</v>
      </c>
    </row>
    <row r="50" spans="1:90" s="1" customFormat="1" ht="10.9" customHeight="1">
      <c r="B50" s="41"/>
      <c r="AR50" s="41"/>
      <c r="AS50" s="76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9"/>
    </row>
    <row r="51" spans="1:90" s="4" customFormat="1" ht="32.450000000000003" customHeight="1">
      <c r="B51" s="64"/>
      <c r="C51" s="77" t="s">
        <v>71</v>
      </c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343">
        <f>ROUND(AG52,2)</f>
        <v>0</v>
      </c>
      <c r="AH51" s="343"/>
      <c r="AI51" s="343"/>
      <c r="AJ51" s="343"/>
      <c r="AK51" s="343"/>
      <c r="AL51" s="343"/>
      <c r="AM51" s="343"/>
      <c r="AN51" s="344">
        <f>SUM(AG51,AT51)</f>
        <v>0</v>
      </c>
      <c r="AO51" s="344"/>
      <c r="AP51" s="344"/>
      <c r="AQ51" s="79" t="s">
        <v>5</v>
      </c>
      <c r="AR51" s="64"/>
      <c r="AS51" s="80">
        <f>ROUND(AS52,2)</f>
        <v>0</v>
      </c>
      <c r="AT51" s="81">
        <f>ROUND(SUM(AV51:AW51),2)</f>
        <v>0</v>
      </c>
      <c r="AU51" s="82">
        <f>ROUND(AU52,5)</f>
        <v>0</v>
      </c>
      <c r="AV51" s="81">
        <f>ROUND(AZ51*L26,2)</f>
        <v>0</v>
      </c>
      <c r="AW51" s="81">
        <f>ROUND(BA51*L27,2)</f>
        <v>0</v>
      </c>
      <c r="AX51" s="81">
        <f>ROUND(BB51*L26,2)</f>
        <v>0</v>
      </c>
      <c r="AY51" s="81">
        <f>ROUND(BC51*L27,2)</f>
        <v>0</v>
      </c>
      <c r="AZ51" s="81">
        <f>ROUND(AZ52,2)</f>
        <v>0</v>
      </c>
      <c r="BA51" s="81">
        <f>ROUND(BA52,2)</f>
        <v>0</v>
      </c>
      <c r="BB51" s="81">
        <f>ROUND(BB52,2)</f>
        <v>0</v>
      </c>
      <c r="BC51" s="81">
        <f>ROUND(BC52,2)</f>
        <v>0</v>
      </c>
      <c r="BD51" s="83">
        <f>ROUND(BD52,2)</f>
        <v>0</v>
      </c>
      <c r="BS51" s="65" t="s">
        <v>72</v>
      </c>
      <c r="BT51" s="65" t="s">
        <v>73</v>
      </c>
      <c r="BV51" s="65" t="s">
        <v>74</v>
      </c>
      <c r="BW51" s="65" t="s">
        <v>7</v>
      </c>
      <c r="BX51" s="65" t="s">
        <v>75</v>
      </c>
      <c r="CL51" s="65" t="s">
        <v>5</v>
      </c>
    </row>
    <row r="52" spans="1:90" s="5" customFormat="1" ht="37.5" customHeight="1">
      <c r="A52" s="84" t="s">
        <v>76</v>
      </c>
      <c r="B52" s="85"/>
      <c r="C52" s="86"/>
      <c r="D52" s="342" t="s">
        <v>17</v>
      </c>
      <c r="E52" s="342"/>
      <c r="F52" s="342"/>
      <c r="G52" s="342"/>
      <c r="H52" s="342"/>
      <c r="I52" s="87"/>
      <c r="J52" s="342" t="s">
        <v>20</v>
      </c>
      <c r="K52" s="342"/>
      <c r="L52" s="342"/>
      <c r="M52" s="342"/>
      <c r="N52" s="342"/>
      <c r="O52" s="342"/>
      <c r="P52" s="342"/>
      <c r="Q52" s="342"/>
      <c r="R52" s="342"/>
      <c r="S52" s="342"/>
      <c r="T52" s="342"/>
      <c r="U52" s="342"/>
      <c r="V52" s="342"/>
      <c r="W52" s="342"/>
      <c r="X52" s="342"/>
      <c r="Y52" s="342"/>
      <c r="Z52" s="342"/>
      <c r="AA52" s="342"/>
      <c r="AB52" s="342"/>
      <c r="AC52" s="342"/>
      <c r="AD52" s="342"/>
      <c r="AE52" s="342"/>
      <c r="AF52" s="342"/>
      <c r="AG52" s="340">
        <f>'1460-2017 - Vrchlabí,Dobr...'!J25</f>
        <v>0</v>
      </c>
      <c r="AH52" s="341"/>
      <c r="AI52" s="341"/>
      <c r="AJ52" s="341"/>
      <c r="AK52" s="341"/>
      <c r="AL52" s="341"/>
      <c r="AM52" s="341"/>
      <c r="AN52" s="340">
        <f>SUM(AG52,AT52)</f>
        <v>0</v>
      </c>
      <c r="AO52" s="341"/>
      <c r="AP52" s="341"/>
      <c r="AQ52" s="88" t="s">
        <v>77</v>
      </c>
      <c r="AR52" s="85"/>
      <c r="AS52" s="89">
        <v>0</v>
      </c>
      <c r="AT52" s="90">
        <f>ROUND(SUM(AV52:AW52),2)</f>
        <v>0</v>
      </c>
      <c r="AU52" s="91">
        <f>'1460-2017 - Vrchlabí,Dobr...'!P101</f>
        <v>0</v>
      </c>
      <c r="AV52" s="90">
        <f>'1460-2017 - Vrchlabí,Dobr...'!J28</f>
        <v>0</v>
      </c>
      <c r="AW52" s="90">
        <f>'1460-2017 - Vrchlabí,Dobr...'!J29</f>
        <v>0</v>
      </c>
      <c r="AX52" s="90">
        <f>'1460-2017 - Vrchlabí,Dobr...'!J30</f>
        <v>0</v>
      </c>
      <c r="AY52" s="90">
        <f>'1460-2017 - Vrchlabí,Dobr...'!J31</f>
        <v>0</v>
      </c>
      <c r="AZ52" s="90">
        <f>'1460-2017 - Vrchlabí,Dobr...'!F28</f>
        <v>0</v>
      </c>
      <c r="BA52" s="90">
        <f>'1460-2017 - Vrchlabí,Dobr...'!F29</f>
        <v>0</v>
      </c>
      <c r="BB52" s="90">
        <f>'1460-2017 - Vrchlabí,Dobr...'!F30</f>
        <v>0</v>
      </c>
      <c r="BC52" s="90">
        <f>'1460-2017 - Vrchlabí,Dobr...'!F31</f>
        <v>0</v>
      </c>
      <c r="BD52" s="92">
        <f>'1460-2017 - Vrchlabí,Dobr...'!F32</f>
        <v>0</v>
      </c>
      <c r="BT52" s="93" t="s">
        <v>78</v>
      </c>
      <c r="BU52" s="93" t="s">
        <v>79</v>
      </c>
      <c r="BV52" s="93" t="s">
        <v>74</v>
      </c>
      <c r="BW52" s="93" t="s">
        <v>7</v>
      </c>
      <c r="BX52" s="93" t="s">
        <v>75</v>
      </c>
      <c r="CL52" s="93" t="s">
        <v>5</v>
      </c>
    </row>
    <row r="53" spans="1:90" s="1" customFormat="1" ht="30" customHeight="1">
      <c r="B53" s="41"/>
      <c r="AR53" s="41"/>
    </row>
    <row r="54" spans="1:90" s="1" customFormat="1" ht="6.95" customHeight="1">
      <c r="B54" s="56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41"/>
    </row>
  </sheetData>
  <mergeCells count="41">
    <mergeCell ref="L30:O30"/>
    <mergeCell ref="D52:H52"/>
    <mergeCell ref="J52:AF52"/>
    <mergeCell ref="AG51:AM51"/>
    <mergeCell ref="AN51:AP51"/>
    <mergeCell ref="L42:AO42"/>
    <mergeCell ref="AM44:AN44"/>
    <mergeCell ref="AM46:AP46"/>
    <mergeCell ref="C49:G49"/>
    <mergeCell ref="I49:AF49"/>
    <mergeCell ref="AG49:AM49"/>
    <mergeCell ref="AN49:AP49"/>
    <mergeCell ref="AK32:AO32"/>
    <mergeCell ref="W28:AE28"/>
    <mergeCell ref="AK28:AO28"/>
    <mergeCell ref="AR2:BE2"/>
    <mergeCell ref="AN52:AP52"/>
    <mergeCell ref="AG52:AM52"/>
    <mergeCell ref="AS46:AT48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30:AE30"/>
    <mergeCell ref="AK30:AO30"/>
    <mergeCell ref="X32:AB32"/>
    <mergeCell ref="W27:AE27"/>
    <mergeCell ref="AK27:AO27"/>
    <mergeCell ref="L28:O28"/>
    <mergeCell ref="L29:O29"/>
    <mergeCell ref="W29:AE29"/>
    <mergeCell ref="AK29:AO29"/>
  </mergeCells>
  <hyperlinks>
    <hyperlink ref="K1:S1" location="C2" display="1) Rekapitulace stavby"/>
    <hyperlink ref="W1:AI1" location="C51" display="2) Rekapitulace objektů stavby a soupisů prací"/>
    <hyperlink ref="A52" location="'1460-2017 - Vrchlabí,Dobr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639"/>
  <sheetViews>
    <sheetView showGridLines="0" tabSelected="1" workbookViewId="0">
      <pane ySplit="1" topLeftCell="A630" activePane="bottomLeft" state="frozen"/>
      <selection pane="bottomLeft" activeCell="F639" sqref="F63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95"/>
      <c r="C1" s="95"/>
      <c r="D1" s="96" t="s">
        <v>1</v>
      </c>
      <c r="E1" s="95"/>
      <c r="F1" s="97" t="s">
        <v>80</v>
      </c>
      <c r="G1" s="357" t="s">
        <v>81</v>
      </c>
      <c r="H1" s="357"/>
      <c r="I1" s="98"/>
      <c r="J1" s="97" t="s">
        <v>82</v>
      </c>
      <c r="K1" s="96" t="s">
        <v>83</v>
      </c>
      <c r="L1" s="97" t="s">
        <v>84</v>
      </c>
      <c r="M1" s="97"/>
      <c r="N1" s="97"/>
      <c r="O1" s="97"/>
      <c r="P1" s="97"/>
      <c r="Q1" s="97"/>
      <c r="R1" s="97"/>
      <c r="S1" s="97"/>
      <c r="T1" s="9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38" t="s">
        <v>8</v>
      </c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24" t="s">
        <v>7</v>
      </c>
      <c r="AZ2" s="99" t="s">
        <v>85</v>
      </c>
      <c r="BA2" s="99" t="s">
        <v>5</v>
      </c>
      <c r="BB2" s="99" t="s">
        <v>5</v>
      </c>
      <c r="BC2" s="99" t="s">
        <v>86</v>
      </c>
      <c r="BD2" s="99" t="s">
        <v>87</v>
      </c>
    </row>
    <row r="3" spans="1:70" ht="6.95" customHeight="1">
      <c r="B3" s="25"/>
      <c r="C3" s="26"/>
      <c r="D3" s="26"/>
      <c r="E3" s="26"/>
      <c r="F3" s="26"/>
      <c r="G3" s="26"/>
      <c r="H3" s="26"/>
      <c r="I3" s="100"/>
      <c r="J3" s="26"/>
      <c r="K3" s="27"/>
      <c r="AT3" s="24" t="s">
        <v>78</v>
      </c>
      <c r="AZ3" s="99" t="s">
        <v>88</v>
      </c>
      <c r="BA3" s="99" t="s">
        <v>5</v>
      </c>
      <c r="BB3" s="99" t="s">
        <v>5</v>
      </c>
      <c r="BC3" s="99" t="s">
        <v>89</v>
      </c>
      <c r="BD3" s="99" t="s">
        <v>87</v>
      </c>
    </row>
    <row r="4" spans="1:70" ht="36.950000000000003" customHeight="1">
      <c r="B4" s="28"/>
      <c r="C4" s="29"/>
      <c r="D4" s="30" t="s">
        <v>90</v>
      </c>
      <c r="E4" s="29"/>
      <c r="F4" s="29"/>
      <c r="G4" s="29"/>
      <c r="H4" s="29"/>
      <c r="I4" s="101"/>
      <c r="J4" s="29"/>
      <c r="K4" s="31"/>
      <c r="M4" s="32" t="s">
        <v>13</v>
      </c>
      <c r="AT4" s="24" t="s">
        <v>6</v>
      </c>
      <c r="AZ4" s="99" t="s">
        <v>91</v>
      </c>
      <c r="BA4" s="99" t="s">
        <v>5</v>
      </c>
      <c r="BB4" s="99" t="s">
        <v>5</v>
      </c>
      <c r="BC4" s="99" t="s">
        <v>92</v>
      </c>
      <c r="BD4" s="99" t="s">
        <v>87</v>
      </c>
    </row>
    <row r="5" spans="1:70" ht="6.95" customHeight="1">
      <c r="B5" s="28"/>
      <c r="C5" s="29"/>
      <c r="D5" s="29"/>
      <c r="E5" s="29"/>
      <c r="F5" s="29"/>
      <c r="G5" s="29"/>
      <c r="H5" s="29"/>
      <c r="I5" s="101"/>
      <c r="J5" s="29"/>
      <c r="K5" s="31"/>
      <c r="AZ5" s="99" t="s">
        <v>93</v>
      </c>
      <c r="BA5" s="99" t="s">
        <v>5</v>
      </c>
      <c r="BB5" s="99" t="s">
        <v>5</v>
      </c>
      <c r="BC5" s="99" t="s">
        <v>94</v>
      </c>
      <c r="BD5" s="99" t="s">
        <v>87</v>
      </c>
    </row>
    <row r="6" spans="1:70" s="1" customFormat="1" ht="15">
      <c r="B6" s="41"/>
      <c r="C6" s="42"/>
      <c r="D6" s="37" t="s">
        <v>19</v>
      </c>
      <c r="E6" s="42"/>
      <c r="F6" s="42"/>
      <c r="G6" s="42"/>
      <c r="H6" s="42"/>
      <c r="I6" s="102"/>
      <c r="J6" s="42"/>
      <c r="K6" s="45"/>
      <c r="AZ6" s="99" t="s">
        <v>95</v>
      </c>
      <c r="BA6" s="99" t="s">
        <v>5</v>
      </c>
      <c r="BB6" s="99" t="s">
        <v>5</v>
      </c>
      <c r="BC6" s="99" t="s">
        <v>96</v>
      </c>
      <c r="BD6" s="99" t="s">
        <v>87</v>
      </c>
    </row>
    <row r="7" spans="1:70" s="1" customFormat="1" ht="36.950000000000003" customHeight="1">
      <c r="B7" s="41"/>
      <c r="C7" s="42"/>
      <c r="D7" s="42"/>
      <c r="E7" s="358" t="s">
        <v>20</v>
      </c>
      <c r="F7" s="359"/>
      <c r="G7" s="359"/>
      <c r="H7" s="359"/>
      <c r="I7" s="102"/>
      <c r="J7" s="42"/>
      <c r="K7" s="45"/>
      <c r="AZ7" s="99" t="s">
        <v>97</v>
      </c>
      <c r="BA7" s="99" t="s">
        <v>5</v>
      </c>
      <c r="BB7" s="99" t="s">
        <v>5</v>
      </c>
      <c r="BC7" s="99" t="s">
        <v>98</v>
      </c>
      <c r="BD7" s="99" t="s">
        <v>87</v>
      </c>
    </row>
    <row r="8" spans="1:70" s="1" customFormat="1">
      <c r="B8" s="41"/>
      <c r="C8" s="42"/>
      <c r="D8" s="42"/>
      <c r="E8" s="42"/>
      <c r="F8" s="42"/>
      <c r="G8" s="42"/>
      <c r="H8" s="42"/>
      <c r="I8" s="102"/>
      <c r="J8" s="42"/>
      <c r="K8" s="45"/>
      <c r="AZ8" s="99" t="s">
        <v>99</v>
      </c>
      <c r="BA8" s="99" t="s">
        <v>5</v>
      </c>
      <c r="BB8" s="99" t="s">
        <v>5</v>
      </c>
      <c r="BC8" s="99" t="s">
        <v>100</v>
      </c>
      <c r="BD8" s="99" t="s">
        <v>87</v>
      </c>
    </row>
    <row r="9" spans="1:70" s="1" customFormat="1" ht="14.45" customHeight="1">
      <c r="B9" s="41"/>
      <c r="C9" s="42"/>
      <c r="D9" s="37" t="s">
        <v>21</v>
      </c>
      <c r="E9" s="42"/>
      <c r="F9" s="35" t="s">
        <v>5</v>
      </c>
      <c r="G9" s="42"/>
      <c r="H9" s="42"/>
      <c r="I9" s="103" t="s">
        <v>22</v>
      </c>
      <c r="J9" s="35" t="s">
        <v>5</v>
      </c>
      <c r="K9" s="45"/>
      <c r="AZ9" s="99" t="s">
        <v>101</v>
      </c>
      <c r="BA9" s="99" t="s">
        <v>5</v>
      </c>
      <c r="BB9" s="99" t="s">
        <v>5</v>
      </c>
      <c r="BC9" s="99" t="s">
        <v>102</v>
      </c>
      <c r="BD9" s="99" t="s">
        <v>87</v>
      </c>
    </row>
    <row r="10" spans="1:70" s="1" customFormat="1" ht="14.45" customHeight="1">
      <c r="B10" s="41"/>
      <c r="C10" s="42"/>
      <c r="D10" s="37" t="s">
        <v>23</v>
      </c>
      <c r="E10" s="42"/>
      <c r="F10" s="35" t="s">
        <v>24</v>
      </c>
      <c r="G10" s="42"/>
      <c r="H10" s="42"/>
      <c r="I10" s="103" t="s">
        <v>25</v>
      </c>
      <c r="J10" s="104" t="str">
        <f>'Rekapitulace stavby'!AN8</f>
        <v>22.8.2017</v>
      </c>
      <c r="K10" s="45"/>
      <c r="AZ10" s="99" t="s">
        <v>103</v>
      </c>
      <c r="BA10" s="99" t="s">
        <v>5</v>
      </c>
      <c r="BB10" s="99" t="s">
        <v>5</v>
      </c>
      <c r="BC10" s="99" t="s">
        <v>104</v>
      </c>
      <c r="BD10" s="99" t="s">
        <v>87</v>
      </c>
    </row>
    <row r="11" spans="1:70" s="1" customFormat="1" ht="10.9" customHeight="1">
      <c r="B11" s="41"/>
      <c r="C11" s="42"/>
      <c r="D11" s="42"/>
      <c r="E11" s="42"/>
      <c r="F11" s="42"/>
      <c r="G11" s="42"/>
      <c r="H11" s="42"/>
      <c r="I11" s="102"/>
      <c r="J11" s="42"/>
      <c r="K11" s="45"/>
      <c r="AZ11" s="99" t="s">
        <v>105</v>
      </c>
      <c r="BA11" s="99" t="s">
        <v>5</v>
      </c>
      <c r="BB11" s="99" t="s">
        <v>5</v>
      </c>
      <c r="BC11" s="99" t="s">
        <v>106</v>
      </c>
      <c r="BD11" s="99" t="s">
        <v>87</v>
      </c>
    </row>
    <row r="12" spans="1:70" s="1" customFormat="1" ht="14.45" customHeight="1">
      <c r="B12" s="41"/>
      <c r="C12" s="42"/>
      <c r="D12" s="37" t="s">
        <v>27</v>
      </c>
      <c r="E12" s="42"/>
      <c r="F12" s="42"/>
      <c r="G12" s="42"/>
      <c r="H12" s="42"/>
      <c r="I12" s="103" t="s">
        <v>28</v>
      </c>
      <c r="J12" s="35" t="s">
        <v>29</v>
      </c>
      <c r="K12" s="45"/>
      <c r="AZ12" s="99" t="s">
        <v>107</v>
      </c>
      <c r="BA12" s="99" t="s">
        <v>5</v>
      </c>
      <c r="BB12" s="99" t="s">
        <v>5</v>
      </c>
      <c r="BC12" s="99" t="s">
        <v>108</v>
      </c>
      <c r="BD12" s="99" t="s">
        <v>87</v>
      </c>
    </row>
    <row r="13" spans="1:70" s="1" customFormat="1" ht="18" customHeight="1">
      <c r="B13" s="41"/>
      <c r="C13" s="42"/>
      <c r="D13" s="42"/>
      <c r="E13" s="35" t="s">
        <v>30</v>
      </c>
      <c r="F13" s="42"/>
      <c r="G13" s="42"/>
      <c r="H13" s="42"/>
      <c r="I13" s="103" t="s">
        <v>31</v>
      </c>
      <c r="J13" s="35" t="s">
        <v>32</v>
      </c>
      <c r="K13" s="45"/>
      <c r="AZ13" s="99" t="s">
        <v>109</v>
      </c>
      <c r="BA13" s="99" t="s">
        <v>5</v>
      </c>
      <c r="BB13" s="99" t="s">
        <v>5</v>
      </c>
      <c r="BC13" s="99" t="s">
        <v>110</v>
      </c>
      <c r="BD13" s="99" t="s">
        <v>87</v>
      </c>
    </row>
    <row r="14" spans="1:70" s="1" customFormat="1" ht="6.95" customHeight="1">
      <c r="B14" s="41"/>
      <c r="C14" s="42"/>
      <c r="D14" s="42"/>
      <c r="E14" s="42"/>
      <c r="F14" s="42"/>
      <c r="G14" s="42"/>
      <c r="H14" s="42"/>
      <c r="I14" s="102"/>
      <c r="J14" s="42"/>
      <c r="K14" s="45"/>
      <c r="AZ14" s="99" t="s">
        <v>111</v>
      </c>
      <c r="BA14" s="99" t="s">
        <v>5</v>
      </c>
      <c r="BB14" s="99" t="s">
        <v>5</v>
      </c>
      <c r="BC14" s="99" t="s">
        <v>112</v>
      </c>
      <c r="BD14" s="99" t="s">
        <v>87</v>
      </c>
    </row>
    <row r="15" spans="1:70" s="1" customFormat="1" ht="14.45" customHeight="1">
      <c r="B15" s="41"/>
      <c r="C15" s="42"/>
      <c r="D15" s="37" t="s">
        <v>33</v>
      </c>
      <c r="E15" s="42"/>
      <c r="F15" s="42"/>
      <c r="G15" s="42"/>
      <c r="H15" s="42"/>
      <c r="I15" s="103" t="s">
        <v>28</v>
      </c>
      <c r="J15" s="35" t="str">
        <f>IF('Rekapitulace stavby'!AN13="Vyplň údaj","",IF('Rekapitulace stavby'!AN13="","",'Rekapitulace stavby'!AN13))</f>
        <v/>
      </c>
      <c r="K15" s="45"/>
      <c r="AZ15" s="99" t="s">
        <v>113</v>
      </c>
      <c r="BA15" s="99" t="s">
        <v>5</v>
      </c>
      <c r="BB15" s="99" t="s">
        <v>5</v>
      </c>
      <c r="BC15" s="99" t="s">
        <v>114</v>
      </c>
      <c r="BD15" s="99" t="s">
        <v>87</v>
      </c>
    </row>
    <row r="16" spans="1:70" s="1" customFormat="1" ht="18" customHeight="1">
      <c r="B16" s="41"/>
      <c r="C16" s="42"/>
      <c r="D16" s="42"/>
      <c r="E16" s="35" t="str">
        <f>IF('Rekapitulace stavby'!E14="Vyplň údaj","",IF('Rekapitulace stavby'!E14="","",'Rekapitulace stavby'!E14))</f>
        <v/>
      </c>
      <c r="F16" s="42"/>
      <c r="G16" s="42"/>
      <c r="H16" s="42"/>
      <c r="I16" s="103" t="s">
        <v>31</v>
      </c>
      <c r="J16" s="35" t="str">
        <f>IF('Rekapitulace stavby'!AN14="Vyplň údaj","",IF('Rekapitulace stavby'!AN14="","",'Rekapitulace stavby'!AN14))</f>
        <v/>
      </c>
      <c r="K16" s="45"/>
    </row>
    <row r="17" spans="2:11" s="1" customFormat="1" ht="6.95" customHeight="1">
      <c r="B17" s="41"/>
      <c r="C17" s="42"/>
      <c r="D17" s="42"/>
      <c r="E17" s="42"/>
      <c r="F17" s="42"/>
      <c r="G17" s="42"/>
      <c r="H17" s="42"/>
      <c r="I17" s="102"/>
      <c r="J17" s="42"/>
      <c r="K17" s="45"/>
    </row>
    <row r="18" spans="2:11" s="1" customFormat="1" ht="14.45" customHeight="1">
      <c r="B18" s="41"/>
      <c r="C18" s="42"/>
      <c r="D18" s="37" t="s">
        <v>35</v>
      </c>
      <c r="E18" s="42"/>
      <c r="F18" s="42"/>
      <c r="G18" s="42"/>
      <c r="H18" s="42"/>
      <c r="I18" s="103" t="s">
        <v>28</v>
      </c>
      <c r="J18" s="35" t="s">
        <v>5</v>
      </c>
      <c r="K18" s="45"/>
    </row>
    <row r="19" spans="2:11" s="1" customFormat="1" ht="18" customHeight="1">
      <c r="B19" s="41"/>
      <c r="C19" s="42"/>
      <c r="D19" s="42"/>
      <c r="E19" s="35" t="s">
        <v>36</v>
      </c>
      <c r="F19" s="42"/>
      <c r="G19" s="42"/>
      <c r="H19" s="42"/>
      <c r="I19" s="103" t="s">
        <v>31</v>
      </c>
      <c r="J19" s="35" t="s">
        <v>5</v>
      </c>
      <c r="K19" s="45"/>
    </row>
    <row r="20" spans="2:11" s="1" customFormat="1" ht="6.95" customHeight="1">
      <c r="B20" s="41"/>
      <c r="C20" s="42"/>
      <c r="D20" s="42"/>
      <c r="E20" s="42"/>
      <c r="F20" s="42"/>
      <c r="G20" s="42"/>
      <c r="H20" s="42"/>
      <c r="I20" s="102"/>
      <c r="J20" s="42"/>
      <c r="K20" s="45"/>
    </row>
    <row r="21" spans="2:11" s="1" customFormat="1" ht="14.45" customHeight="1">
      <c r="B21" s="41"/>
      <c r="C21" s="42"/>
      <c r="D21" s="37" t="s">
        <v>38</v>
      </c>
      <c r="E21" s="42"/>
      <c r="F21" s="42"/>
      <c r="G21" s="42"/>
      <c r="H21" s="42"/>
      <c r="I21" s="102"/>
      <c r="J21" s="42"/>
      <c r="K21" s="45"/>
    </row>
    <row r="22" spans="2:11" s="6" customFormat="1" ht="22.5" customHeight="1">
      <c r="B22" s="105"/>
      <c r="C22" s="106"/>
      <c r="D22" s="106"/>
      <c r="E22" s="330" t="s">
        <v>5</v>
      </c>
      <c r="F22" s="330"/>
      <c r="G22" s="330"/>
      <c r="H22" s="330"/>
      <c r="I22" s="107"/>
      <c r="J22" s="106"/>
      <c r="K22" s="108"/>
    </row>
    <row r="23" spans="2:11" s="1" customFormat="1" ht="6.95" customHeight="1">
      <c r="B23" s="41"/>
      <c r="C23" s="42"/>
      <c r="D23" s="42"/>
      <c r="E23" s="42"/>
      <c r="F23" s="42"/>
      <c r="G23" s="42"/>
      <c r="H23" s="42"/>
      <c r="I23" s="102"/>
      <c r="J23" s="42"/>
      <c r="K23" s="45"/>
    </row>
    <row r="24" spans="2:11" s="1" customFormat="1" ht="6.95" customHeight="1">
      <c r="B24" s="41"/>
      <c r="C24" s="42"/>
      <c r="D24" s="68"/>
      <c r="E24" s="68"/>
      <c r="F24" s="68"/>
      <c r="G24" s="68"/>
      <c r="H24" s="68"/>
      <c r="I24" s="109"/>
      <c r="J24" s="68"/>
      <c r="K24" s="110"/>
    </row>
    <row r="25" spans="2:11" s="1" customFormat="1" ht="25.35" customHeight="1">
      <c r="B25" s="41"/>
      <c r="C25" s="42"/>
      <c r="D25" s="111" t="s">
        <v>39</v>
      </c>
      <c r="E25" s="42"/>
      <c r="F25" s="42"/>
      <c r="G25" s="42"/>
      <c r="H25" s="42"/>
      <c r="I25" s="102"/>
      <c r="J25" s="112">
        <f>ROUND(J101,2)</f>
        <v>0</v>
      </c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09"/>
      <c r="J26" s="68"/>
      <c r="K26" s="110"/>
    </row>
    <row r="27" spans="2:11" s="1" customFormat="1" ht="14.45" customHeight="1">
      <c r="B27" s="41"/>
      <c r="C27" s="42"/>
      <c r="D27" s="42"/>
      <c r="E27" s="42"/>
      <c r="F27" s="46" t="s">
        <v>41</v>
      </c>
      <c r="G27" s="42"/>
      <c r="H27" s="42"/>
      <c r="I27" s="113" t="s">
        <v>40</v>
      </c>
      <c r="J27" s="46" t="s">
        <v>42</v>
      </c>
      <c r="K27" s="45"/>
    </row>
    <row r="28" spans="2:11" s="1" customFormat="1" ht="14.45" customHeight="1">
      <c r="B28" s="41"/>
      <c r="C28" s="42"/>
      <c r="D28" s="49" t="s">
        <v>43</v>
      </c>
      <c r="E28" s="49" t="s">
        <v>44</v>
      </c>
      <c r="F28" s="114">
        <f>ROUND(SUM(BE101:BE638), 2)</f>
        <v>0</v>
      </c>
      <c r="G28" s="42"/>
      <c r="H28" s="42"/>
      <c r="I28" s="115">
        <v>0.21</v>
      </c>
      <c r="J28" s="114">
        <f>ROUND(ROUND((SUM(BE101:BE638)), 2)*I28, 2)</f>
        <v>0</v>
      </c>
      <c r="K28" s="45"/>
    </row>
    <row r="29" spans="2:11" s="1" customFormat="1" ht="14.45" customHeight="1">
      <c r="B29" s="41"/>
      <c r="C29" s="42"/>
      <c r="D29" s="42"/>
      <c r="E29" s="49" t="s">
        <v>45</v>
      </c>
      <c r="F29" s="114">
        <f>ROUND(SUM(BF101:BF638), 2)</f>
        <v>0</v>
      </c>
      <c r="G29" s="42"/>
      <c r="H29" s="42"/>
      <c r="I29" s="115">
        <v>0.15</v>
      </c>
      <c r="J29" s="114">
        <f>ROUND(ROUND((SUM(BF101:BF638)), 2)*I29, 2)</f>
        <v>0</v>
      </c>
      <c r="K29" s="45"/>
    </row>
    <row r="30" spans="2:11" s="1" customFormat="1" ht="14.45" hidden="1" customHeight="1">
      <c r="B30" s="41"/>
      <c r="C30" s="42"/>
      <c r="D30" s="42"/>
      <c r="E30" s="49" t="s">
        <v>46</v>
      </c>
      <c r="F30" s="114">
        <f>ROUND(SUM(BG101:BG638), 2)</f>
        <v>0</v>
      </c>
      <c r="G30" s="42"/>
      <c r="H30" s="42"/>
      <c r="I30" s="115">
        <v>0.21</v>
      </c>
      <c r="J30" s="114">
        <v>0</v>
      </c>
      <c r="K30" s="45"/>
    </row>
    <row r="31" spans="2:11" s="1" customFormat="1" ht="14.45" hidden="1" customHeight="1">
      <c r="B31" s="41"/>
      <c r="C31" s="42"/>
      <c r="D31" s="42"/>
      <c r="E31" s="49" t="s">
        <v>47</v>
      </c>
      <c r="F31" s="114">
        <f>ROUND(SUM(BH101:BH638), 2)</f>
        <v>0</v>
      </c>
      <c r="G31" s="42"/>
      <c r="H31" s="42"/>
      <c r="I31" s="115">
        <v>0.15</v>
      </c>
      <c r="J31" s="114"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48</v>
      </c>
      <c r="F32" s="114">
        <f>ROUND(SUM(BI101:BI638), 2)</f>
        <v>0</v>
      </c>
      <c r="G32" s="42"/>
      <c r="H32" s="42"/>
      <c r="I32" s="115">
        <v>0</v>
      </c>
      <c r="J32" s="114">
        <v>0</v>
      </c>
      <c r="K32" s="45"/>
    </row>
    <row r="33" spans="2:11" s="1" customFormat="1" ht="6.95" customHeight="1">
      <c r="B33" s="41"/>
      <c r="C33" s="42"/>
      <c r="D33" s="42"/>
      <c r="E33" s="42"/>
      <c r="F33" s="42"/>
      <c r="G33" s="42"/>
      <c r="H33" s="42"/>
      <c r="I33" s="102"/>
      <c r="J33" s="42"/>
      <c r="K33" s="45"/>
    </row>
    <row r="34" spans="2:11" s="1" customFormat="1" ht="25.35" customHeight="1">
      <c r="B34" s="41"/>
      <c r="C34" s="116"/>
      <c r="D34" s="117" t="s">
        <v>49</v>
      </c>
      <c r="E34" s="71"/>
      <c r="F34" s="71"/>
      <c r="G34" s="118" t="s">
        <v>50</v>
      </c>
      <c r="H34" s="119" t="s">
        <v>51</v>
      </c>
      <c r="I34" s="120"/>
      <c r="J34" s="121">
        <f>SUM(J25:J32)</f>
        <v>0</v>
      </c>
      <c r="K34" s="122"/>
    </row>
    <row r="35" spans="2:11" s="1" customFormat="1" ht="14.45" customHeight="1">
      <c r="B35" s="56"/>
      <c r="C35" s="57"/>
      <c r="D35" s="57"/>
      <c r="E35" s="57"/>
      <c r="F35" s="57"/>
      <c r="G35" s="57"/>
      <c r="H35" s="57"/>
      <c r="I35" s="123"/>
      <c r="J35" s="57"/>
      <c r="K35" s="58"/>
    </row>
    <row r="39" spans="2:11" s="1" customFormat="1" ht="6.95" customHeight="1">
      <c r="B39" s="59"/>
      <c r="C39" s="60"/>
      <c r="D39" s="60"/>
      <c r="E39" s="60"/>
      <c r="F39" s="60"/>
      <c r="G39" s="60"/>
      <c r="H39" s="60"/>
      <c r="I39" s="124"/>
      <c r="J39" s="60"/>
      <c r="K39" s="125"/>
    </row>
    <row r="40" spans="2:11" s="1" customFormat="1" ht="36.950000000000003" customHeight="1">
      <c r="B40" s="41"/>
      <c r="C40" s="30" t="s">
        <v>115</v>
      </c>
      <c r="D40" s="42"/>
      <c r="E40" s="42"/>
      <c r="F40" s="42"/>
      <c r="G40" s="42"/>
      <c r="H40" s="42"/>
      <c r="I40" s="102"/>
      <c r="J40" s="42"/>
      <c r="K40" s="45"/>
    </row>
    <row r="41" spans="2:11" s="1" customFormat="1" ht="6.95" customHeight="1">
      <c r="B41" s="41"/>
      <c r="C41" s="42"/>
      <c r="D41" s="42"/>
      <c r="E41" s="42"/>
      <c r="F41" s="42"/>
      <c r="G41" s="42"/>
      <c r="H41" s="42"/>
      <c r="I41" s="102"/>
      <c r="J41" s="42"/>
      <c r="K41" s="45"/>
    </row>
    <row r="42" spans="2:11" s="1" customFormat="1" ht="14.45" customHeight="1">
      <c r="B42" s="41"/>
      <c r="C42" s="37" t="s">
        <v>19</v>
      </c>
      <c r="D42" s="42"/>
      <c r="E42" s="42"/>
      <c r="F42" s="42"/>
      <c r="G42" s="42"/>
      <c r="H42" s="42"/>
      <c r="I42" s="102"/>
      <c r="J42" s="42"/>
      <c r="K42" s="45"/>
    </row>
    <row r="43" spans="2:11" s="1" customFormat="1" ht="23.25" customHeight="1">
      <c r="B43" s="41"/>
      <c r="C43" s="42"/>
      <c r="D43" s="42"/>
      <c r="E43" s="358" t="str">
        <f>E7</f>
        <v>Vrchlabí,Dobrovského 597 - Modernizace BJ v 2NP</v>
      </c>
      <c r="F43" s="359"/>
      <c r="G43" s="359"/>
      <c r="H43" s="359"/>
      <c r="I43" s="102"/>
      <c r="J43" s="42"/>
      <c r="K43" s="45"/>
    </row>
    <row r="44" spans="2:11" s="1" customFormat="1" ht="6.95" customHeight="1">
      <c r="B44" s="41"/>
      <c r="C44" s="42"/>
      <c r="D44" s="42"/>
      <c r="E44" s="42"/>
      <c r="F44" s="42"/>
      <c r="G44" s="42"/>
      <c r="H44" s="42"/>
      <c r="I44" s="102"/>
      <c r="J44" s="42"/>
      <c r="K44" s="45"/>
    </row>
    <row r="45" spans="2:11" s="1" customFormat="1" ht="18" customHeight="1">
      <c r="B45" s="41"/>
      <c r="C45" s="37" t="s">
        <v>23</v>
      </c>
      <c r="D45" s="42"/>
      <c r="E45" s="42"/>
      <c r="F45" s="35" t="str">
        <f>F10</f>
        <v xml:space="preserve"> </v>
      </c>
      <c r="G45" s="42"/>
      <c r="H45" s="42"/>
      <c r="I45" s="103" t="s">
        <v>25</v>
      </c>
      <c r="J45" s="104" t="str">
        <f>IF(J10="","",J10)</f>
        <v>22.8.2017</v>
      </c>
      <c r="K45" s="45"/>
    </row>
    <row r="46" spans="2:11" s="1" customFormat="1" ht="6.95" customHeight="1">
      <c r="B46" s="41"/>
      <c r="C46" s="42"/>
      <c r="D46" s="42"/>
      <c r="E46" s="42"/>
      <c r="F46" s="42"/>
      <c r="G46" s="42"/>
      <c r="H46" s="42"/>
      <c r="I46" s="102"/>
      <c r="J46" s="42"/>
      <c r="K46" s="45"/>
    </row>
    <row r="47" spans="2:11" s="1" customFormat="1" ht="15">
      <c r="B47" s="41"/>
      <c r="C47" s="37" t="s">
        <v>27</v>
      </c>
      <c r="D47" s="42"/>
      <c r="E47" s="42"/>
      <c r="F47" s="35" t="str">
        <f>E13</f>
        <v>Správa KRNAP, Vrchlabí</v>
      </c>
      <c r="G47" s="42"/>
      <c r="H47" s="42"/>
      <c r="I47" s="103" t="s">
        <v>35</v>
      </c>
      <c r="J47" s="35" t="str">
        <f>E19</f>
        <v>Ing. J.Chaloupský, Trutnov</v>
      </c>
      <c r="K47" s="45"/>
    </row>
    <row r="48" spans="2:11" s="1" customFormat="1" ht="14.45" customHeight="1">
      <c r="B48" s="41"/>
      <c r="C48" s="37" t="s">
        <v>33</v>
      </c>
      <c r="D48" s="42"/>
      <c r="E48" s="42"/>
      <c r="F48" s="35" t="str">
        <f>IF(E16="","",E16)</f>
        <v/>
      </c>
      <c r="G48" s="42"/>
      <c r="H48" s="42"/>
      <c r="I48" s="102"/>
      <c r="J48" s="42"/>
      <c r="K48" s="45"/>
    </row>
    <row r="49" spans="2:47" s="1" customFormat="1" ht="10.35" customHeight="1">
      <c r="B49" s="41"/>
      <c r="C49" s="42"/>
      <c r="D49" s="42"/>
      <c r="E49" s="42"/>
      <c r="F49" s="42"/>
      <c r="G49" s="42"/>
      <c r="H49" s="42"/>
      <c r="I49" s="102"/>
      <c r="J49" s="42"/>
      <c r="K49" s="45"/>
    </row>
    <row r="50" spans="2:47" s="1" customFormat="1" ht="29.25" customHeight="1">
      <c r="B50" s="41"/>
      <c r="C50" s="126" t="s">
        <v>116</v>
      </c>
      <c r="D50" s="116"/>
      <c r="E50" s="116"/>
      <c r="F50" s="116"/>
      <c r="G50" s="116"/>
      <c r="H50" s="116"/>
      <c r="I50" s="127"/>
      <c r="J50" s="128" t="s">
        <v>117</v>
      </c>
      <c r="K50" s="129"/>
    </row>
    <row r="51" spans="2:47" s="1" customFormat="1" ht="10.35" customHeight="1">
      <c r="B51" s="41"/>
      <c r="C51" s="42"/>
      <c r="D51" s="42"/>
      <c r="E51" s="42"/>
      <c r="F51" s="42"/>
      <c r="G51" s="42"/>
      <c r="H51" s="42"/>
      <c r="I51" s="102"/>
      <c r="J51" s="42"/>
      <c r="K51" s="45"/>
    </row>
    <row r="52" spans="2:47" s="1" customFormat="1" ht="29.25" customHeight="1">
      <c r="B52" s="41"/>
      <c r="C52" s="130" t="s">
        <v>118</v>
      </c>
      <c r="D52" s="42"/>
      <c r="E52" s="42"/>
      <c r="F52" s="42"/>
      <c r="G52" s="42"/>
      <c r="H52" s="42"/>
      <c r="I52" s="102"/>
      <c r="J52" s="112">
        <f>J101</f>
        <v>0</v>
      </c>
      <c r="K52" s="45"/>
      <c r="AU52" s="24" t="s">
        <v>119</v>
      </c>
    </row>
    <row r="53" spans="2:47" s="7" customFormat="1" ht="24.95" customHeight="1">
      <c r="B53" s="131"/>
      <c r="C53" s="132"/>
      <c r="D53" s="133" t="s">
        <v>120</v>
      </c>
      <c r="E53" s="134"/>
      <c r="F53" s="134"/>
      <c r="G53" s="134"/>
      <c r="H53" s="134"/>
      <c r="I53" s="135"/>
      <c r="J53" s="136">
        <f>J102</f>
        <v>0</v>
      </c>
      <c r="K53" s="137"/>
    </row>
    <row r="54" spans="2:47" s="8" customFormat="1" ht="19.899999999999999" customHeight="1">
      <c r="B54" s="138"/>
      <c r="C54" s="139"/>
      <c r="D54" s="140" t="s">
        <v>121</v>
      </c>
      <c r="E54" s="141"/>
      <c r="F54" s="141"/>
      <c r="G54" s="141"/>
      <c r="H54" s="141"/>
      <c r="I54" s="142"/>
      <c r="J54" s="143">
        <f>J103</f>
        <v>0</v>
      </c>
      <c r="K54" s="144"/>
    </row>
    <row r="55" spans="2:47" s="8" customFormat="1" ht="19.899999999999999" customHeight="1">
      <c r="B55" s="138"/>
      <c r="C55" s="139"/>
      <c r="D55" s="140" t="s">
        <v>122</v>
      </c>
      <c r="E55" s="141"/>
      <c r="F55" s="141"/>
      <c r="G55" s="141"/>
      <c r="H55" s="141"/>
      <c r="I55" s="142"/>
      <c r="J55" s="143">
        <f>J118</f>
        <v>0</v>
      </c>
      <c r="K55" s="144"/>
    </row>
    <row r="56" spans="2:47" s="8" customFormat="1" ht="19.899999999999999" customHeight="1">
      <c r="B56" s="138"/>
      <c r="C56" s="139"/>
      <c r="D56" s="140" t="s">
        <v>123</v>
      </c>
      <c r="E56" s="141"/>
      <c r="F56" s="141"/>
      <c r="G56" s="141"/>
      <c r="H56" s="141"/>
      <c r="I56" s="142"/>
      <c r="J56" s="143">
        <f>J181</f>
        <v>0</v>
      </c>
      <c r="K56" s="144"/>
    </row>
    <row r="57" spans="2:47" s="8" customFormat="1" ht="19.899999999999999" customHeight="1">
      <c r="B57" s="138"/>
      <c r="C57" s="139"/>
      <c r="D57" s="140" t="s">
        <v>124</v>
      </c>
      <c r="E57" s="141"/>
      <c r="F57" s="141"/>
      <c r="G57" s="141"/>
      <c r="H57" s="141"/>
      <c r="I57" s="142"/>
      <c r="J57" s="143">
        <f>J222</f>
        <v>0</v>
      </c>
      <c r="K57" s="144"/>
    </row>
    <row r="58" spans="2:47" s="8" customFormat="1" ht="19.899999999999999" customHeight="1">
      <c r="B58" s="138"/>
      <c r="C58" s="139"/>
      <c r="D58" s="140" t="s">
        <v>125</v>
      </c>
      <c r="E58" s="141"/>
      <c r="F58" s="141"/>
      <c r="G58" s="141"/>
      <c r="H58" s="141"/>
      <c r="I58" s="142"/>
      <c r="J58" s="143">
        <f>J227</f>
        <v>0</v>
      </c>
      <c r="K58" s="144"/>
    </row>
    <row r="59" spans="2:47" s="7" customFormat="1" ht="24.95" customHeight="1">
      <c r="B59" s="131"/>
      <c r="C59" s="132"/>
      <c r="D59" s="133" t="s">
        <v>126</v>
      </c>
      <c r="E59" s="134"/>
      <c r="F59" s="134"/>
      <c r="G59" s="134"/>
      <c r="H59" s="134"/>
      <c r="I59" s="135"/>
      <c r="J59" s="136">
        <f>J229</f>
        <v>0</v>
      </c>
      <c r="K59" s="137"/>
    </row>
    <row r="60" spans="2:47" s="8" customFormat="1" ht="19.899999999999999" customHeight="1">
      <c r="B60" s="138"/>
      <c r="C60" s="139"/>
      <c r="D60" s="140" t="s">
        <v>127</v>
      </c>
      <c r="E60" s="141"/>
      <c r="F60" s="141"/>
      <c r="G60" s="141"/>
      <c r="H60" s="141"/>
      <c r="I60" s="142"/>
      <c r="J60" s="143">
        <f>J230</f>
        <v>0</v>
      </c>
      <c r="K60" s="144"/>
    </row>
    <row r="61" spans="2:47" s="8" customFormat="1" ht="19.899999999999999" customHeight="1">
      <c r="B61" s="138"/>
      <c r="C61" s="139"/>
      <c r="D61" s="140" t="s">
        <v>128</v>
      </c>
      <c r="E61" s="141"/>
      <c r="F61" s="141"/>
      <c r="G61" s="141"/>
      <c r="H61" s="141"/>
      <c r="I61" s="142"/>
      <c r="J61" s="143">
        <f>J241</f>
        <v>0</v>
      </c>
      <c r="K61" s="144"/>
    </row>
    <row r="62" spans="2:47" s="8" customFormat="1" ht="19.899999999999999" customHeight="1">
      <c r="B62" s="138"/>
      <c r="C62" s="139"/>
      <c r="D62" s="140" t="s">
        <v>129</v>
      </c>
      <c r="E62" s="141"/>
      <c r="F62" s="141"/>
      <c r="G62" s="141"/>
      <c r="H62" s="141"/>
      <c r="I62" s="142"/>
      <c r="J62" s="143">
        <f>J271</f>
        <v>0</v>
      </c>
      <c r="K62" s="144"/>
    </row>
    <row r="63" spans="2:47" s="8" customFormat="1" ht="19.899999999999999" customHeight="1">
      <c r="B63" s="138"/>
      <c r="C63" s="139"/>
      <c r="D63" s="140" t="s">
        <v>130</v>
      </c>
      <c r="E63" s="141"/>
      <c r="F63" s="141"/>
      <c r="G63" s="141"/>
      <c r="H63" s="141"/>
      <c r="I63" s="142"/>
      <c r="J63" s="143">
        <f>J289</f>
        <v>0</v>
      </c>
      <c r="K63" s="144"/>
    </row>
    <row r="64" spans="2:47" s="8" customFormat="1" ht="19.899999999999999" customHeight="1">
      <c r="B64" s="138"/>
      <c r="C64" s="139"/>
      <c r="D64" s="140" t="s">
        <v>131</v>
      </c>
      <c r="E64" s="141"/>
      <c r="F64" s="141"/>
      <c r="G64" s="141"/>
      <c r="H64" s="141"/>
      <c r="I64" s="142"/>
      <c r="J64" s="143">
        <f>J309</f>
        <v>0</v>
      </c>
      <c r="K64" s="144"/>
    </row>
    <row r="65" spans="2:11" s="8" customFormat="1" ht="19.899999999999999" customHeight="1">
      <c r="B65" s="138"/>
      <c r="C65" s="139"/>
      <c r="D65" s="140" t="s">
        <v>132</v>
      </c>
      <c r="E65" s="141"/>
      <c r="F65" s="141"/>
      <c r="G65" s="141"/>
      <c r="H65" s="141"/>
      <c r="I65" s="142"/>
      <c r="J65" s="143">
        <f>J317</f>
        <v>0</v>
      </c>
      <c r="K65" s="144"/>
    </row>
    <row r="66" spans="2:11" s="8" customFormat="1" ht="19.899999999999999" customHeight="1">
      <c r="B66" s="138"/>
      <c r="C66" s="139"/>
      <c r="D66" s="140" t="s">
        <v>133</v>
      </c>
      <c r="E66" s="141"/>
      <c r="F66" s="141"/>
      <c r="G66" s="141"/>
      <c r="H66" s="141"/>
      <c r="I66" s="142"/>
      <c r="J66" s="143">
        <f>J339</f>
        <v>0</v>
      </c>
      <c r="K66" s="144"/>
    </row>
    <row r="67" spans="2:11" s="8" customFormat="1" ht="19.899999999999999" customHeight="1">
      <c r="B67" s="138"/>
      <c r="C67" s="139"/>
      <c r="D67" s="140" t="s">
        <v>134</v>
      </c>
      <c r="E67" s="141"/>
      <c r="F67" s="141"/>
      <c r="G67" s="141"/>
      <c r="H67" s="141"/>
      <c r="I67" s="142"/>
      <c r="J67" s="143">
        <f>J343</f>
        <v>0</v>
      </c>
      <c r="K67" s="144"/>
    </row>
    <row r="68" spans="2:11" s="8" customFormat="1" ht="19.899999999999999" customHeight="1">
      <c r="B68" s="138"/>
      <c r="C68" s="139"/>
      <c r="D68" s="140" t="s">
        <v>135</v>
      </c>
      <c r="E68" s="141"/>
      <c r="F68" s="141"/>
      <c r="G68" s="141"/>
      <c r="H68" s="141"/>
      <c r="I68" s="142"/>
      <c r="J68" s="143">
        <f>J350</f>
        <v>0</v>
      </c>
      <c r="K68" s="144"/>
    </row>
    <row r="69" spans="2:11" s="8" customFormat="1" ht="19.899999999999999" customHeight="1">
      <c r="B69" s="138"/>
      <c r="C69" s="139"/>
      <c r="D69" s="140" t="s">
        <v>136</v>
      </c>
      <c r="E69" s="141"/>
      <c r="F69" s="141"/>
      <c r="G69" s="141"/>
      <c r="H69" s="141"/>
      <c r="I69" s="142"/>
      <c r="J69" s="143">
        <f>J411</f>
        <v>0</v>
      </c>
      <c r="K69" s="144"/>
    </row>
    <row r="70" spans="2:11" s="8" customFormat="1" ht="19.899999999999999" customHeight="1">
      <c r="B70" s="138"/>
      <c r="C70" s="139"/>
      <c r="D70" s="140" t="s">
        <v>137</v>
      </c>
      <c r="E70" s="141"/>
      <c r="F70" s="141"/>
      <c r="G70" s="141"/>
      <c r="H70" s="141"/>
      <c r="I70" s="142"/>
      <c r="J70" s="143">
        <f>J471</f>
        <v>0</v>
      </c>
      <c r="K70" s="144"/>
    </row>
    <row r="71" spans="2:11" s="8" customFormat="1" ht="19.899999999999999" customHeight="1">
      <c r="B71" s="138"/>
      <c r="C71" s="139"/>
      <c r="D71" s="140" t="s">
        <v>138</v>
      </c>
      <c r="E71" s="141"/>
      <c r="F71" s="141"/>
      <c r="G71" s="141"/>
      <c r="H71" s="141"/>
      <c r="I71" s="142"/>
      <c r="J71" s="143">
        <f>J494</f>
        <v>0</v>
      </c>
      <c r="K71" s="144"/>
    </row>
    <row r="72" spans="2:11" s="8" customFormat="1" ht="19.899999999999999" customHeight="1">
      <c r="B72" s="138"/>
      <c r="C72" s="139"/>
      <c r="D72" s="140" t="s">
        <v>139</v>
      </c>
      <c r="E72" s="141"/>
      <c r="F72" s="141"/>
      <c r="G72" s="141"/>
      <c r="H72" s="141"/>
      <c r="I72" s="142"/>
      <c r="J72" s="143">
        <f>J508</f>
        <v>0</v>
      </c>
      <c r="K72" s="144"/>
    </row>
    <row r="73" spans="2:11" s="8" customFormat="1" ht="19.899999999999999" customHeight="1">
      <c r="B73" s="138"/>
      <c r="C73" s="139"/>
      <c r="D73" s="140" t="s">
        <v>140</v>
      </c>
      <c r="E73" s="141"/>
      <c r="F73" s="141"/>
      <c r="G73" s="141"/>
      <c r="H73" s="141"/>
      <c r="I73" s="142"/>
      <c r="J73" s="143">
        <f>J516</f>
        <v>0</v>
      </c>
      <c r="K73" s="144"/>
    </row>
    <row r="74" spans="2:11" s="8" customFormat="1" ht="19.899999999999999" customHeight="1">
      <c r="B74" s="138"/>
      <c r="C74" s="139"/>
      <c r="D74" s="140" t="s">
        <v>141</v>
      </c>
      <c r="E74" s="141"/>
      <c r="F74" s="141"/>
      <c r="G74" s="141"/>
      <c r="H74" s="141"/>
      <c r="I74" s="142"/>
      <c r="J74" s="143">
        <f>J537</f>
        <v>0</v>
      </c>
      <c r="K74" s="144"/>
    </row>
    <row r="75" spans="2:11" s="8" customFormat="1" ht="19.899999999999999" customHeight="1">
      <c r="B75" s="138"/>
      <c r="C75" s="139"/>
      <c r="D75" s="140" t="s">
        <v>142</v>
      </c>
      <c r="E75" s="141"/>
      <c r="F75" s="141"/>
      <c r="G75" s="141"/>
      <c r="H75" s="141"/>
      <c r="I75" s="142"/>
      <c r="J75" s="143">
        <f>J575</f>
        <v>0</v>
      </c>
      <c r="K75" s="144"/>
    </row>
    <row r="76" spans="2:11" s="8" customFormat="1" ht="19.899999999999999" customHeight="1">
      <c r="B76" s="138"/>
      <c r="C76" s="139"/>
      <c r="D76" s="140" t="s">
        <v>143</v>
      </c>
      <c r="E76" s="141"/>
      <c r="F76" s="141"/>
      <c r="G76" s="141"/>
      <c r="H76" s="141"/>
      <c r="I76" s="142"/>
      <c r="J76" s="143">
        <f>J588</f>
        <v>0</v>
      </c>
      <c r="K76" s="144"/>
    </row>
    <row r="77" spans="2:11" s="7" customFormat="1" ht="24.95" customHeight="1">
      <c r="B77" s="131"/>
      <c r="C77" s="132"/>
      <c r="D77" s="133" t="s">
        <v>144</v>
      </c>
      <c r="E77" s="134"/>
      <c r="F77" s="134"/>
      <c r="G77" s="134"/>
      <c r="H77" s="134"/>
      <c r="I77" s="135"/>
      <c r="J77" s="136">
        <f>J624</f>
        <v>0</v>
      </c>
      <c r="K77" s="137"/>
    </row>
    <row r="78" spans="2:11" s="8" customFormat="1" ht="19.899999999999999" customHeight="1">
      <c r="B78" s="138"/>
      <c r="C78" s="139"/>
      <c r="D78" s="140" t="s">
        <v>145</v>
      </c>
      <c r="E78" s="141"/>
      <c r="F78" s="141"/>
      <c r="G78" s="141"/>
      <c r="H78" s="141"/>
      <c r="I78" s="142"/>
      <c r="J78" s="143">
        <f>J625</f>
        <v>0</v>
      </c>
      <c r="K78" s="144"/>
    </row>
    <row r="79" spans="2:11" s="8" customFormat="1" ht="19.899999999999999" customHeight="1">
      <c r="B79" s="138"/>
      <c r="C79" s="139"/>
      <c r="D79" s="140" t="s">
        <v>146</v>
      </c>
      <c r="E79" s="141"/>
      <c r="F79" s="141"/>
      <c r="G79" s="141"/>
      <c r="H79" s="141"/>
      <c r="I79" s="142"/>
      <c r="J79" s="143">
        <f>J629</f>
        <v>0</v>
      </c>
      <c r="K79" s="144"/>
    </row>
    <row r="80" spans="2:11" s="7" customFormat="1" ht="24.95" customHeight="1">
      <c r="B80" s="131"/>
      <c r="C80" s="132"/>
      <c r="D80" s="133" t="s">
        <v>147</v>
      </c>
      <c r="E80" s="134"/>
      <c r="F80" s="134"/>
      <c r="G80" s="134"/>
      <c r="H80" s="134"/>
      <c r="I80" s="135"/>
      <c r="J80" s="136">
        <f>J631</f>
        <v>0</v>
      </c>
      <c r="K80" s="137"/>
    </row>
    <row r="81" spans="2:12" s="8" customFormat="1" ht="19.899999999999999" customHeight="1">
      <c r="B81" s="138"/>
      <c r="C81" s="139"/>
      <c r="D81" s="140" t="s">
        <v>148</v>
      </c>
      <c r="E81" s="141"/>
      <c r="F81" s="141"/>
      <c r="G81" s="141"/>
      <c r="H81" s="141"/>
      <c r="I81" s="142"/>
      <c r="J81" s="143">
        <f>J632</f>
        <v>0</v>
      </c>
      <c r="K81" s="144"/>
    </row>
    <row r="82" spans="2:12" s="8" customFormat="1" ht="19.899999999999999" customHeight="1">
      <c r="B82" s="138"/>
      <c r="C82" s="139"/>
      <c r="D82" s="140" t="s">
        <v>149</v>
      </c>
      <c r="E82" s="141"/>
      <c r="F82" s="141"/>
      <c r="G82" s="141"/>
      <c r="H82" s="141"/>
      <c r="I82" s="142"/>
      <c r="J82" s="143">
        <f>J634</f>
        <v>0</v>
      </c>
      <c r="K82" s="144"/>
    </row>
    <row r="83" spans="2:12" s="8" customFormat="1" ht="19.899999999999999" customHeight="1">
      <c r="B83" s="138"/>
      <c r="C83" s="139"/>
      <c r="D83" s="140" t="s">
        <v>150</v>
      </c>
      <c r="E83" s="141"/>
      <c r="F83" s="141"/>
      <c r="G83" s="141"/>
      <c r="H83" s="141"/>
      <c r="I83" s="142"/>
      <c r="J83" s="143">
        <f>J636</f>
        <v>0</v>
      </c>
      <c r="K83" s="144"/>
    </row>
    <row r="84" spans="2:12" s="1" customFormat="1" ht="21.75" customHeight="1">
      <c r="B84" s="41"/>
      <c r="C84" s="42"/>
      <c r="D84" s="42"/>
      <c r="E84" s="42"/>
      <c r="F84" s="42"/>
      <c r="G84" s="42"/>
      <c r="H84" s="42"/>
      <c r="I84" s="102"/>
      <c r="J84" s="42"/>
      <c r="K84" s="45"/>
    </row>
    <row r="85" spans="2:12" s="1" customFormat="1" ht="6.95" customHeight="1">
      <c r="B85" s="56"/>
      <c r="C85" s="57"/>
      <c r="D85" s="57"/>
      <c r="E85" s="57"/>
      <c r="F85" s="57"/>
      <c r="G85" s="57"/>
      <c r="H85" s="57"/>
      <c r="I85" s="123"/>
      <c r="J85" s="57"/>
      <c r="K85" s="58"/>
    </row>
    <row r="89" spans="2:12" s="1" customFormat="1" ht="6.95" customHeight="1">
      <c r="B89" s="59"/>
      <c r="C89" s="60"/>
      <c r="D89" s="60"/>
      <c r="E89" s="60"/>
      <c r="F89" s="60"/>
      <c r="G89" s="60"/>
      <c r="H89" s="60"/>
      <c r="I89" s="124"/>
      <c r="J89" s="60"/>
      <c r="K89" s="60"/>
      <c r="L89" s="41"/>
    </row>
    <row r="90" spans="2:12" s="1" customFormat="1" ht="36.950000000000003" customHeight="1">
      <c r="B90" s="41"/>
      <c r="C90" s="61" t="s">
        <v>151</v>
      </c>
      <c r="L90" s="41"/>
    </row>
    <row r="91" spans="2:12" s="1" customFormat="1" ht="6.95" customHeight="1">
      <c r="B91" s="41"/>
      <c r="L91" s="41"/>
    </row>
    <row r="92" spans="2:12" s="1" customFormat="1" ht="14.45" customHeight="1">
      <c r="B92" s="41"/>
      <c r="C92" s="63" t="s">
        <v>19</v>
      </c>
      <c r="L92" s="41"/>
    </row>
    <row r="93" spans="2:12" s="1" customFormat="1" ht="23.25" customHeight="1">
      <c r="B93" s="41"/>
      <c r="E93" s="345" t="str">
        <f>E7</f>
        <v>Vrchlabí,Dobrovského 597 - Modernizace BJ v 2NP</v>
      </c>
      <c r="F93" s="360"/>
      <c r="G93" s="360"/>
      <c r="H93" s="360"/>
      <c r="L93" s="41"/>
    </row>
    <row r="94" spans="2:12" s="1" customFormat="1" ht="6.95" customHeight="1">
      <c r="B94" s="41"/>
      <c r="L94" s="41"/>
    </row>
    <row r="95" spans="2:12" s="1" customFormat="1" ht="18" customHeight="1">
      <c r="B95" s="41"/>
      <c r="C95" s="63" t="s">
        <v>23</v>
      </c>
      <c r="F95" s="145" t="str">
        <f>F10</f>
        <v xml:space="preserve"> </v>
      </c>
      <c r="I95" s="146" t="s">
        <v>25</v>
      </c>
      <c r="J95" s="67" t="str">
        <f>IF(J10="","",J10)</f>
        <v>22.8.2017</v>
      </c>
      <c r="L95" s="41"/>
    </row>
    <row r="96" spans="2:12" s="1" customFormat="1" ht="6.95" customHeight="1">
      <c r="B96" s="41"/>
      <c r="L96" s="41"/>
    </row>
    <row r="97" spans="2:65" s="1" customFormat="1" ht="15">
      <c r="B97" s="41"/>
      <c r="C97" s="63" t="s">
        <v>27</v>
      </c>
      <c r="F97" s="145" t="str">
        <f>E13</f>
        <v>Správa KRNAP, Vrchlabí</v>
      </c>
      <c r="I97" s="146" t="s">
        <v>35</v>
      </c>
      <c r="J97" s="145" t="str">
        <f>E19</f>
        <v>Ing. J.Chaloupský, Trutnov</v>
      </c>
      <c r="L97" s="41"/>
    </row>
    <row r="98" spans="2:65" s="1" customFormat="1" ht="14.45" customHeight="1">
      <c r="B98" s="41"/>
      <c r="C98" s="63" t="s">
        <v>33</v>
      </c>
      <c r="F98" s="145" t="str">
        <f>IF(E16="","",E16)</f>
        <v/>
      </c>
      <c r="L98" s="41"/>
    </row>
    <row r="99" spans="2:65" s="1" customFormat="1" ht="10.35" customHeight="1">
      <c r="B99" s="41"/>
      <c r="L99" s="41"/>
    </row>
    <row r="100" spans="2:65" s="9" customFormat="1" ht="29.25" customHeight="1">
      <c r="B100" s="147"/>
      <c r="C100" s="148" t="s">
        <v>152</v>
      </c>
      <c r="D100" s="149" t="s">
        <v>58</v>
      </c>
      <c r="E100" s="149" t="s">
        <v>54</v>
      </c>
      <c r="F100" s="149" t="s">
        <v>153</v>
      </c>
      <c r="G100" s="149" t="s">
        <v>154</v>
      </c>
      <c r="H100" s="149" t="s">
        <v>155</v>
      </c>
      <c r="I100" s="150" t="s">
        <v>156</v>
      </c>
      <c r="J100" s="149" t="s">
        <v>117</v>
      </c>
      <c r="K100" s="151" t="s">
        <v>157</v>
      </c>
      <c r="L100" s="147"/>
      <c r="M100" s="73" t="s">
        <v>158</v>
      </c>
      <c r="N100" s="74" t="s">
        <v>43</v>
      </c>
      <c r="O100" s="74" t="s">
        <v>159</v>
      </c>
      <c r="P100" s="74" t="s">
        <v>160</v>
      </c>
      <c r="Q100" s="74" t="s">
        <v>161</v>
      </c>
      <c r="R100" s="74" t="s">
        <v>162</v>
      </c>
      <c r="S100" s="74" t="s">
        <v>163</v>
      </c>
      <c r="T100" s="75" t="s">
        <v>164</v>
      </c>
    </row>
    <row r="101" spans="2:65" s="1" customFormat="1" ht="29.25" customHeight="1">
      <c r="B101" s="41"/>
      <c r="C101" s="77" t="s">
        <v>118</v>
      </c>
      <c r="J101" s="152">
        <f>BK101</f>
        <v>0</v>
      </c>
      <c r="L101" s="41"/>
      <c r="M101" s="76"/>
      <c r="N101" s="68"/>
      <c r="O101" s="68"/>
      <c r="P101" s="153">
        <f>P102+P229+P624+P631</f>
        <v>0</v>
      </c>
      <c r="Q101" s="68"/>
      <c r="R101" s="153">
        <f>R102+R229+R624+R631</f>
        <v>16.915592919999998</v>
      </c>
      <c r="S101" s="68"/>
      <c r="T101" s="154">
        <f>T102+T229+T624+T631</f>
        <v>5.4966457800000015</v>
      </c>
      <c r="AT101" s="24" t="s">
        <v>72</v>
      </c>
      <c r="AU101" s="24" t="s">
        <v>119</v>
      </c>
      <c r="BK101" s="155">
        <f>BK102+BK229+BK624+BK631</f>
        <v>0</v>
      </c>
    </row>
    <row r="102" spans="2:65" s="10" customFormat="1" ht="37.35" customHeight="1">
      <c r="B102" s="156"/>
      <c r="D102" s="157" t="s">
        <v>72</v>
      </c>
      <c r="E102" s="158" t="s">
        <v>165</v>
      </c>
      <c r="F102" s="158" t="s">
        <v>166</v>
      </c>
      <c r="I102" s="159"/>
      <c r="J102" s="160">
        <f>BK102</f>
        <v>0</v>
      </c>
      <c r="L102" s="156"/>
      <c r="M102" s="161"/>
      <c r="N102" s="162"/>
      <c r="O102" s="162"/>
      <c r="P102" s="163">
        <f>P103+P118+P181+P222+P227</f>
        <v>0</v>
      </c>
      <c r="Q102" s="162"/>
      <c r="R102" s="163">
        <f>R103+R118+R181+R222+R227</f>
        <v>6.2874483599999991</v>
      </c>
      <c r="S102" s="162"/>
      <c r="T102" s="164">
        <f>T103+T118+T181+T222+T227</f>
        <v>-5.200762399999995</v>
      </c>
      <c r="AR102" s="157" t="s">
        <v>78</v>
      </c>
      <c r="AT102" s="165" t="s">
        <v>72</v>
      </c>
      <c r="AU102" s="165" t="s">
        <v>73</v>
      </c>
      <c r="AY102" s="157" t="s">
        <v>167</v>
      </c>
      <c r="BK102" s="166">
        <f>BK103+BK118+BK181+BK222+BK227</f>
        <v>0</v>
      </c>
    </row>
    <row r="103" spans="2:65" s="10" customFormat="1" ht="19.899999999999999" customHeight="1">
      <c r="B103" s="156"/>
      <c r="D103" s="167" t="s">
        <v>72</v>
      </c>
      <c r="E103" s="168" t="s">
        <v>168</v>
      </c>
      <c r="F103" s="168" t="s">
        <v>169</v>
      </c>
      <c r="I103" s="159"/>
      <c r="J103" s="169">
        <f>BK103</f>
        <v>0</v>
      </c>
      <c r="L103" s="156"/>
      <c r="M103" s="161"/>
      <c r="N103" s="162"/>
      <c r="O103" s="162"/>
      <c r="P103" s="163">
        <f>SUM(P104:P117)</f>
        <v>0</v>
      </c>
      <c r="Q103" s="162"/>
      <c r="R103" s="163">
        <f>SUM(R104:R117)</f>
        <v>0.71340038000000006</v>
      </c>
      <c r="S103" s="162"/>
      <c r="T103" s="164">
        <f>SUM(T104:T117)</f>
        <v>0</v>
      </c>
      <c r="AR103" s="157" t="s">
        <v>78</v>
      </c>
      <c r="AT103" s="165" t="s">
        <v>72</v>
      </c>
      <c r="AU103" s="165" t="s">
        <v>78</v>
      </c>
      <c r="AY103" s="157" t="s">
        <v>167</v>
      </c>
      <c r="BK103" s="166">
        <f>SUM(BK104:BK117)</f>
        <v>0</v>
      </c>
    </row>
    <row r="104" spans="2:65" s="1" customFormat="1" ht="22.5" customHeight="1">
      <c r="B104" s="170"/>
      <c r="C104" s="171" t="s">
        <v>78</v>
      </c>
      <c r="D104" s="171" t="s">
        <v>170</v>
      </c>
      <c r="E104" s="172" t="s">
        <v>171</v>
      </c>
      <c r="F104" s="173" t="s">
        <v>172</v>
      </c>
      <c r="G104" s="174" t="s">
        <v>173</v>
      </c>
      <c r="H104" s="175">
        <v>1</v>
      </c>
      <c r="I104" s="176"/>
      <c r="J104" s="177">
        <f>ROUND(I104*H104,2)</f>
        <v>0</v>
      </c>
      <c r="K104" s="173" t="s">
        <v>174</v>
      </c>
      <c r="L104" s="41"/>
      <c r="M104" s="178" t="s">
        <v>5</v>
      </c>
      <c r="N104" s="179" t="s">
        <v>45</v>
      </c>
      <c r="O104" s="42"/>
      <c r="P104" s="180">
        <f>O104*H104</f>
        <v>0</v>
      </c>
      <c r="Q104" s="180">
        <v>1.2619999999999999E-2</v>
      </c>
      <c r="R104" s="180">
        <f>Q104*H104</f>
        <v>1.2619999999999999E-2</v>
      </c>
      <c r="S104" s="180">
        <v>0</v>
      </c>
      <c r="T104" s="181">
        <f>S104*H104</f>
        <v>0</v>
      </c>
      <c r="AR104" s="24" t="s">
        <v>175</v>
      </c>
      <c r="AT104" s="24" t="s">
        <v>170</v>
      </c>
      <c r="AU104" s="24" t="s">
        <v>87</v>
      </c>
      <c r="AY104" s="24" t="s">
        <v>167</v>
      </c>
      <c r="BE104" s="182">
        <f>IF(N104="základní",J104,0)</f>
        <v>0</v>
      </c>
      <c r="BF104" s="182">
        <f>IF(N104="snížená",J104,0)</f>
        <v>0</v>
      </c>
      <c r="BG104" s="182">
        <f>IF(N104="zákl. přenesená",J104,0)</f>
        <v>0</v>
      </c>
      <c r="BH104" s="182">
        <f>IF(N104="sníž. přenesená",J104,0)</f>
        <v>0</v>
      </c>
      <c r="BI104" s="182">
        <f>IF(N104="nulová",J104,0)</f>
        <v>0</v>
      </c>
      <c r="BJ104" s="24" t="s">
        <v>87</v>
      </c>
      <c r="BK104" s="182">
        <f>ROUND(I104*H104,2)</f>
        <v>0</v>
      </c>
      <c r="BL104" s="24" t="s">
        <v>175</v>
      </c>
      <c r="BM104" s="24" t="s">
        <v>176</v>
      </c>
    </row>
    <row r="105" spans="2:65" s="11" customFormat="1">
      <c r="B105" s="183"/>
      <c r="D105" s="184" t="s">
        <v>177</v>
      </c>
      <c r="E105" s="185" t="s">
        <v>5</v>
      </c>
      <c r="F105" s="186" t="s">
        <v>178</v>
      </c>
      <c r="H105" s="187">
        <v>1</v>
      </c>
      <c r="I105" s="188"/>
      <c r="L105" s="183"/>
      <c r="M105" s="189"/>
      <c r="N105" s="190"/>
      <c r="O105" s="190"/>
      <c r="P105" s="190"/>
      <c r="Q105" s="190"/>
      <c r="R105" s="190"/>
      <c r="S105" s="190"/>
      <c r="T105" s="191"/>
      <c r="AT105" s="192" t="s">
        <v>177</v>
      </c>
      <c r="AU105" s="192" t="s">
        <v>87</v>
      </c>
      <c r="AV105" s="11" t="s">
        <v>87</v>
      </c>
      <c r="AW105" s="11" t="s">
        <v>37</v>
      </c>
      <c r="AX105" s="11" t="s">
        <v>78</v>
      </c>
      <c r="AY105" s="192" t="s">
        <v>167</v>
      </c>
    </row>
    <row r="106" spans="2:65" s="1" customFormat="1" ht="22.5" customHeight="1">
      <c r="B106" s="170"/>
      <c r="C106" s="171" t="s">
        <v>87</v>
      </c>
      <c r="D106" s="171" t="s">
        <v>170</v>
      </c>
      <c r="E106" s="172" t="s">
        <v>179</v>
      </c>
      <c r="F106" s="173" t="s">
        <v>180</v>
      </c>
      <c r="G106" s="174" t="s">
        <v>173</v>
      </c>
      <c r="H106" s="175">
        <v>1</v>
      </c>
      <c r="I106" s="176"/>
      <c r="J106" s="177">
        <f>ROUND(I106*H106,2)</f>
        <v>0</v>
      </c>
      <c r="K106" s="173" t="s">
        <v>174</v>
      </c>
      <c r="L106" s="41"/>
      <c r="M106" s="178" t="s">
        <v>5</v>
      </c>
      <c r="N106" s="179" t="s">
        <v>45</v>
      </c>
      <c r="O106" s="42"/>
      <c r="P106" s="180">
        <f>O106*H106</f>
        <v>0</v>
      </c>
      <c r="Q106" s="180">
        <v>2.588E-2</v>
      </c>
      <c r="R106" s="180">
        <f>Q106*H106</f>
        <v>2.588E-2</v>
      </c>
      <c r="S106" s="180">
        <v>0</v>
      </c>
      <c r="T106" s="181">
        <f>S106*H106</f>
        <v>0</v>
      </c>
      <c r="AR106" s="24" t="s">
        <v>175</v>
      </c>
      <c r="AT106" s="24" t="s">
        <v>170</v>
      </c>
      <c r="AU106" s="24" t="s">
        <v>87</v>
      </c>
      <c r="AY106" s="24" t="s">
        <v>167</v>
      </c>
      <c r="BE106" s="182">
        <f>IF(N106="základní",J106,0)</f>
        <v>0</v>
      </c>
      <c r="BF106" s="182">
        <f>IF(N106="snížená",J106,0)</f>
        <v>0</v>
      </c>
      <c r="BG106" s="182">
        <f>IF(N106="zákl. přenesená",J106,0)</f>
        <v>0</v>
      </c>
      <c r="BH106" s="182">
        <f>IF(N106="sníž. přenesená",J106,0)</f>
        <v>0</v>
      </c>
      <c r="BI106" s="182">
        <f>IF(N106="nulová",J106,0)</f>
        <v>0</v>
      </c>
      <c r="BJ106" s="24" t="s">
        <v>87</v>
      </c>
      <c r="BK106" s="182">
        <f>ROUND(I106*H106,2)</f>
        <v>0</v>
      </c>
      <c r="BL106" s="24" t="s">
        <v>175</v>
      </c>
      <c r="BM106" s="24" t="s">
        <v>181</v>
      </c>
    </row>
    <row r="107" spans="2:65" s="11" customFormat="1">
      <c r="B107" s="183"/>
      <c r="D107" s="184" t="s">
        <v>177</v>
      </c>
      <c r="E107" s="185" t="s">
        <v>5</v>
      </c>
      <c r="F107" s="186" t="s">
        <v>182</v>
      </c>
      <c r="H107" s="187">
        <v>1</v>
      </c>
      <c r="I107" s="188"/>
      <c r="L107" s="183"/>
      <c r="M107" s="189"/>
      <c r="N107" s="190"/>
      <c r="O107" s="190"/>
      <c r="P107" s="190"/>
      <c r="Q107" s="190"/>
      <c r="R107" s="190"/>
      <c r="S107" s="190"/>
      <c r="T107" s="191"/>
      <c r="AT107" s="192" t="s">
        <v>177</v>
      </c>
      <c r="AU107" s="192" t="s">
        <v>87</v>
      </c>
      <c r="AV107" s="11" t="s">
        <v>87</v>
      </c>
      <c r="AW107" s="11" t="s">
        <v>37</v>
      </c>
      <c r="AX107" s="11" t="s">
        <v>78</v>
      </c>
      <c r="AY107" s="192" t="s">
        <v>167</v>
      </c>
    </row>
    <row r="108" spans="2:65" s="1" customFormat="1" ht="22.5" customHeight="1">
      <c r="B108" s="170"/>
      <c r="C108" s="193" t="s">
        <v>168</v>
      </c>
      <c r="D108" s="193" t="s">
        <v>183</v>
      </c>
      <c r="E108" s="194" t="s">
        <v>184</v>
      </c>
      <c r="F108" s="195" t="s">
        <v>185</v>
      </c>
      <c r="G108" s="196" t="s">
        <v>173</v>
      </c>
      <c r="H108" s="197">
        <v>1</v>
      </c>
      <c r="I108" s="198"/>
      <c r="J108" s="199">
        <f>ROUND(I108*H108,2)</f>
        <v>0</v>
      </c>
      <c r="K108" s="195" t="s">
        <v>174</v>
      </c>
      <c r="L108" s="200"/>
      <c r="M108" s="201" t="s">
        <v>5</v>
      </c>
      <c r="N108" s="202" t="s">
        <v>45</v>
      </c>
      <c r="O108" s="42"/>
      <c r="P108" s="180">
        <f>O108*H108</f>
        <v>0</v>
      </c>
      <c r="Q108" s="180">
        <v>2.5000000000000001E-2</v>
      </c>
      <c r="R108" s="180">
        <f>Q108*H108</f>
        <v>2.5000000000000001E-2</v>
      </c>
      <c r="S108" s="180">
        <v>0</v>
      </c>
      <c r="T108" s="181">
        <f>S108*H108</f>
        <v>0</v>
      </c>
      <c r="AR108" s="24" t="s">
        <v>186</v>
      </c>
      <c r="AT108" s="24" t="s">
        <v>183</v>
      </c>
      <c r="AU108" s="24" t="s">
        <v>87</v>
      </c>
      <c r="AY108" s="24" t="s">
        <v>167</v>
      </c>
      <c r="BE108" s="182">
        <f>IF(N108="základní",J108,0)</f>
        <v>0</v>
      </c>
      <c r="BF108" s="182">
        <f>IF(N108="snížená",J108,0)</f>
        <v>0</v>
      </c>
      <c r="BG108" s="182">
        <f>IF(N108="zákl. přenesená",J108,0)</f>
        <v>0</v>
      </c>
      <c r="BH108" s="182">
        <f>IF(N108="sníž. přenesená",J108,0)</f>
        <v>0</v>
      </c>
      <c r="BI108" s="182">
        <f>IF(N108="nulová",J108,0)</f>
        <v>0</v>
      </c>
      <c r="BJ108" s="24" t="s">
        <v>87</v>
      </c>
      <c r="BK108" s="182">
        <f>ROUND(I108*H108,2)</f>
        <v>0</v>
      </c>
      <c r="BL108" s="24" t="s">
        <v>175</v>
      </c>
      <c r="BM108" s="24" t="s">
        <v>187</v>
      </c>
    </row>
    <row r="109" spans="2:65" s="1" customFormat="1" ht="31.5" customHeight="1">
      <c r="B109" s="170"/>
      <c r="C109" s="171" t="s">
        <v>175</v>
      </c>
      <c r="D109" s="171" t="s">
        <v>170</v>
      </c>
      <c r="E109" s="172" t="s">
        <v>188</v>
      </c>
      <c r="F109" s="173" t="s">
        <v>189</v>
      </c>
      <c r="G109" s="174" t="s">
        <v>173</v>
      </c>
      <c r="H109" s="175">
        <v>1</v>
      </c>
      <c r="I109" s="176"/>
      <c r="J109" s="177">
        <f>ROUND(I109*H109,2)</f>
        <v>0</v>
      </c>
      <c r="K109" s="173" t="s">
        <v>190</v>
      </c>
      <c r="L109" s="41"/>
      <c r="M109" s="178" t="s">
        <v>5</v>
      </c>
      <c r="N109" s="179" t="s">
        <v>45</v>
      </c>
      <c r="O109" s="42"/>
      <c r="P109" s="180">
        <f>O109*H109</f>
        <v>0</v>
      </c>
      <c r="Q109" s="180">
        <v>2.6839999999999999E-2</v>
      </c>
      <c r="R109" s="180">
        <f>Q109*H109</f>
        <v>2.6839999999999999E-2</v>
      </c>
      <c r="S109" s="180">
        <v>0</v>
      </c>
      <c r="T109" s="181">
        <f>S109*H109</f>
        <v>0</v>
      </c>
      <c r="AR109" s="24" t="s">
        <v>175</v>
      </c>
      <c r="AT109" s="24" t="s">
        <v>170</v>
      </c>
      <c r="AU109" s="24" t="s">
        <v>87</v>
      </c>
      <c r="AY109" s="24" t="s">
        <v>167</v>
      </c>
      <c r="BE109" s="182">
        <f>IF(N109="základní",J109,0)</f>
        <v>0</v>
      </c>
      <c r="BF109" s="182">
        <f>IF(N109="snížená",J109,0)</f>
        <v>0</v>
      </c>
      <c r="BG109" s="182">
        <f>IF(N109="zákl. přenesená",J109,0)</f>
        <v>0</v>
      </c>
      <c r="BH109" s="182">
        <f>IF(N109="sníž. přenesená",J109,0)</f>
        <v>0</v>
      </c>
      <c r="BI109" s="182">
        <f>IF(N109="nulová",J109,0)</f>
        <v>0</v>
      </c>
      <c r="BJ109" s="24" t="s">
        <v>87</v>
      </c>
      <c r="BK109" s="182">
        <f>ROUND(I109*H109,2)</f>
        <v>0</v>
      </c>
      <c r="BL109" s="24" t="s">
        <v>175</v>
      </c>
      <c r="BM109" s="24" t="s">
        <v>191</v>
      </c>
    </row>
    <row r="110" spans="2:65" s="1" customFormat="1" ht="22.5" customHeight="1">
      <c r="B110" s="170"/>
      <c r="C110" s="171" t="s">
        <v>192</v>
      </c>
      <c r="D110" s="171" t="s">
        <v>170</v>
      </c>
      <c r="E110" s="172" t="s">
        <v>193</v>
      </c>
      <c r="F110" s="173" t="s">
        <v>194</v>
      </c>
      <c r="G110" s="174" t="s">
        <v>195</v>
      </c>
      <c r="H110" s="175">
        <v>6.7000000000000004E-2</v>
      </c>
      <c r="I110" s="176"/>
      <c r="J110" s="177">
        <f>ROUND(I110*H110,2)</f>
        <v>0</v>
      </c>
      <c r="K110" s="173" t="s">
        <v>174</v>
      </c>
      <c r="L110" s="41"/>
      <c r="M110" s="178" t="s">
        <v>5</v>
      </c>
      <c r="N110" s="179" t="s">
        <v>45</v>
      </c>
      <c r="O110" s="42"/>
      <c r="P110" s="180">
        <f>O110*H110</f>
        <v>0</v>
      </c>
      <c r="Q110" s="180">
        <v>1.0900000000000001</v>
      </c>
      <c r="R110" s="180">
        <f>Q110*H110</f>
        <v>7.3030000000000012E-2</v>
      </c>
      <c r="S110" s="180">
        <v>0</v>
      </c>
      <c r="T110" s="181">
        <f>S110*H110</f>
        <v>0</v>
      </c>
      <c r="AR110" s="24" t="s">
        <v>175</v>
      </c>
      <c r="AT110" s="24" t="s">
        <v>170</v>
      </c>
      <c r="AU110" s="24" t="s">
        <v>87</v>
      </c>
      <c r="AY110" s="24" t="s">
        <v>167</v>
      </c>
      <c r="BE110" s="182">
        <f>IF(N110="základní",J110,0)</f>
        <v>0</v>
      </c>
      <c r="BF110" s="182">
        <f>IF(N110="snížená",J110,0)</f>
        <v>0</v>
      </c>
      <c r="BG110" s="182">
        <f>IF(N110="zákl. přenesená",J110,0)</f>
        <v>0</v>
      </c>
      <c r="BH110" s="182">
        <f>IF(N110="sníž. přenesená",J110,0)</f>
        <v>0</v>
      </c>
      <c r="BI110" s="182">
        <f>IF(N110="nulová",J110,0)</f>
        <v>0</v>
      </c>
      <c r="BJ110" s="24" t="s">
        <v>87</v>
      </c>
      <c r="BK110" s="182">
        <f>ROUND(I110*H110,2)</f>
        <v>0</v>
      </c>
      <c r="BL110" s="24" t="s">
        <v>175</v>
      </c>
      <c r="BM110" s="24" t="s">
        <v>196</v>
      </c>
    </row>
    <row r="111" spans="2:65" s="11" customFormat="1">
      <c r="B111" s="183"/>
      <c r="D111" s="184" t="s">
        <v>177</v>
      </c>
      <c r="E111" s="185" t="s">
        <v>5</v>
      </c>
      <c r="F111" s="186" t="s">
        <v>197</v>
      </c>
      <c r="H111" s="187">
        <v>6.7000000000000004E-2</v>
      </c>
      <c r="I111" s="188"/>
      <c r="L111" s="183"/>
      <c r="M111" s="189"/>
      <c r="N111" s="190"/>
      <c r="O111" s="190"/>
      <c r="P111" s="190"/>
      <c r="Q111" s="190"/>
      <c r="R111" s="190"/>
      <c r="S111" s="190"/>
      <c r="T111" s="191"/>
      <c r="AT111" s="192" t="s">
        <v>177</v>
      </c>
      <c r="AU111" s="192" t="s">
        <v>87</v>
      </c>
      <c r="AV111" s="11" t="s">
        <v>87</v>
      </c>
      <c r="AW111" s="11" t="s">
        <v>37</v>
      </c>
      <c r="AX111" s="11" t="s">
        <v>78</v>
      </c>
      <c r="AY111" s="192" t="s">
        <v>167</v>
      </c>
    </row>
    <row r="112" spans="2:65" s="1" customFormat="1" ht="31.5" customHeight="1">
      <c r="B112" s="170"/>
      <c r="C112" s="171" t="s">
        <v>198</v>
      </c>
      <c r="D112" s="171" t="s">
        <v>170</v>
      </c>
      <c r="E112" s="172" t="s">
        <v>199</v>
      </c>
      <c r="F112" s="173" t="s">
        <v>200</v>
      </c>
      <c r="G112" s="174" t="s">
        <v>201</v>
      </c>
      <c r="H112" s="175">
        <v>6.4690000000000003</v>
      </c>
      <c r="I112" s="176"/>
      <c r="J112" s="177">
        <f>ROUND(I112*H112,2)</f>
        <v>0</v>
      </c>
      <c r="K112" s="173" t="s">
        <v>190</v>
      </c>
      <c r="L112" s="41"/>
      <c r="M112" s="178" t="s">
        <v>5</v>
      </c>
      <c r="N112" s="179" t="s">
        <v>45</v>
      </c>
      <c r="O112" s="42"/>
      <c r="P112" s="180">
        <f>O112*H112</f>
        <v>0</v>
      </c>
      <c r="Q112" s="180">
        <v>6.9819999999999993E-2</v>
      </c>
      <c r="R112" s="180">
        <f>Q112*H112</f>
        <v>0.45166557999999996</v>
      </c>
      <c r="S112" s="180">
        <v>0</v>
      </c>
      <c r="T112" s="181">
        <f>S112*H112</f>
        <v>0</v>
      </c>
      <c r="AR112" s="24" t="s">
        <v>175</v>
      </c>
      <c r="AT112" s="24" t="s">
        <v>170</v>
      </c>
      <c r="AU112" s="24" t="s">
        <v>87</v>
      </c>
      <c r="AY112" s="24" t="s">
        <v>167</v>
      </c>
      <c r="BE112" s="182">
        <f>IF(N112="základní",J112,0)</f>
        <v>0</v>
      </c>
      <c r="BF112" s="182">
        <f>IF(N112="snížená",J112,0)</f>
        <v>0</v>
      </c>
      <c r="BG112" s="182">
        <f>IF(N112="zákl. přenesená",J112,0)</f>
        <v>0</v>
      </c>
      <c r="BH112" s="182">
        <f>IF(N112="sníž. přenesená",J112,0)</f>
        <v>0</v>
      </c>
      <c r="BI112" s="182">
        <f>IF(N112="nulová",J112,0)</f>
        <v>0</v>
      </c>
      <c r="BJ112" s="24" t="s">
        <v>87</v>
      </c>
      <c r="BK112" s="182">
        <f>ROUND(I112*H112,2)</f>
        <v>0</v>
      </c>
      <c r="BL112" s="24" t="s">
        <v>175</v>
      </c>
      <c r="BM112" s="24" t="s">
        <v>202</v>
      </c>
    </row>
    <row r="113" spans="2:65" s="11" customFormat="1">
      <c r="B113" s="183"/>
      <c r="D113" s="184" t="s">
        <v>177</v>
      </c>
      <c r="E113" s="185" t="s">
        <v>5</v>
      </c>
      <c r="F113" s="186" t="s">
        <v>203</v>
      </c>
      <c r="H113" s="187">
        <v>6.4690000000000003</v>
      </c>
      <c r="I113" s="188"/>
      <c r="L113" s="183"/>
      <c r="M113" s="189"/>
      <c r="N113" s="190"/>
      <c r="O113" s="190"/>
      <c r="P113" s="190"/>
      <c r="Q113" s="190"/>
      <c r="R113" s="190"/>
      <c r="S113" s="190"/>
      <c r="T113" s="191"/>
      <c r="AT113" s="192" t="s">
        <v>177</v>
      </c>
      <c r="AU113" s="192" t="s">
        <v>87</v>
      </c>
      <c r="AV113" s="11" t="s">
        <v>87</v>
      </c>
      <c r="AW113" s="11" t="s">
        <v>37</v>
      </c>
      <c r="AX113" s="11" t="s">
        <v>78</v>
      </c>
      <c r="AY113" s="192" t="s">
        <v>167</v>
      </c>
    </row>
    <row r="114" spans="2:65" s="1" customFormat="1" ht="22.5" customHeight="1">
      <c r="B114" s="170"/>
      <c r="C114" s="171" t="s">
        <v>204</v>
      </c>
      <c r="D114" s="171" t="s">
        <v>170</v>
      </c>
      <c r="E114" s="172" t="s">
        <v>205</v>
      </c>
      <c r="F114" s="173" t="s">
        <v>206</v>
      </c>
      <c r="G114" s="174" t="s">
        <v>207</v>
      </c>
      <c r="H114" s="175">
        <v>2.81</v>
      </c>
      <c r="I114" s="176"/>
      <c r="J114" s="177">
        <f>ROUND(I114*H114,2)</f>
        <v>0</v>
      </c>
      <c r="K114" s="173" t="s">
        <v>190</v>
      </c>
      <c r="L114" s="41"/>
      <c r="M114" s="178" t="s">
        <v>5</v>
      </c>
      <c r="N114" s="179" t="s">
        <v>45</v>
      </c>
      <c r="O114" s="42"/>
      <c r="P114" s="180">
        <f>O114*H114</f>
        <v>0</v>
      </c>
      <c r="Q114" s="180">
        <v>8.0000000000000007E-5</v>
      </c>
      <c r="R114" s="180">
        <f>Q114*H114</f>
        <v>2.2480000000000002E-4</v>
      </c>
      <c r="S114" s="180">
        <v>0</v>
      </c>
      <c r="T114" s="181">
        <f>S114*H114</f>
        <v>0</v>
      </c>
      <c r="AR114" s="24" t="s">
        <v>175</v>
      </c>
      <c r="AT114" s="24" t="s">
        <v>170</v>
      </c>
      <c r="AU114" s="24" t="s">
        <v>87</v>
      </c>
      <c r="AY114" s="24" t="s">
        <v>167</v>
      </c>
      <c r="BE114" s="182">
        <f>IF(N114="základní",J114,0)</f>
        <v>0</v>
      </c>
      <c r="BF114" s="182">
        <f>IF(N114="snížená",J114,0)</f>
        <v>0</v>
      </c>
      <c r="BG114" s="182">
        <f>IF(N114="zákl. přenesená",J114,0)</f>
        <v>0</v>
      </c>
      <c r="BH114" s="182">
        <f>IF(N114="sníž. přenesená",J114,0)</f>
        <v>0</v>
      </c>
      <c r="BI114" s="182">
        <f>IF(N114="nulová",J114,0)</f>
        <v>0</v>
      </c>
      <c r="BJ114" s="24" t="s">
        <v>87</v>
      </c>
      <c r="BK114" s="182">
        <f>ROUND(I114*H114,2)</f>
        <v>0</v>
      </c>
      <c r="BL114" s="24" t="s">
        <v>175</v>
      </c>
      <c r="BM114" s="24" t="s">
        <v>208</v>
      </c>
    </row>
    <row r="115" spans="2:65" s="1" customFormat="1" ht="22.5" customHeight="1">
      <c r="B115" s="170"/>
      <c r="C115" s="171" t="s">
        <v>186</v>
      </c>
      <c r="D115" s="171" t="s">
        <v>170</v>
      </c>
      <c r="E115" s="172" t="s">
        <v>209</v>
      </c>
      <c r="F115" s="173" t="s">
        <v>210</v>
      </c>
      <c r="G115" s="174" t="s">
        <v>207</v>
      </c>
      <c r="H115" s="175">
        <v>5.6</v>
      </c>
      <c r="I115" s="176"/>
      <c r="J115" s="177">
        <f>ROUND(I115*H115,2)</f>
        <v>0</v>
      </c>
      <c r="K115" s="173" t="s">
        <v>190</v>
      </c>
      <c r="L115" s="41"/>
      <c r="M115" s="178" t="s">
        <v>5</v>
      </c>
      <c r="N115" s="179" t="s">
        <v>45</v>
      </c>
      <c r="O115" s="42"/>
      <c r="P115" s="180">
        <f>O115*H115</f>
        <v>0</v>
      </c>
      <c r="Q115" s="180">
        <v>1.3999999999999999E-4</v>
      </c>
      <c r="R115" s="180">
        <f>Q115*H115</f>
        <v>7.8399999999999987E-4</v>
      </c>
      <c r="S115" s="180">
        <v>0</v>
      </c>
      <c r="T115" s="181">
        <f>S115*H115</f>
        <v>0</v>
      </c>
      <c r="AR115" s="24" t="s">
        <v>175</v>
      </c>
      <c r="AT115" s="24" t="s">
        <v>170</v>
      </c>
      <c r="AU115" s="24" t="s">
        <v>87</v>
      </c>
      <c r="AY115" s="24" t="s">
        <v>167</v>
      </c>
      <c r="BE115" s="182">
        <f>IF(N115="základní",J115,0)</f>
        <v>0</v>
      </c>
      <c r="BF115" s="182">
        <f>IF(N115="snížená",J115,0)</f>
        <v>0</v>
      </c>
      <c r="BG115" s="182">
        <f>IF(N115="zákl. přenesená",J115,0)</f>
        <v>0</v>
      </c>
      <c r="BH115" s="182">
        <f>IF(N115="sníž. přenesená",J115,0)</f>
        <v>0</v>
      </c>
      <c r="BI115" s="182">
        <f>IF(N115="nulová",J115,0)</f>
        <v>0</v>
      </c>
      <c r="BJ115" s="24" t="s">
        <v>87</v>
      </c>
      <c r="BK115" s="182">
        <f>ROUND(I115*H115,2)</f>
        <v>0</v>
      </c>
      <c r="BL115" s="24" t="s">
        <v>175</v>
      </c>
      <c r="BM115" s="24" t="s">
        <v>211</v>
      </c>
    </row>
    <row r="116" spans="2:65" s="11" customFormat="1">
      <c r="B116" s="183"/>
      <c r="D116" s="184" t="s">
        <v>177</v>
      </c>
      <c r="E116" s="185" t="s">
        <v>5</v>
      </c>
      <c r="F116" s="186" t="s">
        <v>212</v>
      </c>
      <c r="H116" s="187">
        <v>5.6</v>
      </c>
      <c r="I116" s="188"/>
      <c r="L116" s="183"/>
      <c r="M116" s="189"/>
      <c r="N116" s="190"/>
      <c r="O116" s="190"/>
      <c r="P116" s="190"/>
      <c r="Q116" s="190"/>
      <c r="R116" s="190"/>
      <c r="S116" s="190"/>
      <c r="T116" s="191"/>
      <c r="AT116" s="192" t="s">
        <v>177</v>
      </c>
      <c r="AU116" s="192" t="s">
        <v>87</v>
      </c>
      <c r="AV116" s="11" t="s">
        <v>87</v>
      </c>
      <c r="AW116" s="11" t="s">
        <v>37</v>
      </c>
      <c r="AX116" s="11" t="s">
        <v>78</v>
      </c>
      <c r="AY116" s="192" t="s">
        <v>167</v>
      </c>
    </row>
    <row r="117" spans="2:65" s="1" customFormat="1" ht="31.5" customHeight="1">
      <c r="B117" s="170"/>
      <c r="C117" s="171" t="s">
        <v>213</v>
      </c>
      <c r="D117" s="171" t="s">
        <v>170</v>
      </c>
      <c r="E117" s="172" t="s">
        <v>214</v>
      </c>
      <c r="F117" s="173" t="s">
        <v>215</v>
      </c>
      <c r="G117" s="174" t="s">
        <v>201</v>
      </c>
      <c r="H117" s="175">
        <v>1.52</v>
      </c>
      <c r="I117" s="176"/>
      <c r="J117" s="177">
        <f>ROUND(I117*H117,2)</f>
        <v>0</v>
      </c>
      <c r="K117" s="173" t="s">
        <v>174</v>
      </c>
      <c r="L117" s="41"/>
      <c r="M117" s="178" t="s">
        <v>5</v>
      </c>
      <c r="N117" s="179" t="s">
        <v>45</v>
      </c>
      <c r="O117" s="42"/>
      <c r="P117" s="180">
        <f>O117*H117</f>
        <v>0</v>
      </c>
      <c r="Q117" s="180">
        <v>6.4049999999999996E-2</v>
      </c>
      <c r="R117" s="180">
        <f>Q117*H117</f>
        <v>9.7355999999999998E-2</v>
      </c>
      <c r="S117" s="180">
        <v>0</v>
      </c>
      <c r="T117" s="181">
        <f>S117*H117</f>
        <v>0</v>
      </c>
      <c r="AR117" s="24" t="s">
        <v>175</v>
      </c>
      <c r="AT117" s="24" t="s">
        <v>170</v>
      </c>
      <c r="AU117" s="24" t="s">
        <v>87</v>
      </c>
      <c r="AY117" s="24" t="s">
        <v>167</v>
      </c>
      <c r="BE117" s="182">
        <f>IF(N117="základní",J117,0)</f>
        <v>0</v>
      </c>
      <c r="BF117" s="182">
        <f>IF(N117="snížená",J117,0)</f>
        <v>0</v>
      </c>
      <c r="BG117" s="182">
        <f>IF(N117="zákl. přenesená",J117,0)</f>
        <v>0</v>
      </c>
      <c r="BH117" s="182">
        <f>IF(N117="sníž. přenesená",J117,0)</f>
        <v>0</v>
      </c>
      <c r="BI117" s="182">
        <f>IF(N117="nulová",J117,0)</f>
        <v>0</v>
      </c>
      <c r="BJ117" s="24" t="s">
        <v>87</v>
      </c>
      <c r="BK117" s="182">
        <f>ROUND(I117*H117,2)</f>
        <v>0</v>
      </c>
      <c r="BL117" s="24" t="s">
        <v>175</v>
      </c>
      <c r="BM117" s="24" t="s">
        <v>216</v>
      </c>
    </row>
    <row r="118" spans="2:65" s="10" customFormat="1" ht="29.85" customHeight="1">
      <c r="B118" s="156"/>
      <c r="D118" s="167" t="s">
        <v>72</v>
      </c>
      <c r="E118" s="168" t="s">
        <v>198</v>
      </c>
      <c r="F118" s="168" t="s">
        <v>217</v>
      </c>
      <c r="I118" s="159"/>
      <c r="J118" s="169">
        <f>BK118</f>
        <v>0</v>
      </c>
      <c r="L118" s="156"/>
      <c r="M118" s="161"/>
      <c r="N118" s="162"/>
      <c r="O118" s="162"/>
      <c r="P118" s="163">
        <f>SUM(P119:P180)</f>
        <v>0</v>
      </c>
      <c r="Q118" s="162"/>
      <c r="R118" s="163">
        <f>SUM(R119:R180)</f>
        <v>5.4035081799999984</v>
      </c>
      <c r="S118" s="162"/>
      <c r="T118" s="164">
        <f>SUM(T119:T180)</f>
        <v>-23.071999999999999</v>
      </c>
      <c r="AR118" s="157" t="s">
        <v>78</v>
      </c>
      <c r="AT118" s="165" t="s">
        <v>72</v>
      </c>
      <c r="AU118" s="165" t="s">
        <v>78</v>
      </c>
      <c r="AY118" s="157" t="s">
        <v>167</v>
      </c>
      <c r="BK118" s="166">
        <f>SUM(BK119:BK180)</f>
        <v>0</v>
      </c>
    </row>
    <row r="119" spans="2:65" s="1" customFormat="1" ht="22.5" customHeight="1">
      <c r="B119" s="170"/>
      <c r="C119" s="171" t="s">
        <v>218</v>
      </c>
      <c r="D119" s="171" t="s">
        <v>170</v>
      </c>
      <c r="E119" s="172" t="s">
        <v>219</v>
      </c>
      <c r="F119" s="173" t="s">
        <v>220</v>
      </c>
      <c r="G119" s="174" t="s">
        <v>201</v>
      </c>
      <c r="H119" s="175">
        <v>7</v>
      </c>
      <c r="I119" s="176"/>
      <c r="J119" s="177">
        <f>ROUND(I119*H119,2)</f>
        <v>0</v>
      </c>
      <c r="K119" s="173" t="s">
        <v>174</v>
      </c>
      <c r="L119" s="41"/>
      <c r="M119" s="178" t="s">
        <v>5</v>
      </c>
      <c r="N119" s="179" t="s">
        <v>45</v>
      </c>
      <c r="O119" s="42"/>
      <c r="P119" s="180">
        <f>O119*H119</f>
        <v>0</v>
      </c>
      <c r="Q119" s="180">
        <v>4.8900000000000002E-3</v>
      </c>
      <c r="R119" s="180">
        <f>Q119*H119</f>
        <v>3.4230000000000003E-2</v>
      </c>
      <c r="S119" s="180">
        <v>0</v>
      </c>
      <c r="T119" s="181">
        <f>S119*H119</f>
        <v>0</v>
      </c>
      <c r="AR119" s="24" t="s">
        <v>175</v>
      </c>
      <c r="AT119" s="24" t="s">
        <v>170</v>
      </c>
      <c r="AU119" s="24" t="s">
        <v>87</v>
      </c>
      <c r="AY119" s="24" t="s">
        <v>167</v>
      </c>
      <c r="BE119" s="182">
        <f>IF(N119="základní",J119,0)</f>
        <v>0</v>
      </c>
      <c r="BF119" s="182">
        <f>IF(N119="snížená",J119,0)</f>
        <v>0</v>
      </c>
      <c r="BG119" s="182">
        <f>IF(N119="zákl. přenesená",J119,0)</f>
        <v>0</v>
      </c>
      <c r="BH119" s="182">
        <f>IF(N119="sníž. přenesená",J119,0)</f>
        <v>0</v>
      </c>
      <c r="BI119" s="182">
        <f>IF(N119="nulová",J119,0)</f>
        <v>0</v>
      </c>
      <c r="BJ119" s="24" t="s">
        <v>87</v>
      </c>
      <c r="BK119" s="182">
        <f>ROUND(I119*H119,2)</f>
        <v>0</v>
      </c>
      <c r="BL119" s="24" t="s">
        <v>175</v>
      </c>
      <c r="BM119" s="24" t="s">
        <v>221</v>
      </c>
    </row>
    <row r="120" spans="2:65" s="11" customFormat="1">
      <c r="B120" s="183"/>
      <c r="D120" s="184" t="s">
        <v>177</v>
      </c>
      <c r="E120" s="185" t="s">
        <v>5</v>
      </c>
      <c r="F120" s="186" t="s">
        <v>222</v>
      </c>
      <c r="H120" s="187">
        <v>7</v>
      </c>
      <c r="I120" s="188"/>
      <c r="L120" s="183"/>
      <c r="M120" s="189"/>
      <c r="N120" s="190"/>
      <c r="O120" s="190"/>
      <c r="P120" s="190"/>
      <c r="Q120" s="190"/>
      <c r="R120" s="190"/>
      <c r="S120" s="190"/>
      <c r="T120" s="191"/>
      <c r="AT120" s="192" t="s">
        <v>177</v>
      </c>
      <c r="AU120" s="192" t="s">
        <v>87</v>
      </c>
      <c r="AV120" s="11" t="s">
        <v>87</v>
      </c>
      <c r="AW120" s="11" t="s">
        <v>37</v>
      </c>
      <c r="AX120" s="11" t="s">
        <v>78</v>
      </c>
      <c r="AY120" s="192" t="s">
        <v>167</v>
      </c>
    </row>
    <row r="121" spans="2:65" s="1" customFormat="1" ht="22.5" customHeight="1">
      <c r="B121" s="170"/>
      <c r="C121" s="171" t="s">
        <v>223</v>
      </c>
      <c r="D121" s="171" t="s">
        <v>170</v>
      </c>
      <c r="E121" s="172" t="s">
        <v>224</v>
      </c>
      <c r="F121" s="173" t="s">
        <v>225</v>
      </c>
      <c r="G121" s="174" t="s">
        <v>201</v>
      </c>
      <c r="H121" s="175">
        <v>7</v>
      </c>
      <c r="I121" s="176"/>
      <c r="J121" s="177">
        <f>ROUND(I121*H121,2)</f>
        <v>0</v>
      </c>
      <c r="K121" s="173" t="s">
        <v>174</v>
      </c>
      <c r="L121" s="41"/>
      <c r="M121" s="178" t="s">
        <v>5</v>
      </c>
      <c r="N121" s="179" t="s">
        <v>45</v>
      </c>
      <c r="O121" s="42"/>
      <c r="P121" s="180">
        <f>O121*H121</f>
        <v>0</v>
      </c>
      <c r="Q121" s="180">
        <v>1.8380000000000001E-2</v>
      </c>
      <c r="R121" s="180">
        <f>Q121*H121</f>
        <v>0.12866</v>
      </c>
      <c r="S121" s="180">
        <v>0</v>
      </c>
      <c r="T121" s="181">
        <f>S121*H121</f>
        <v>0</v>
      </c>
      <c r="AR121" s="24" t="s">
        <v>175</v>
      </c>
      <c r="AT121" s="24" t="s">
        <v>170</v>
      </c>
      <c r="AU121" s="24" t="s">
        <v>87</v>
      </c>
      <c r="AY121" s="24" t="s">
        <v>167</v>
      </c>
      <c r="BE121" s="182">
        <f>IF(N121="základní",J121,0)</f>
        <v>0</v>
      </c>
      <c r="BF121" s="182">
        <f>IF(N121="snížená",J121,0)</f>
        <v>0</v>
      </c>
      <c r="BG121" s="182">
        <f>IF(N121="zákl. přenesená",J121,0)</f>
        <v>0</v>
      </c>
      <c r="BH121" s="182">
        <f>IF(N121="sníž. přenesená",J121,0)</f>
        <v>0</v>
      </c>
      <c r="BI121" s="182">
        <f>IF(N121="nulová",J121,0)</f>
        <v>0</v>
      </c>
      <c r="BJ121" s="24" t="s">
        <v>87</v>
      </c>
      <c r="BK121" s="182">
        <f>ROUND(I121*H121,2)</f>
        <v>0</v>
      </c>
      <c r="BL121" s="24" t="s">
        <v>175</v>
      </c>
      <c r="BM121" s="24" t="s">
        <v>226</v>
      </c>
    </row>
    <row r="122" spans="2:65" s="11" customFormat="1">
      <c r="B122" s="183"/>
      <c r="D122" s="184" t="s">
        <v>177</v>
      </c>
      <c r="E122" s="185" t="s">
        <v>5</v>
      </c>
      <c r="F122" s="186" t="s">
        <v>222</v>
      </c>
      <c r="H122" s="187">
        <v>7</v>
      </c>
      <c r="I122" s="188"/>
      <c r="L122" s="183"/>
      <c r="M122" s="189"/>
      <c r="N122" s="190"/>
      <c r="O122" s="190"/>
      <c r="P122" s="190"/>
      <c r="Q122" s="190"/>
      <c r="R122" s="190"/>
      <c r="S122" s="190"/>
      <c r="T122" s="191"/>
      <c r="AT122" s="192" t="s">
        <v>177</v>
      </c>
      <c r="AU122" s="192" t="s">
        <v>87</v>
      </c>
      <c r="AV122" s="11" t="s">
        <v>87</v>
      </c>
      <c r="AW122" s="11" t="s">
        <v>37</v>
      </c>
      <c r="AX122" s="11" t="s">
        <v>78</v>
      </c>
      <c r="AY122" s="192" t="s">
        <v>167</v>
      </c>
    </row>
    <row r="123" spans="2:65" s="1" customFormat="1" ht="22.5" customHeight="1">
      <c r="B123" s="170"/>
      <c r="C123" s="171" t="s">
        <v>227</v>
      </c>
      <c r="D123" s="171" t="s">
        <v>170</v>
      </c>
      <c r="E123" s="172" t="s">
        <v>228</v>
      </c>
      <c r="F123" s="173" t="s">
        <v>229</v>
      </c>
      <c r="G123" s="174" t="s">
        <v>201</v>
      </c>
      <c r="H123" s="175">
        <v>27.997</v>
      </c>
      <c r="I123" s="176"/>
      <c r="J123" s="177">
        <f>ROUND(I123*H123,2)</f>
        <v>0</v>
      </c>
      <c r="K123" s="173" t="s">
        <v>190</v>
      </c>
      <c r="L123" s="41"/>
      <c r="M123" s="178" t="s">
        <v>5</v>
      </c>
      <c r="N123" s="179" t="s">
        <v>45</v>
      </c>
      <c r="O123" s="42"/>
      <c r="P123" s="180">
        <f>O123*H123</f>
        <v>0</v>
      </c>
      <c r="Q123" s="180">
        <v>4.6999999999999999E-4</v>
      </c>
      <c r="R123" s="180">
        <f>Q123*H123</f>
        <v>1.315859E-2</v>
      </c>
      <c r="S123" s="180">
        <v>0</v>
      </c>
      <c r="T123" s="181">
        <f>S123*H123</f>
        <v>0</v>
      </c>
      <c r="AR123" s="24" t="s">
        <v>175</v>
      </c>
      <c r="AT123" s="24" t="s">
        <v>170</v>
      </c>
      <c r="AU123" s="24" t="s">
        <v>87</v>
      </c>
      <c r="AY123" s="24" t="s">
        <v>167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24" t="s">
        <v>87</v>
      </c>
      <c r="BK123" s="182">
        <f>ROUND(I123*H123,2)</f>
        <v>0</v>
      </c>
      <c r="BL123" s="24" t="s">
        <v>175</v>
      </c>
      <c r="BM123" s="24" t="s">
        <v>230</v>
      </c>
    </row>
    <row r="124" spans="2:65" s="11" customFormat="1">
      <c r="B124" s="183"/>
      <c r="D124" s="203" t="s">
        <v>177</v>
      </c>
      <c r="E124" s="192" t="s">
        <v>5</v>
      </c>
      <c r="F124" s="204" t="s">
        <v>231</v>
      </c>
      <c r="H124" s="205">
        <v>12.536</v>
      </c>
      <c r="I124" s="188"/>
      <c r="L124" s="183"/>
      <c r="M124" s="189"/>
      <c r="N124" s="190"/>
      <c r="O124" s="190"/>
      <c r="P124" s="190"/>
      <c r="Q124" s="190"/>
      <c r="R124" s="190"/>
      <c r="S124" s="190"/>
      <c r="T124" s="191"/>
      <c r="AT124" s="192" t="s">
        <v>177</v>
      </c>
      <c r="AU124" s="192" t="s">
        <v>87</v>
      </c>
      <c r="AV124" s="11" t="s">
        <v>87</v>
      </c>
      <c r="AW124" s="11" t="s">
        <v>37</v>
      </c>
      <c r="AX124" s="11" t="s">
        <v>73</v>
      </c>
      <c r="AY124" s="192" t="s">
        <v>167</v>
      </c>
    </row>
    <row r="125" spans="2:65" s="11" customFormat="1">
      <c r="B125" s="183"/>
      <c r="D125" s="203" t="s">
        <v>177</v>
      </c>
      <c r="E125" s="192" t="s">
        <v>5</v>
      </c>
      <c r="F125" s="204" t="s">
        <v>232</v>
      </c>
      <c r="H125" s="205">
        <v>12.536</v>
      </c>
      <c r="I125" s="188"/>
      <c r="L125" s="183"/>
      <c r="M125" s="189"/>
      <c r="N125" s="190"/>
      <c r="O125" s="190"/>
      <c r="P125" s="190"/>
      <c r="Q125" s="190"/>
      <c r="R125" s="190"/>
      <c r="S125" s="190"/>
      <c r="T125" s="191"/>
      <c r="AT125" s="192" t="s">
        <v>177</v>
      </c>
      <c r="AU125" s="192" t="s">
        <v>87</v>
      </c>
      <c r="AV125" s="11" t="s">
        <v>87</v>
      </c>
      <c r="AW125" s="11" t="s">
        <v>37</v>
      </c>
      <c r="AX125" s="11" t="s">
        <v>73</v>
      </c>
      <c r="AY125" s="192" t="s">
        <v>167</v>
      </c>
    </row>
    <row r="126" spans="2:65" s="11" customFormat="1">
      <c r="B126" s="183"/>
      <c r="D126" s="203" t="s">
        <v>177</v>
      </c>
      <c r="E126" s="192" t="s">
        <v>5</v>
      </c>
      <c r="F126" s="204" t="s">
        <v>233</v>
      </c>
      <c r="H126" s="205">
        <v>2.9249999999999998</v>
      </c>
      <c r="I126" s="188"/>
      <c r="L126" s="183"/>
      <c r="M126" s="189"/>
      <c r="N126" s="190"/>
      <c r="O126" s="190"/>
      <c r="P126" s="190"/>
      <c r="Q126" s="190"/>
      <c r="R126" s="190"/>
      <c r="S126" s="190"/>
      <c r="T126" s="191"/>
      <c r="AT126" s="192" t="s">
        <v>177</v>
      </c>
      <c r="AU126" s="192" t="s">
        <v>87</v>
      </c>
      <c r="AV126" s="11" t="s">
        <v>87</v>
      </c>
      <c r="AW126" s="11" t="s">
        <v>37</v>
      </c>
      <c r="AX126" s="11" t="s">
        <v>73</v>
      </c>
      <c r="AY126" s="192" t="s">
        <v>167</v>
      </c>
    </row>
    <row r="127" spans="2:65" s="12" customFormat="1">
      <c r="B127" s="206"/>
      <c r="D127" s="184" t="s">
        <v>177</v>
      </c>
      <c r="E127" s="207" t="s">
        <v>5</v>
      </c>
      <c r="F127" s="208" t="s">
        <v>234</v>
      </c>
      <c r="H127" s="209">
        <v>27.997</v>
      </c>
      <c r="I127" s="210"/>
      <c r="L127" s="206"/>
      <c r="M127" s="211"/>
      <c r="N127" s="212"/>
      <c r="O127" s="212"/>
      <c r="P127" s="212"/>
      <c r="Q127" s="212"/>
      <c r="R127" s="212"/>
      <c r="S127" s="212"/>
      <c r="T127" s="213"/>
      <c r="AT127" s="214" t="s">
        <v>177</v>
      </c>
      <c r="AU127" s="214" t="s">
        <v>87</v>
      </c>
      <c r="AV127" s="12" t="s">
        <v>168</v>
      </c>
      <c r="AW127" s="12" t="s">
        <v>37</v>
      </c>
      <c r="AX127" s="12" t="s">
        <v>78</v>
      </c>
      <c r="AY127" s="214" t="s">
        <v>167</v>
      </c>
    </row>
    <row r="128" spans="2:65" s="1" customFormat="1" ht="22.5" customHeight="1">
      <c r="B128" s="170"/>
      <c r="C128" s="171" t="s">
        <v>235</v>
      </c>
      <c r="D128" s="171" t="s">
        <v>170</v>
      </c>
      <c r="E128" s="172" t="s">
        <v>236</v>
      </c>
      <c r="F128" s="173" t="s">
        <v>237</v>
      </c>
      <c r="G128" s="174" t="s">
        <v>201</v>
      </c>
      <c r="H128" s="175">
        <v>0.99</v>
      </c>
      <c r="I128" s="176"/>
      <c r="J128" s="177">
        <f>ROUND(I128*H128,2)</f>
        <v>0</v>
      </c>
      <c r="K128" s="173" t="s">
        <v>174</v>
      </c>
      <c r="L128" s="41"/>
      <c r="M128" s="178" t="s">
        <v>5</v>
      </c>
      <c r="N128" s="179" t="s">
        <v>45</v>
      </c>
      <c r="O128" s="42"/>
      <c r="P128" s="180">
        <f>O128*H128</f>
        <v>0</v>
      </c>
      <c r="Q128" s="180">
        <v>0.04</v>
      </c>
      <c r="R128" s="180">
        <f>Q128*H128</f>
        <v>3.9600000000000003E-2</v>
      </c>
      <c r="S128" s="180">
        <v>0</v>
      </c>
      <c r="T128" s="181">
        <f>S128*H128</f>
        <v>0</v>
      </c>
      <c r="AR128" s="24" t="s">
        <v>175</v>
      </c>
      <c r="AT128" s="24" t="s">
        <v>170</v>
      </c>
      <c r="AU128" s="24" t="s">
        <v>87</v>
      </c>
      <c r="AY128" s="24" t="s">
        <v>167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24" t="s">
        <v>87</v>
      </c>
      <c r="BK128" s="182">
        <f>ROUND(I128*H128,2)</f>
        <v>0</v>
      </c>
      <c r="BL128" s="24" t="s">
        <v>175</v>
      </c>
      <c r="BM128" s="24" t="s">
        <v>238</v>
      </c>
    </row>
    <row r="129" spans="2:65" s="11" customFormat="1">
      <c r="B129" s="183"/>
      <c r="D129" s="184" t="s">
        <v>177</v>
      </c>
      <c r="E129" s="185" t="s">
        <v>5</v>
      </c>
      <c r="F129" s="186" t="s">
        <v>239</v>
      </c>
      <c r="H129" s="187">
        <v>0.99</v>
      </c>
      <c r="I129" s="188"/>
      <c r="L129" s="183"/>
      <c r="M129" s="189"/>
      <c r="N129" s="190"/>
      <c r="O129" s="190"/>
      <c r="P129" s="190"/>
      <c r="Q129" s="190"/>
      <c r="R129" s="190"/>
      <c r="S129" s="190"/>
      <c r="T129" s="191"/>
      <c r="AT129" s="192" t="s">
        <v>177</v>
      </c>
      <c r="AU129" s="192" t="s">
        <v>87</v>
      </c>
      <c r="AV129" s="11" t="s">
        <v>87</v>
      </c>
      <c r="AW129" s="11" t="s">
        <v>37</v>
      </c>
      <c r="AX129" s="11" t="s">
        <v>78</v>
      </c>
      <c r="AY129" s="192" t="s">
        <v>167</v>
      </c>
    </row>
    <row r="130" spans="2:65" s="1" customFormat="1" ht="22.5" customHeight="1">
      <c r="B130" s="170"/>
      <c r="C130" s="171" t="s">
        <v>240</v>
      </c>
      <c r="D130" s="171" t="s">
        <v>170</v>
      </c>
      <c r="E130" s="172" t="s">
        <v>241</v>
      </c>
      <c r="F130" s="173" t="s">
        <v>242</v>
      </c>
      <c r="G130" s="174" t="s">
        <v>201</v>
      </c>
      <c r="H130" s="175">
        <v>25.460999999999999</v>
      </c>
      <c r="I130" s="176"/>
      <c r="J130" s="177">
        <f>ROUND(I130*H130,2)</f>
        <v>0</v>
      </c>
      <c r="K130" s="173" t="s">
        <v>190</v>
      </c>
      <c r="L130" s="41"/>
      <c r="M130" s="178" t="s">
        <v>5</v>
      </c>
      <c r="N130" s="179" t="s">
        <v>45</v>
      </c>
      <c r="O130" s="42"/>
      <c r="P130" s="180">
        <f>O130*H130</f>
        <v>0</v>
      </c>
      <c r="Q130" s="180">
        <v>4.8900000000000002E-3</v>
      </c>
      <c r="R130" s="180">
        <f>Q130*H130</f>
        <v>0.12450429</v>
      </c>
      <c r="S130" s="180">
        <v>0</v>
      </c>
      <c r="T130" s="181">
        <f>S130*H130</f>
        <v>0</v>
      </c>
      <c r="AR130" s="24" t="s">
        <v>175</v>
      </c>
      <c r="AT130" s="24" t="s">
        <v>170</v>
      </c>
      <c r="AU130" s="24" t="s">
        <v>87</v>
      </c>
      <c r="AY130" s="24" t="s">
        <v>167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24" t="s">
        <v>87</v>
      </c>
      <c r="BK130" s="182">
        <f>ROUND(I130*H130,2)</f>
        <v>0</v>
      </c>
      <c r="BL130" s="24" t="s">
        <v>175</v>
      </c>
      <c r="BM130" s="24" t="s">
        <v>243</v>
      </c>
    </row>
    <row r="131" spans="2:65" s="11" customFormat="1">
      <c r="B131" s="183"/>
      <c r="D131" s="203" t="s">
        <v>177</v>
      </c>
      <c r="E131" s="192" t="s">
        <v>5</v>
      </c>
      <c r="F131" s="204" t="s">
        <v>244</v>
      </c>
      <c r="H131" s="205">
        <v>12.536</v>
      </c>
      <c r="I131" s="188"/>
      <c r="L131" s="183"/>
      <c r="M131" s="189"/>
      <c r="N131" s="190"/>
      <c r="O131" s="190"/>
      <c r="P131" s="190"/>
      <c r="Q131" s="190"/>
      <c r="R131" s="190"/>
      <c r="S131" s="190"/>
      <c r="T131" s="191"/>
      <c r="AT131" s="192" t="s">
        <v>177</v>
      </c>
      <c r="AU131" s="192" t="s">
        <v>87</v>
      </c>
      <c r="AV131" s="11" t="s">
        <v>87</v>
      </c>
      <c r="AW131" s="11" t="s">
        <v>37</v>
      </c>
      <c r="AX131" s="11" t="s">
        <v>73</v>
      </c>
      <c r="AY131" s="192" t="s">
        <v>167</v>
      </c>
    </row>
    <row r="132" spans="2:65" s="11" customFormat="1">
      <c r="B132" s="183"/>
      <c r="D132" s="203" t="s">
        <v>177</v>
      </c>
      <c r="E132" s="192" t="s">
        <v>5</v>
      </c>
      <c r="F132" s="204" t="s">
        <v>245</v>
      </c>
      <c r="H132" s="205">
        <v>10</v>
      </c>
      <c r="I132" s="188"/>
      <c r="L132" s="183"/>
      <c r="M132" s="189"/>
      <c r="N132" s="190"/>
      <c r="O132" s="190"/>
      <c r="P132" s="190"/>
      <c r="Q132" s="190"/>
      <c r="R132" s="190"/>
      <c r="S132" s="190"/>
      <c r="T132" s="191"/>
      <c r="AT132" s="192" t="s">
        <v>177</v>
      </c>
      <c r="AU132" s="192" t="s">
        <v>87</v>
      </c>
      <c r="AV132" s="11" t="s">
        <v>87</v>
      </c>
      <c r="AW132" s="11" t="s">
        <v>37</v>
      </c>
      <c r="AX132" s="11" t="s">
        <v>73</v>
      </c>
      <c r="AY132" s="192" t="s">
        <v>167</v>
      </c>
    </row>
    <row r="133" spans="2:65" s="11" customFormat="1">
      <c r="B133" s="183"/>
      <c r="D133" s="203" t="s">
        <v>177</v>
      </c>
      <c r="E133" s="192" t="s">
        <v>5</v>
      </c>
      <c r="F133" s="204" t="s">
        <v>233</v>
      </c>
      <c r="H133" s="205">
        <v>2.9249999999999998</v>
      </c>
      <c r="I133" s="188"/>
      <c r="L133" s="183"/>
      <c r="M133" s="189"/>
      <c r="N133" s="190"/>
      <c r="O133" s="190"/>
      <c r="P133" s="190"/>
      <c r="Q133" s="190"/>
      <c r="R133" s="190"/>
      <c r="S133" s="190"/>
      <c r="T133" s="191"/>
      <c r="AT133" s="192" t="s">
        <v>177</v>
      </c>
      <c r="AU133" s="192" t="s">
        <v>87</v>
      </c>
      <c r="AV133" s="11" t="s">
        <v>87</v>
      </c>
      <c r="AW133" s="11" t="s">
        <v>37</v>
      </c>
      <c r="AX133" s="11" t="s">
        <v>73</v>
      </c>
      <c r="AY133" s="192" t="s">
        <v>167</v>
      </c>
    </row>
    <row r="134" spans="2:65" s="12" customFormat="1">
      <c r="B134" s="206"/>
      <c r="D134" s="184" t="s">
        <v>177</v>
      </c>
      <c r="E134" s="207" t="s">
        <v>5</v>
      </c>
      <c r="F134" s="208" t="s">
        <v>234</v>
      </c>
      <c r="H134" s="209">
        <v>25.460999999999999</v>
      </c>
      <c r="I134" s="210"/>
      <c r="L134" s="206"/>
      <c r="M134" s="211"/>
      <c r="N134" s="212"/>
      <c r="O134" s="212"/>
      <c r="P134" s="212"/>
      <c r="Q134" s="212"/>
      <c r="R134" s="212"/>
      <c r="S134" s="212"/>
      <c r="T134" s="213"/>
      <c r="AT134" s="214" t="s">
        <v>177</v>
      </c>
      <c r="AU134" s="214" t="s">
        <v>87</v>
      </c>
      <c r="AV134" s="12" t="s">
        <v>168</v>
      </c>
      <c r="AW134" s="12" t="s">
        <v>37</v>
      </c>
      <c r="AX134" s="12" t="s">
        <v>78</v>
      </c>
      <c r="AY134" s="214" t="s">
        <v>167</v>
      </c>
    </row>
    <row r="135" spans="2:65" s="1" customFormat="1" ht="22.5" customHeight="1">
      <c r="B135" s="170"/>
      <c r="C135" s="171" t="s">
        <v>11</v>
      </c>
      <c r="D135" s="171" t="s">
        <v>170</v>
      </c>
      <c r="E135" s="172" t="s">
        <v>246</v>
      </c>
      <c r="F135" s="173" t="s">
        <v>247</v>
      </c>
      <c r="G135" s="174" t="s">
        <v>201</v>
      </c>
      <c r="H135" s="175">
        <v>12.536</v>
      </c>
      <c r="I135" s="176"/>
      <c r="J135" s="177">
        <f>ROUND(I135*H135,2)</f>
        <v>0</v>
      </c>
      <c r="K135" s="173" t="s">
        <v>174</v>
      </c>
      <c r="L135" s="41"/>
      <c r="M135" s="178" t="s">
        <v>5</v>
      </c>
      <c r="N135" s="179" t="s">
        <v>45</v>
      </c>
      <c r="O135" s="42"/>
      <c r="P135" s="180">
        <f>O135*H135</f>
        <v>0</v>
      </c>
      <c r="Q135" s="180">
        <v>3.0000000000000001E-3</v>
      </c>
      <c r="R135" s="180">
        <f>Q135*H135</f>
        <v>3.7608000000000003E-2</v>
      </c>
      <c r="S135" s="180">
        <v>0</v>
      </c>
      <c r="T135" s="181">
        <f>S135*H135</f>
        <v>0</v>
      </c>
      <c r="AR135" s="24" t="s">
        <v>175</v>
      </c>
      <c r="AT135" s="24" t="s">
        <v>170</v>
      </c>
      <c r="AU135" s="24" t="s">
        <v>87</v>
      </c>
      <c r="AY135" s="24" t="s">
        <v>167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24" t="s">
        <v>87</v>
      </c>
      <c r="BK135" s="182">
        <f>ROUND(I135*H135,2)</f>
        <v>0</v>
      </c>
      <c r="BL135" s="24" t="s">
        <v>175</v>
      </c>
      <c r="BM135" s="24" t="s">
        <v>248</v>
      </c>
    </row>
    <row r="136" spans="2:65" s="11" customFormat="1">
      <c r="B136" s="183"/>
      <c r="D136" s="203" t="s">
        <v>177</v>
      </c>
      <c r="E136" s="192" t="s">
        <v>5</v>
      </c>
      <c r="F136" s="204" t="s">
        <v>249</v>
      </c>
      <c r="H136" s="205">
        <v>12.536</v>
      </c>
      <c r="I136" s="188"/>
      <c r="L136" s="183"/>
      <c r="M136" s="189"/>
      <c r="N136" s="190"/>
      <c r="O136" s="190"/>
      <c r="P136" s="190"/>
      <c r="Q136" s="190"/>
      <c r="R136" s="190"/>
      <c r="S136" s="190"/>
      <c r="T136" s="191"/>
      <c r="AT136" s="192" t="s">
        <v>177</v>
      </c>
      <c r="AU136" s="192" t="s">
        <v>87</v>
      </c>
      <c r="AV136" s="11" t="s">
        <v>87</v>
      </c>
      <c r="AW136" s="11" t="s">
        <v>37</v>
      </c>
      <c r="AX136" s="11" t="s">
        <v>73</v>
      </c>
      <c r="AY136" s="192" t="s">
        <v>167</v>
      </c>
    </row>
    <row r="137" spans="2:65" s="12" customFormat="1">
      <c r="B137" s="206"/>
      <c r="D137" s="184" t="s">
        <v>177</v>
      </c>
      <c r="E137" s="207" t="s">
        <v>111</v>
      </c>
      <c r="F137" s="208" t="s">
        <v>234</v>
      </c>
      <c r="H137" s="209">
        <v>12.536</v>
      </c>
      <c r="I137" s="210"/>
      <c r="L137" s="206"/>
      <c r="M137" s="211"/>
      <c r="N137" s="212"/>
      <c r="O137" s="212"/>
      <c r="P137" s="212"/>
      <c r="Q137" s="212"/>
      <c r="R137" s="212"/>
      <c r="S137" s="212"/>
      <c r="T137" s="213"/>
      <c r="AT137" s="214" t="s">
        <v>177</v>
      </c>
      <c r="AU137" s="214" t="s">
        <v>87</v>
      </c>
      <c r="AV137" s="12" t="s">
        <v>168</v>
      </c>
      <c r="AW137" s="12" t="s">
        <v>37</v>
      </c>
      <c r="AX137" s="12" t="s">
        <v>78</v>
      </c>
      <c r="AY137" s="214" t="s">
        <v>167</v>
      </c>
    </row>
    <row r="138" spans="2:65" s="1" customFormat="1" ht="22.5" customHeight="1">
      <c r="B138" s="170"/>
      <c r="C138" s="171" t="s">
        <v>250</v>
      </c>
      <c r="D138" s="171" t="s">
        <v>170</v>
      </c>
      <c r="E138" s="172" t="s">
        <v>251</v>
      </c>
      <c r="F138" s="173" t="s">
        <v>252</v>
      </c>
      <c r="G138" s="174" t="s">
        <v>201</v>
      </c>
      <c r="H138" s="175">
        <v>0.99</v>
      </c>
      <c r="I138" s="176"/>
      <c r="J138" s="177">
        <f>ROUND(I138*H138,2)</f>
        <v>0</v>
      </c>
      <c r="K138" s="173" t="s">
        <v>174</v>
      </c>
      <c r="L138" s="41"/>
      <c r="M138" s="178" t="s">
        <v>5</v>
      </c>
      <c r="N138" s="179" t="s">
        <v>45</v>
      </c>
      <c r="O138" s="42"/>
      <c r="P138" s="180">
        <f>O138*H138</f>
        <v>0</v>
      </c>
      <c r="Q138" s="180">
        <v>4.1529999999999997E-2</v>
      </c>
      <c r="R138" s="180">
        <f>Q138*H138</f>
        <v>4.1114699999999997E-2</v>
      </c>
      <c r="S138" s="180">
        <v>0</v>
      </c>
      <c r="T138" s="181">
        <f>S138*H138</f>
        <v>0</v>
      </c>
      <c r="AR138" s="24" t="s">
        <v>175</v>
      </c>
      <c r="AT138" s="24" t="s">
        <v>170</v>
      </c>
      <c r="AU138" s="24" t="s">
        <v>87</v>
      </c>
      <c r="AY138" s="24" t="s">
        <v>167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24" t="s">
        <v>87</v>
      </c>
      <c r="BK138" s="182">
        <f>ROUND(I138*H138,2)</f>
        <v>0</v>
      </c>
      <c r="BL138" s="24" t="s">
        <v>175</v>
      </c>
      <c r="BM138" s="24" t="s">
        <v>253</v>
      </c>
    </row>
    <row r="139" spans="2:65" s="11" customFormat="1">
      <c r="B139" s="183"/>
      <c r="D139" s="184" t="s">
        <v>177</v>
      </c>
      <c r="E139" s="185" t="s">
        <v>5</v>
      </c>
      <c r="F139" s="186" t="s">
        <v>254</v>
      </c>
      <c r="H139" s="187">
        <v>0.99</v>
      </c>
      <c r="I139" s="188"/>
      <c r="L139" s="183"/>
      <c r="M139" s="189"/>
      <c r="N139" s="190"/>
      <c r="O139" s="190"/>
      <c r="P139" s="190"/>
      <c r="Q139" s="190"/>
      <c r="R139" s="190"/>
      <c r="S139" s="190"/>
      <c r="T139" s="191"/>
      <c r="AT139" s="192" t="s">
        <v>177</v>
      </c>
      <c r="AU139" s="192" t="s">
        <v>87</v>
      </c>
      <c r="AV139" s="11" t="s">
        <v>87</v>
      </c>
      <c r="AW139" s="11" t="s">
        <v>37</v>
      </c>
      <c r="AX139" s="11" t="s">
        <v>78</v>
      </c>
      <c r="AY139" s="192" t="s">
        <v>167</v>
      </c>
    </row>
    <row r="140" spans="2:65" s="1" customFormat="1" ht="22.5" customHeight="1">
      <c r="B140" s="170"/>
      <c r="C140" s="171" t="s">
        <v>255</v>
      </c>
      <c r="D140" s="171" t="s">
        <v>170</v>
      </c>
      <c r="E140" s="172" t="s">
        <v>256</v>
      </c>
      <c r="F140" s="173" t="s">
        <v>257</v>
      </c>
      <c r="G140" s="174" t="s">
        <v>173</v>
      </c>
      <c r="H140" s="175">
        <v>2</v>
      </c>
      <c r="I140" s="176"/>
      <c r="J140" s="177">
        <f>ROUND(I140*H140,2)</f>
        <v>0</v>
      </c>
      <c r="K140" s="173" t="s">
        <v>174</v>
      </c>
      <c r="L140" s="41"/>
      <c r="M140" s="178" t="s">
        <v>5</v>
      </c>
      <c r="N140" s="179" t="s">
        <v>45</v>
      </c>
      <c r="O140" s="42"/>
      <c r="P140" s="180">
        <f>O140*H140</f>
        <v>0</v>
      </c>
      <c r="Q140" s="180">
        <v>3.5000000000000001E-3</v>
      </c>
      <c r="R140" s="180">
        <f>Q140*H140</f>
        <v>7.0000000000000001E-3</v>
      </c>
      <c r="S140" s="180">
        <v>0</v>
      </c>
      <c r="T140" s="181">
        <f>S140*H140</f>
        <v>0</v>
      </c>
      <c r="AR140" s="24" t="s">
        <v>175</v>
      </c>
      <c r="AT140" s="24" t="s">
        <v>170</v>
      </c>
      <c r="AU140" s="24" t="s">
        <v>87</v>
      </c>
      <c r="AY140" s="24" t="s">
        <v>167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24" t="s">
        <v>87</v>
      </c>
      <c r="BK140" s="182">
        <f>ROUND(I140*H140,2)</f>
        <v>0</v>
      </c>
      <c r="BL140" s="24" t="s">
        <v>175</v>
      </c>
      <c r="BM140" s="24" t="s">
        <v>258</v>
      </c>
    </row>
    <row r="141" spans="2:65" s="11" customFormat="1">
      <c r="B141" s="183"/>
      <c r="D141" s="184" t="s">
        <v>177</v>
      </c>
      <c r="E141" s="185" t="s">
        <v>5</v>
      </c>
      <c r="F141" s="186" t="s">
        <v>259</v>
      </c>
      <c r="H141" s="187">
        <v>2</v>
      </c>
      <c r="I141" s="188"/>
      <c r="L141" s="183"/>
      <c r="M141" s="189"/>
      <c r="N141" s="190"/>
      <c r="O141" s="190"/>
      <c r="P141" s="190"/>
      <c r="Q141" s="190"/>
      <c r="R141" s="190"/>
      <c r="S141" s="190"/>
      <c r="T141" s="191"/>
      <c r="AT141" s="192" t="s">
        <v>177</v>
      </c>
      <c r="AU141" s="192" t="s">
        <v>87</v>
      </c>
      <c r="AV141" s="11" t="s">
        <v>87</v>
      </c>
      <c r="AW141" s="11" t="s">
        <v>37</v>
      </c>
      <c r="AX141" s="11" t="s">
        <v>78</v>
      </c>
      <c r="AY141" s="192" t="s">
        <v>167</v>
      </c>
    </row>
    <row r="142" spans="2:65" s="1" customFormat="1" ht="22.5" customHeight="1">
      <c r="B142" s="170"/>
      <c r="C142" s="171" t="s">
        <v>260</v>
      </c>
      <c r="D142" s="171" t="s">
        <v>170</v>
      </c>
      <c r="E142" s="172" t="s">
        <v>261</v>
      </c>
      <c r="F142" s="173" t="s">
        <v>262</v>
      </c>
      <c r="G142" s="174" t="s">
        <v>173</v>
      </c>
      <c r="H142" s="175">
        <v>5</v>
      </c>
      <c r="I142" s="176"/>
      <c r="J142" s="177">
        <f>ROUND(I142*H142,2)</f>
        <v>0</v>
      </c>
      <c r="K142" s="173" t="s">
        <v>190</v>
      </c>
      <c r="L142" s="41"/>
      <c r="M142" s="178" t="s">
        <v>5</v>
      </c>
      <c r="N142" s="179" t="s">
        <v>45</v>
      </c>
      <c r="O142" s="42"/>
      <c r="P142" s="180">
        <f>O142*H142</f>
        <v>0</v>
      </c>
      <c r="Q142" s="180">
        <v>1.0200000000000001E-2</v>
      </c>
      <c r="R142" s="180">
        <f>Q142*H142</f>
        <v>5.1000000000000004E-2</v>
      </c>
      <c r="S142" s="180">
        <v>0</v>
      </c>
      <c r="T142" s="181">
        <f>S142*H142</f>
        <v>0</v>
      </c>
      <c r="AR142" s="24" t="s">
        <v>175</v>
      </c>
      <c r="AT142" s="24" t="s">
        <v>170</v>
      </c>
      <c r="AU142" s="24" t="s">
        <v>87</v>
      </c>
      <c r="AY142" s="24" t="s">
        <v>167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24" t="s">
        <v>87</v>
      </c>
      <c r="BK142" s="182">
        <f>ROUND(I142*H142,2)</f>
        <v>0</v>
      </c>
      <c r="BL142" s="24" t="s">
        <v>175</v>
      </c>
      <c r="BM142" s="24" t="s">
        <v>263</v>
      </c>
    </row>
    <row r="143" spans="2:65" s="11" customFormat="1">
      <c r="B143" s="183"/>
      <c r="D143" s="203" t="s">
        <v>177</v>
      </c>
      <c r="E143" s="192" t="s">
        <v>5</v>
      </c>
      <c r="F143" s="204" t="s">
        <v>264</v>
      </c>
      <c r="H143" s="205">
        <v>1</v>
      </c>
      <c r="I143" s="188"/>
      <c r="L143" s="183"/>
      <c r="M143" s="189"/>
      <c r="N143" s="190"/>
      <c r="O143" s="190"/>
      <c r="P143" s="190"/>
      <c r="Q143" s="190"/>
      <c r="R143" s="190"/>
      <c r="S143" s="190"/>
      <c r="T143" s="191"/>
      <c r="AT143" s="192" t="s">
        <v>177</v>
      </c>
      <c r="AU143" s="192" t="s">
        <v>87</v>
      </c>
      <c r="AV143" s="11" t="s">
        <v>87</v>
      </c>
      <c r="AW143" s="11" t="s">
        <v>37</v>
      </c>
      <c r="AX143" s="11" t="s">
        <v>73</v>
      </c>
      <c r="AY143" s="192" t="s">
        <v>167</v>
      </c>
    </row>
    <row r="144" spans="2:65" s="11" customFormat="1">
      <c r="B144" s="183"/>
      <c r="D144" s="203" t="s">
        <v>177</v>
      </c>
      <c r="E144" s="192" t="s">
        <v>5</v>
      </c>
      <c r="F144" s="204" t="s">
        <v>265</v>
      </c>
      <c r="H144" s="205">
        <v>4</v>
      </c>
      <c r="I144" s="188"/>
      <c r="L144" s="183"/>
      <c r="M144" s="189"/>
      <c r="N144" s="190"/>
      <c r="O144" s="190"/>
      <c r="P144" s="190"/>
      <c r="Q144" s="190"/>
      <c r="R144" s="190"/>
      <c r="S144" s="190"/>
      <c r="T144" s="191"/>
      <c r="AT144" s="192" t="s">
        <v>177</v>
      </c>
      <c r="AU144" s="192" t="s">
        <v>87</v>
      </c>
      <c r="AV144" s="11" t="s">
        <v>87</v>
      </c>
      <c r="AW144" s="11" t="s">
        <v>37</v>
      </c>
      <c r="AX144" s="11" t="s">
        <v>73</v>
      </c>
      <c r="AY144" s="192" t="s">
        <v>167</v>
      </c>
    </row>
    <row r="145" spans="2:65" s="12" customFormat="1">
      <c r="B145" s="206"/>
      <c r="D145" s="184" t="s">
        <v>177</v>
      </c>
      <c r="E145" s="207" t="s">
        <v>5</v>
      </c>
      <c r="F145" s="208" t="s">
        <v>234</v>
      </c>
      <c r="H145" s="209">
        <v>5</v>
      </c>
      <c r="I145" s="210"/>
      <c r="L145" s="206"/>
      <c r="M145" s="211"/>
      <c r="N145" s="212"/>
      <c r="O145" s="212"/>
      <c r="P145" s="212"/>
      <c r="Q145" s="212"/>
      <c r="R145" s="212"/>
      <c r="S145" s="212"/>
      <c r="T145" s="213"/>
      <c r="AT145" s="214" t="s">
        <v>177</v>
      </c>
      <c r="AU145" s="214" t="s">
        <v>87</v>
      </c>
      <c r="AV145" s="12" t="s">
        <v>168</v>
      </c>
      <c r="AW145" s="12" t="s">
        <v>37</v>
      </c>
      <c r="AX145" s="12" t="s">
        <v>78</v>
      </c>
      <c r="AY145" s="214" t="s">
        <v>167</v>
      </c>
    </row>
    <row r="146" spans="2:65" s="1" customFormat="1" ht="22.5" customHeight="1">
      <c r="B146" s="170"/>
      <c r="C146" s="171" t="s">
        <v>266</v>
      </c>
      <c r="D146" s="171" t="s">
        <v>170</v>
      </c>
      <c r="E146" s="172" t="s">
        <v>267</v>
      </c>
      <c r="F146" s="173" t="s">
        <v>268</v>
      </c>
      <c r="G146" s="174" t="s">
        <v>201</v>
      </c>
      <c r="H146" s="175">
        <v>271.52800000000002</v>
      </c>
      <c r="I146" s="176"/>
      <c r="J146" s="177">
        <f>ROUND(I146*H146,2)</f>
        <v>0</v>
      </c>
      <c r="K146" s="173" t="s">
        <v>174</v>
      </c>
      <c r="L146" s="41"/>
      <c r="M146" s="178" t="s">
        <v>5</v>
      </c>
      <c r="N146" s="179" t="s">
        <v>45</v>
      </c>
      <c r="O146" s="42"/>
      <c r="P146" s="180">
        <f>O146*H146</f>
        <v>0</v>
      </c>
      <c r="Q146" s="180">
        <v>1.5699999999999999E-2</v>
      </c>
      <c r="R146" s="180">
        <f>Q146*H146</f>
        <v>4.2629896</v>
      </c>
      <c r="S146" s="180">
        <v>0</v>
      </c>
      <c r="T146" s="181">
        <f>S146*H146</f>
        <v>0</v>
      </c>
      <c r="AR146" s="24" t="s">
        <v>175</v>
      </c>
      <c r="AT146" s="24" t="s">
        <v>170</v>
      </c>
      <c r="AU146" s="24" t="s">
        <v>87</v>
      </c>
      <c r="AY146" s="24" t="s">
        <v>167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24" t="s">
        <v>87</v>
      </c>
      <c r="BK146" s="182">
        <f>ROUND(I146*H146,2)</f>
        <v>0</v>
      </c>
      <c r="BL146" s="24" t="s">
        <v>175</v>
      </c>
      <c r="BM146" s="24" t="s">
        <v>269</v>
      </c>
    </row>
    <row r="147" spans="2:65" s="13" customFormat="1">
      <c r="B147" s="215"/>
      <c r="D147" s="203" t="s">
        <v>177</v>
      </c>
      <c r="E147" s="216" t="s">
        <v>5</v>
      </c>
      <c r="F147" s="217" t="s">
        <v>270</v>
      </c>
      <c r="H147" s="218" t="s">
        <v>5</v>
      </c>
      <c r="I147" s="219"/>
      <c r="L147" s="215"/>
      <c r="M147" s="220"/>
      <c r="N147" s="221"/>
      <c r="O147" s="221"/>
      <c r="P147" s="221"/>
      <c r="Q147" s="221"/>
      <c r="R147" s="221"/>
      <c r="S147" s="221"/>
      <c r="T147" s="222"/>
      <c r="AT147" s="218" t="s">
        <v>177</v>
      </c>
      <c r="AU147" s="218" t="s">
        <v>87</v>
      </c>
      <c r="AV147" s="13" t="s">
        <v>78</v>
      </c>
      <c r="AW147" s="13" t="s">
        <v>37</v>
      </c>
      <c r="AX147" s="13" t="s">
        <v>73</v>
      </c>
      <c r="AY147" s="218" t="s">
        <v>167</v>
      </c>
    </row>
    <row r="148" spans="2:65" s="11" customFormat="1">
      <c r="B148" s="183"/>
      <c r="D148" s="203" t="s">
        <v>177</v>
      </c>
      <c r="E148" s="192" t="s">
        <v>5</v>
      </c>
      <c r="F148" s="204" t="s">
        <v>271</v>
      </c>
      <c r="H148" s="205">
        <v>41.037999999999997</v>
      </c>
      <c r="I148" s="188"/>
      <c r="L148" s="183"/>
      <c r="M148" s="189"/>
      <c r="N148" s="190"/>
      <c r="O148" s="190"/>
      <c r="P148" s="190"/>
      <c r="Q148" s="190"/>
      <c r="R148" s="190"/>
      <c r="S148" s="190"/>
      <c r="T148" s="191"/>
      <c r="AT148" s="192" t="s">
        <v>177</v>
      </c>
      <c r="AU148" s="192" t="s">
        <v>87</v>
      </c>
      <c r="AV148" s="11" t="s">
        <v>87</v>
      </c>
      <c r="AW148" s="11" t="s">
        <v>37</v>
      </c>
      <c r="AX148" s="11" t="s">
        <v>73</v>
      </c>
      <c r="AY148" s="192" t="s">
        <v>167</v>
      </c>
    </row>
    <row r="149" spans="2:65" s="11" customFormat="1">
      <c r="B149" s="183"/>
      <c r="D149" s="203" t="s">
        <v>177</v>
      </c>
      <c r="E149" s="192" t="s">
        <v>5</v>
      </c>
      <c r="F149" s="204" t="s">
        <v>272</v>
      </c>
      <c r="H149" s="205">
        <v>27.695</v>
      </c>
      <c r="I149" s="188"/>
      <c r="L149" s="183"/>
      <c r="M149" s="189"/>
      <c r="N149" s="190"/>
      <c r="O149" s="190"/>
      <c r="P149" s="190"/>
      <c r="Q149" s="190"/>
      <c r="R149" s="190"/>
      <c r="S149" s="190"/>
      <c r="T149" s="191"/>
      <c r="AT149" s="192" t="s">
        <v>177</v>
      </c>
      <c r="AU149" s="192" t="s">
        <v>87</v>
      </c>
      <c r="AV149" s="11" t="s">
        <v>87</v>
      </c>
      <c r="AW149" s="11" t="s">
        <v>37</v>
      </c>
      <c r="AX149" s="11" t="s">
        <v>73</v>
      </c>
      <c r="AY149" s="192" t="s">
        <v>167</v>
      </c>
    </row>
    <row r="150" spans="2:65" s="11" customFormat="1">
      <c r="B150" s="183"/>
      <c r="D150" s="203" t="s">
        <v>177</v>
      </c>
      <c r="E150" s="192" t="s">
        <v>5</v>
      </c>
      <c r="F150" s="204" t="s">
        <v>273</v>
      </c>
      <c r="H150" s="205">
        <v>18.48</v>
      </c>
      <c r="I150" s="188"/>
      <c r="L150" s="183"/>
      <c r="M150" s="189"/>
      <c r="N150" s="190"/>
      <c r="O150" s="190"/>
      <c r="P150" s="190"/>
      <c r="Q150" s="190"/>
      <c r="R150" s="190"/>
      <c r="S150" s="190"/>
      <c r="T150" s="191"/>
      <c r="AT150" s="192" t="s">
        <v>177</v>
      </c>
      <c r="AU150" s="192" t="s">
        <v>87</v>
      </c>
      <c r="AV150" s="11" t="s">
        <v>87</v>
      </c>
      <c r="AW150" s="11" t="s">
        <v>37</v>
      </c>
      <c r="AX150" s="11" t="s">
        <v>73</v>
      </c>
      <c r="AY150" s="192" t="s">
        <v>167</v>
      </c>
    </row>
    <row r="151" spans="2:65" s="11" customFormat="1">
      <c r="B151" s="183"/>
      <c r="D151" s="203" t="s">
        <v>177</v>
      </c>
      <c r="E151" s="192" t="s">
        <v>5</v>
      </c>
      <c r="F151" s="204" t="s">
        <v>274</v>
      </c>
      <c r="H151" s="205">
        <v>23.588000000000001</v>
      </c>
      <c r="I151" s="188"/>
      <c r="L151" s="183"/>
      <c r="M151" s="189"/>
      <c r="N151" s="190"/>
      <c r="O151" s="190"/>
      <c r="P151" s="190"/>
      <c r="Q151" s="190"/>
      <c r="R151" s="190"/>
      <c r="S151" s="190"/>
      <c r="T151" s="191"/>
      <c r="AT151" s="192" t="s">
        <v>177</v>
      </c>
      <c r="AU151" s="192" t="s">
        <v>87</v>
      </c>
      <c r="AV151" s="11" t="s">
        <v>87</v>
      </c>
      <c r="AW151" s="11" t="s">
        <v>37</v>
      </c>
      <c r="AX151" s="11" t="s">
        <v>73</v>
      </c>
      <c r="AY151" s="192" t="s">
        <v>167</v>
      </c>
    </row>
    <row r="152" spans="2:65" s="11" customFormat="1">
      <c r="B152" s="183"/>
      <c r="D152" s="203" t="s">
        <v>177</v>
      </c>
      <c r="E152" s="192" t="s">
        <v>5</v>
      </c>
      <c r="F152" s="204" t="s">
        <v>275</v>
      </c>
      <c r="H152" s="205">
        <v>25.222000000000001</v>
      </c>
      <c r="I152" s="188"/>
      <c r="L152" s="183"/>
      <c r="M152" s="189"/>
      <c r="N152" s="190"/>
      <c r="O152" s="190"/>
      <c r="P152" s="190"/>
      <c r="Q152" s="190"/>
      <c r="R152" s="190"/>
      <c r="S152" s="190"/>
      <c r="T152" s="191"/>
      <c r="AT152" s="192" t="s">
        <v>177</v>
      </c>
      <c r="AU152" s="192" t="s">
        <v>87</v>
      </c>
      <c r="AV152" s="11" t="s">
        <v>87</v>
      </c>
      <c r="AW152" s="11" t="s">
        <v>37</v>
      </c>
      <c r="AX152" s="11" t="s">
        <v>73</v>
      </c>
      <c r="AY152" s="192" t="s">
        <v>167</v>
      </c>
    </row>
    <row r="153" spans="2:65" s="11" customFormat="1">
      <c r="B153" s="183"/>
      <c r="D153" s="203" t="s">
        <v>177</v>
      </c>
      <c r="E153" s="192" t="s">
        <v>5</v>
      </c>
      <c r="F153" s="204" t="s">
        <v>276</v>
      </c>
      <c r="H153" s="205">
        <v>38.168999999999997</v>
      </c>
      <c r="I153" s="188"/>
      <c r="L153" s="183"/>
      <c r="M153" s="189"/>
      <c r="N153" s="190"/>
      <c r="O153" s="190"/>
      <c r="P153" s="190"/>
      <c r="Q153" s="190"/>
      <c r="R153" s="190"/>
      <c r="S153" s="190"/>
      <c r="T153" s="191"/>
      <c r="AT153" s="192" t="s">
        <v>177</v>
      </c>
      <c r="AU153" s="192" t="s">
        <v>87</v>
      </c>
      <c r="AV153" s="11" t="s">
        <v>87</v>
      </c>
      <c r="AW153" s="11" t="s">
        <v>37</v>
      </c>
      <c r="AX153" s="11" t="s">
        <v>73</v>
      </c>
      <c r="AY153" s="192" t="s">
        <v>167</v>
      </c>
    </row>
    <row r="154" spans="2:65" s="11" customFormat="1">
      <c r="B154" s="183"/>
      <c r="D154" s="203" t="s">
        <v>177</v>
      </c>
      <c r="E154" s="192" t="s">
        <v>5</v>
      </c>
      <c r="F154" s="204" t="s">
        <v>277</v>
      </c>
      <c r="H154" s="205">
        <v>32.713000000000001</v>
      </c>
      <c r="I154" s="188"/>
      <c r="L154" s="183"/>
      <c r="M154" s="189"/>
      <c r="N154" s="190"/>
      <c r="O154" s="190"/>
      <c r="P154" s="190"/>
      <c r="Q154" s="190"/>
      <c r="R154" s="190"/>
      <c r="S154" s="190"/>
      <c r="T154" s="191"/>
      <c r="AT154" s="192" t="s">
        <v>177</v>
      </c>
      <c r="AU154" s="192" t="s">
        <v>87</v>
      </c>
      <c r="AV154" s="11" t="s">
        <v>87</v>
      </c>
      <c r="AW154" s="11" t="s">
        <v>37</v>
      </c>
      <c r="AX154" s="11" t="s">
        <v>73</v>
      </c>
      <c r="AY154" s="192" t="s">
        <v>167</v>
      </c>
    </row>
    <row r="155" spans="2:65" s="11" customFormat="1">
      <c r="B155" s="183"/>
      <c r="D155" s="203" t="s">
        <v>177</v>
      </c>
      <c r="E155" s="192" t="s">
        <v>5</v>
      </c>
      <c r="F155" s="204" t="s">
        <v>278</v>
      </c>
      <c r="H155" s="205">
        <v>41.569000000000003</v>
      </c>
      <c r="I155" s="188"/>
      <c r="L155" s="183"/>
      <c r="M155" s="189"/>
      <c r="N155" s="190"/>
      <c r="O155" s="190"/>
      <c r="P155" s="190"/>
      <c r="Q155" s="190"/>
      <c r="R155" s="190"/>
      <c r="S155" s="190"/>
      <c r="T155" s="191"/>
      <c r="AT155" s="192" t="s">
        <v>177</v>
      </c>
      <c r="AU155" s="192" t="s">
        <v>87</v>
      </c>
      <c r="AV155" s="11" t="s">
        <v>87</v>
      </c>
      <c r="AW155" s="11" t="s">
        <v>37</v>
      </c>
      <c r="AX155" s="11" t="s">
        <v>73</v>
      </c>
      <c r="AY155" s="192" t="s">
        <v>167</v>
      </c>
    </row>
    <row r="156" spans="2:65" s="11" customFormat="1">
      <c r="B156" s="183"/>
      <c r="D156" s="203" t="s">
        <v>177</v>
      </c>
      <c r="E156" s="192" t="s">
        <v>5</v>
      </c>
      <c r="F156" s="204" t="s">
        <v>279</v>
      </c>
      <c r="H156" s="205">
        <v>30.053999999999998</v>
      </c>
      <c r="I156" s="188"/>
      <c r="L156" s="183"/>
      <c r="M156" s="189"/>
      <c r="N156" s="190"/>
      <c r="O156" s="190"/>
      <c r="P156" s="190"/>
      <c r="Q156" s="190"/>
      <c r="R156" s="190"/>
      <c r="S156" s="190"/>
      <c r="T156" s="191"/>
      <c r="AT156" s="192" t="s">
        <v>177</v>
      </c>
      <c r="AU156" s="192" t="s">
        <v>87</v>
      </c>
      <c r="AV156" s="11" t="s">
        <v>87</v>
      </c>
      <c r="AW156" s="11" t="s">
        <v>37</v>
      </c>
      <c r="AX156" s="11" t="s">
        <v>73</v>
      </c>
      <c r="AY156" s="192" t="s">
        <v>167</v>
      </c>
    </row>
    <row r="157" spans="2:65" s="11" customFormat="1">
      <c r="B157" s="183"/>
      <c r="D157" s="203" t="s">
        <v>177</v>
      </c>
      <c r="E157" s="192" t="s">
        <v>5</v>
      </c>
      <c r="F157" s="204" t="s">
        <v>280</v>
      </c>
      <c r="H157" s="205">
        <v>-7</v>
      </c>
      <c r="I157" s="188"/>
      <c r="L157" s="183"/>
      <c r="M157" s="189"/>
      <c r="N157" s="190"/>
      <c r="O157" s="190"/>
      <c r="P157" s="190"/>
      <c r="Q157" s="190"/>
      <c r="R157" s="190"/>
      <c r="S157" s="190"/>
      <c r="T157" s="191"/>
      <c r="AT157" s="192" t="s">
        <v>177</v>
      </c>
      <c r="AU157" s="192" t="s">
        <v>87</v>
      </c>
      <c r="AV157" s="11" t="s">
        <v>87</v>
      </c>
      <c r="AW157" s="11" t="s">
        <v>37</v>
      </c>
      <c r="AX157" s="11" t="s">
        <v>73</v>
      </c>
      <c r="AY157" s="192" t="s">
        <v>167</v>
      </c>
    </row>
    <row r="158" spans="2:65" s="12" customFormat="1">
      <c r="B158" s="206"/>
      <c r="D158" s="184" t="s">
        <v>177</v>
      </c>
      <c r="E158" s="207" t="s">
        <v>5</v>
      </c>
      <c r="F158" s="208" t="s">
        <v>234</v>
      </c>
      <c r="H158" s="209">
        <v>271.52800000000002</v>
      </c>
      <c r="I158" s="210"/>
      <c r="L158" s="206"/>
      <c r="M158" s="211"/>
      <c r="N158" s="212"/>
      <c r="O158" s="212"/>
      <c r="P158" s="212"/>
      <c r="Q158" s="212"/>
      <c r="R158" s="212"/>
      <c r="S158" s="212"/>
      <c r="T158" s="213"/>
      <c r="AT158" s="214" t="s">
        <v>177</v>
      </c>
      <c r="AU158" s="214" t="s">
        <v>87</v>
      </c>
      <c r="AV158" s="12" t="s">
        <v>168</v>
      </c>
      <c r="AW158" s="12" t="s">
        <v>37</v>
      </c>
      <c r="AX158" s="12" t="s">
        <v>78</v>
      </c>
      <c r="AY158" s="214" t="s">
        <v>167</v>
      </c>
    </row>
    <row r="159" spans="2:65" s="1" customFormat="1" ht="31.5" customHeight="1">
      <c r="B159" s="170"/>
      <c r="C159" s="171" t="s">
        <v>281</v>
      </c>
      <c r="D159" s="171" t="s">
        <v>170</v>
      </c>
      <c r="E159" s="172" t="s">
        <v>282</v>
      </c>
      <c r="F159" s="173" t="s">
        <v>283</v>
      </c>
      <c r="G159" s="174" t="s">
        <v>201</v>
      </c>
      <c r="H159" s="175">
        <v>40.5</v>
      </c>
      <c r="I159" s="176"/>
      <c r="J159" s="177">
        <f>ROUND(I159*H159,2)</f>
        <v>0</v>
      </c>
      <c r="K159" s="173" t="s">
        <v>5</v>
      </c>
      <c r="L159" s="41"/>
      <c r="M159" s="178" t="s">
        <v>5</v>
      </c>
      <c r="N159" s="179" t="s">
        <v>45</v>
      </c>
      <c r="O159" s="42"/>
      <c r="P159" s="180">
        <f>O159*H159</f>
        <v>0</v>
      </c>
      <c r="Q159" s="180">
        <v>2.4000000000000001E-4</v>
      </c>
      <c r="R159" s="180">
        <f>Q159*H159</f>
        <v>9.7199999999999995E-3</v>
      </c>
      <c r="S159" s="180">
        <v>0</v>
      </c>
      <c r="T159" s="181">
        <f>S159*H159</f>
        <v>0</v>
      </c>
      <c r="AR159" s="24" t="s">
        <v>175</v>
      </c>
      <c r="AT159" s="24" t="s">
        <v>170</v>
      </c>
      <c r="AU159" s="24" t="s">
        <v>87</v>
      </c>
      <c r="AY159" s="24" t="s">
        <v>167</v>
      </c>
      <c r="BE159" s="182">
        <f>IF(N159="základní",J159,0)</f>
        <v>0</v>
      </c>
      <c r="BF159" s="182">
        <f>IF(N159="snížená",J159,0)</f>
        <v>0</v>
      </c>
      <c r="BG159" s="182">
        <f>IF(N159="zákl. přenesená",J159,0)</f>
        <v>0</v>
      </c>
      <c r="BH159" s="182">
        <f>IF(N159="sníž. přenesená",J159,0)</f>
        <v>0</v>
      </c>
      <c r="BI159" s="182">
        <f>IF(N159="nulová",J159,0)</f>
        <v>0</v>
      </c>
      <c r="BJ159" s="24" t="s">
        <v>87</v>
      </c>
      <c r="BK159" s="182">
        <f>ROUND(I159*H159,2)</f>
        <v>0</v>
      </c>
      <c r="BL159" s="24" t="s">
        <v>175</v>
      </c>
      <c r="BM159" s="24" t="s">
        <v>284</v>
      </c>
    </row>
    <row r="160" spans="2:65" s="11" customFormat="1">
      <c r="B160" s="183"/>
      <c r="D160" s="203" t="s">
        <v>177</v>
      </c>
      <c r="E160" s="192" t="s">
        <v>5</v>
      </c>
      <c r="F160" s="204" t="s">
        <v>285</v>
      </c>
      <c r="H160" s="205">
        <v>20.25</v>
      </c>
      <c r="I160" s="188"/>
      <c r="L160" s="183"/>
      <c r="M160" s="189"/>
      <c r="N160" s="190"/>
      <c r="O160" s="190"/>
      <c r="P160" s="190"/>
      <c r="Q160" s="190"/>
      <c r="R160" s="190"/>
      <c r="S160" s="190"/>
      <c r="T160" s="191"/>
      <c r="AT160" s="192" t="s">
        <v>177</v>
      </c>
      <c r="AU160" s="192" t="s">
        <v>87</v>
      </c>
      <c r="AV160" s="11" t="s">
        <v>87</v>
      </c>
      <c r="AW160" s="11" t="s">
        <v>37</v>
      </c>
      <c r="AX160" s="11" t="s">
        <v>73</v>
      </c>
      <c r="AY160" s="192" t="s">
        <v>167</v>
      </c>
    </row>
    <row r="161" spans="2:65" s="11" customFormat="1">
      <c r="B161" s="183"/>
      <c r="D161" s="203" t="s">
        <v>177</v>
      </c>
      <c r="E161" s="192" t="s">
        <v>5</v>
      </c>
      <c r="F161" s="204" t="s">
        <v>286</v>
      </c>
      <c r="H161" s="205">
        <v>20.25</v>
      </c>
      <c r="I161" s="188"/>
      <c r="L161" s="183"/>
      <c r="M161" s="189"/>
      <c r="N161" s="190"/>
      <c r="O161" s="190"/>
      <c r="P161" s="190"/>
      <c r="Q161" s="190"/>
      <c r="R161" s="190"/>
      <c r="S161" s="190"/>
      <c r="T161" s="191"/>
      <c r="AT161" s="192" t="s">
        <v>177</v>
      </c>
      <c r="AU161" s="192" t="s">
        <v>87</v>
      </c>
      <c r="AV161" s="11" t="s">
        <v>87</v>
      </c>
      <c r="AW161" s="11" t="s">
        <v>37</v>
      </c>
      <c r="AX161" s="11" t="s">
        <v>73</v>
      </c>
      <c r="AY161" s="192" t="s">
        <v>167</v>
      </c>
    </row>
    <row r="162" spans="2:65" s="12" customFormat="1">
      <c r="B162" s="206"/>
      <c r="D162" s="184" t="s">
        <v>177</v>
      </c>
      <c r="E162" s="207" t="s">
        <v>5</v>
      </c>
      <c r="F162" s="208" t="s">
        <v>234</v>
      </c>
      <c r="H162" s="209">
        <v>40.5</v>
      </c>
      <c r="I162" s="210"/>
      <c r="L162" s="206"/>
      <c r="M162" s="211"/>
      <c r="N162" s="212"/>
      <c r="O162" s="212"/>
      <c r="P162" s="212"/>
      <c r="Q162" s="212"/>
      <c r="R162" s="212"/>
      <c r="S162" s="212"/>
      <c r="T162" s="213"/>
      <c r="AT162" s="214" t="s">
        <v>177</v>
      </c>
      <c r="AU162" s="214" t="s">
        <v>87</v>
      </c>
      <c r="AV162" s="12" t="s">
        <v>168</v>
      </c>
      <c r="AW162" s="12" t="s">
        <v>37</v>
      </c>
      <c r="AX162" s="12" t="s">
        <v>78</v>
      </c>
      <c r="AY162" s="214" t="s">
        <v>167</v>
      </c>
    </row>
    <row r="163" spans="2:65" s="1" customFormat="1" ht="31.5" customHeight="1">
      <c r="B163" s="170"/>
      <c r="C163" s="171" t="s">
        <v>10</v>
      </c>
      <c r="D163" s="171" t="s">
        <v>170</v>
      </c>
      <c r="E163" s="172" t="s">
        <v>287</v>
      </c>
      <c r="F163" s="173" t="s">
        <v>288</v>
      </c>
      <c r="G163" s="174" t="s">
        <v>201</v>
      </c>
      <c r="H163" s="175">
        <v>9.4499999999999993</v>
      </c>
      <c r="I163" s="176"/>
      <c r="J163" s="177">
        <f>ROUND(I163*H163,2)</f>
        <v>0</v>
      </c>
      <c r="K163" s="173" t="s">
        <v>5</v>
      </c>
      <c r="L163" s="41"/>
      <c r="M163" s="178" t="s">
        <v>5</v>
      </c>
      <c r="N163" s="179" t="s">
        <v>45</v>
      </c>
      <c r="O163" s="42"/>
      <c r="P163" s="180">
        <f>O163*H163</f>
        <v>0</v>
      </c>
      <c r="Q163" s="180">
        <v>2.4000000000000001E-4</v>
      </c>
      <c r="R163" s="180">
        <f>Q163*H163</f>
        <v>2.2680000000000001E-3</v>
      </c>
      <c r="S163" s="180">
        <v>0</v>
      </c>
      <c r="T163" s="181">
        <f>S163*H163</f>
        <v>0</v>
      </c>
      <c r="AR163" s="24" t="s">
        <v>175</v>
      </c>
      <c r="AT163" s="24" t="s">
        <v>170</v>
      </c>
      <c r="AU163" s="24" t="s">
        <v>87</v>
      </c>
      <c r="AY163" s="24" t="s">
        <v>167</v>
      </c>
      <c r="BE163" s="182">
        <f>IF(N163="základní",J163,0)</f>
        <v>0</v>
      </c>
      <c r="BF163" s="182">
        <f>IF(N163="snížená",J163,0)</f>
        <v>0</v>
      </c>
      <c r="BG163" s="182">
        <f>IF(N163="zákl. přenesená",J163,0)</f>
        <v>0</v>
      </c>
      <c r="BH163" s="182">
        <f>IF(N163="sníž. přenesená",J163,0)</f>
        <v>0</v>
      </c>
      <c r="BI163" s="182">
        <f>IF(N163="nulová",J163,0)</f>
        <v>0</v>
      </c>
      <c r="BJ163" s="24" t="s">
        <v>87</v>
      </c>
      <c r="BK163" s="182">
        <f>ROUND(I163*H163,2)</f>
        <v>0</v>
      </c>
      <c r="BL163" s="24" t="s">
        <v>175</v>
      </c>
      <c r="BM163" s="24" t="s">
        <v>289</v>
      </c>
    </row>
    <row r="164" spans="2:65" s="11" customFormat="1">
      <c r="B164" s="183"/>
      <c r="D164" s="184" t="s">
        <v>177</v>
      </c>
      <c r="E164" s="185" t="s">
        <v>5</v>
      </c>
      <c r="F164" s="186" t="s">
        <v>290</v>
      </c>
      <c r="H164" s="187">
        <v>9.4499999999999993</v>
      </c>
      <c r="I164" s="188"/>
      <c r="L164" s="183"/>
      <c r="M164" s="189"/>
      <c r="N164" s="190"/>
      <c r="O164" s="190"/>
      <c r="P164" s="190"/>
      <c r="Q164" s="190"/>
      <c r="R164" s="190"/>
      <c r="S164" s="190"/>
      <c r="T164" s="191"/>
      <c r="AT164" s="192" t="s">
        <v>177</v>
      </c>
      <c r="AU164" s="192" t="s">
        <v>87</v>
      </c>
      <c r="AV164" s="11" t="s">
        <v>87</v>
      </c>
      <c r="AW164" s="11" t="s">
        <v>37</v>
      </c>
      <c r="AX164" s="11" t="s">
        <v>78</v>
      </c>
      <c r="AY164" s="192" t="s">
        <v>167</v>
      </c>
    </row>
    <row r="165" spans="2:65" s="1" customFormat="1" ht="31.5" customHeight="1">
      <c r="B165" s="170"/>
      <c r="C165" s="171" t="s">
        <v>291</v>
      </c>
      <c r="D165" s="171" t="s">
        <v>170</v>
      </c>
      <c r="E165" s="172" t="s">
        <v>292</v>
      </c>
      <c r="F165" s="173" t="s">
        <v>293</v>
      </c>
      <c r="G165" s="174" t="s">
        <v>173</v>
      </c>
      <c r="H165" s="175">
        <v>1</v>
      </c>
      <c r="I165" s="176"/>
      <c r="J165" s="177">
        <f>ROUND(I165*H165,2)</f>
        <v>0</v>
      </c>
      <c r="K165" s="173" t="s">
        <v>5</v>
      </c>
      <c r="L165" s="41"/>
      <c r="M165" s="178" t="s">
        <v>5</v>
      </c>
      <c r="N165" s="179" t="s">
        <v>45</v>
      </c>
      <c r="O165" s="42"/>
      <c r="P165" s="180">
        <f>O165*H165</f>
        <v>0</v>
      </c>
      <c r="Q165" s="180">
        <v>1.4999999999999999E-2</v>
      </c>
      <c r="R165" s="180">
        <f>Q165*H165</f>
        <v>1.4999999999999999E-2</v>
      </c>
      <c r="S165" s="180">
        <v>0</v>
      </c>
      <c r="T165" s="181">
        <f>S165*H165</f>
        <v>0</v>
      </c>
      <c r="AR165" s="24" t="s">
        <v>175</v>
      </c>
      <c r="AT165" s="24" t="s">
        <v>170</v>
      </c>
      <c r="AU165" s="24" t="s">
        <v>87</v>
      </c>
      <c r="AY165" s="24" t="s">
        <v>167</v>
      </c>
      <c r="BE165" s="182">
        <f>IF(N165="základní",J165,0)</f>
        <v>0</v>
      </c>
      <c r="BF165" s="182">
        <f>IF(N165="snížená",J165,0)</f>
        <v>0</v>
      </c>
      <c r="BG165" s="182">
        <f>IF(N165="zákl. přenesená",J165,0)</f>
        <v>0</v>
      </c>
      <c r="BH165" s="182">
        <f>IF(N165="sníž. přenesená",J165,0)</f>
        <v>0</v>
      </c>
      <c r="BI165" s="182">
        <f>IF(N165="nulová",J165,0)</f>
        <v>0</v>
      </c>
      <c r="BJ165" s="24" t="s">
        <v>87</v>
      </c>
      <c r="BK165" s="182">
        <f>ROUND(I165*H165,2)</f>
        <v>0</v>
      </c>
      <c r="BL165" s="24" t="s">
        <v>175</v>
      </c>
      <c r="BM165" s="24" t="s">
        <v>294</v>
      </c>
    </row>
    <row r="166" spans="2:65" s="11" customFormat="1">
      <c r="B166" s="183"/>
      <c r="D166" s="184" t="s">
        <v>177</v>
      </c>
      <c r="E166" s="185" t="s">
        <v>5</v>
      </c>
      <c r="F166" s="186" t="s">
        <v>295</v>
      </c>
      <c r="H166" s="187">
        <v>1</v>
      </c>
      <c r="I166" s="188"/>
      <c r="L166" s="183"/>
      <c r="M166" s="189"/>
      <c r="N166" s="190"/>
      <c r="O166" s="190"/>
      <c r="P166" s="190"/>
      <c r="Q166" s="190"/>
      <c r="R166" s="190"/>
      <c r="S166" s="190"/>
      <c r="T166" s="191"/>
      <c r="AT166" s="192" t="s">
        <v>177</v>
      </c>
      <c r="AU166" s="192" t="s">
        <v>87</v>
      </c>
      <c r="AV166" s="11" t="s">
        <v>87</v>
      </c>
      <c r="AW166" s="11" t="s">
        <v>37</v>
      </c>
      <c r="AX166" s="11" t="s">
        <v>78</v>
      </c>
      <c r="AY166" s="192" t="s">
        <v>167</v>
      </c>
    </row>
    <row r="167" spans="2:65" s="1" customFormat="1" ht="22.5" customHeight="1">
      <c r="B167" s="170"/>
      <c r="C167" s="171" t="s">
        <v>296</v>
      </c>
      <c r="D167" s="171" t="s">
        <v>170</v>
      </c>
      <c r="E167" s="172" t="s">
        <v>297</v>
      </c>
      <c r="F167" s="173" t="s">
        <v>298</v>
      </c>
      <c r="G167" s="174" t="s">
        <v>207</v>
      </c>
      <c r="H167" s="175">
        <v>16.82</v>
      </c>
      <c r="I167" s="176"/>
      <c r="J167" s="177">
        <f>ROUND(I167*H167,2)</f>
        <v>0</v>
      </c>
      <c r="K167" s="173" t="s">
        <v>5</v>
      </c>
      <c r="L167" s="41"/>
      <c r="M167" s="178" t="s">
        <v>5</v>
      </c>
      <c r="N167" s="179" t="s">
        <v>45</v>
      </c>
      <c r="O167" s="42"/>
      <c r="P167" s="180">
        <f>O167*H167</f>
        <v>0</v>
      </c>
      <c r="Q167" s="180">
        <v>1.5E-3</v>
      </c>
      <c r="R167" s="180">
        <f>Q167*H167</f>
        <v>2.5230000000000002E-2</v>
      </c>
      <c r="S167" s="180">
        <v>0</v>
      </c>
      <c r="T167" s="181">
        <f>S167*H167</f>
        <v>0</v>
      </c>
      <c r="AR167" s="24" t="s">
        <v>175</v>
      </c>
      <c r="AT167" s="24" t="s">
        <v>170</v>
      </c>
      <c r="AU167" s="24" t="s">
        <v>87</v>
      </c>
      <c r="AY167" s="24" t="s">
        <v>167</v>
      </c>
      <c r="BE167" s="182">
        <f>IF(N167="základní",J167,0)</f>
        <v>0</v>
      </c>
      <c r="BF167" s="182">
        <f>IF(N167="snížená",J167,0)</f>
        <v>0</v>
      </c>
      <c r="BG167" s="182">
        <f>IF(N167="zákl. přenesená",J167,0)</f>
        <v>0</v>
      </c>
      <c r="BH167" s="182">
        <f>IF(N167="sníž. přenesená",J167,0)</f>
        <v>0</v>
      </c>
      <c r="BI167" s="182">
        <f>IF(N167="nulová",J167,0)</f>
        <v>0</v>
      </c>
      <c r="BJ167" s="24" t="s">
        <v>87</v>
      </c>
      <c r="BK167" s="182">
        <f>ROUND(I167*H167,2)</f>
        <v>0</v>
      </c>
      <c r="BL167" s="24" t="s">
        <v>175</v>
      </c>
      <c r="BM167" s="24" t="s">
        <v>299</v>
      </c>
    </row>
    <row r="168" spans="2:65" s="11" customFormat="1">
      <c r="B168" s="183"/>
      <c r="D168" s="184" t="s">
        <v>177</v>
      </c>
      <c r="E168" s="185" t="s">
        <v>5</v>
      </c>
      <c r="F168" s="186" t="s">
        <v>300</v>
      </c>
      <c r="H168" s="187">
        <v>16.82</v>
      </c>
      <c r="I168" s="188"/>
      <c r="L168" s="183"/>
      <c r="M168" s="189"/>
      <c r="N168" s="190"/>
      <c r="O168" s="190"/>
      <c r="P168" s="190"/>
      <c r="Q168" s="190"/>
      <c r="R168" s="190"/>
      <c r="S168" s="190"/>
      <c r="T168" s="191"/>
      <c r="AT168" s="192" t="s">
        <v>177</v>
      </c>
      <c r="AU168" s="192" t="s">
        <v>87</v>
      </c>
      <c r="AV168" s="11" t="s">
        <v>87</v>
      </c>
      <c r="AW168" s="11" t="s">
        <v>37</v>
      </c>
      <c r="AX168" s="11" t="s">
        <v>78</v>
      </c>
      <c r="AY168" s="192" t="s">
        <v>167</v>
      </c>
    </row>
    <row r="169" spans="2:65" s="1" customFormat="1" ht="31.5" customHeight="1">
      <c r="B169" s="170"/>
      <c r="C169" s="171" t="s">
        <v>301</v>
      </c>
      <c r="D169" s="171" t="s">
        <v>170</v>
      </c>
      <c r="E169" s="172" t="s">
        <v>302</v>
      </c>
      <c r="F169" s="173" t="s">
        <v>303</v>
      </c>
      <c r="G169" s="174" t="s">
        <v>207</v>
      </c>
      <c r="H169" s="175">
        <v>36.4</v>
      </c>
      <c r="I169" s="176"/>
      <c r="J169" s="177">
        <f>ROUND(I169*H169,2)</f>
        <v>0</v>
      </c>
      <c r="K169" s="173" t="s">
        <v>5</v>
      </c>
      <c r="L169" s="41"/>
      <c r="M169" s="178" t="s">
        <v>5</v>
      </c>
      <c r="N169" s="179" t="s">
        <v>45</v>
      </c>
      <c r="O169" s="42"/>
      <c r="P169" s="180">
        <f>O169*H169</f>
        <v>0</v>
      </c>
      <c r="Q169" s="180">
        <v>1.5E-3</v>
      </c>
      <c r="R169" s="180">
        <f>Q169*H169</f>
        <v>5.4599999999999996E-2</v>
      </c>
      <c r="S169" s="180">
        <v>0</v>
      </c>
      <c r="T169" s="181">
        <f>S169*H169</f>
        <v>0</v>
      </c>
      <c r="AR169" s="24" t="s">
        <v>175</v>
      </c>
      <c r="AT169" s="24" t="s">
        <v>170</v>
      </c>
      <c r="AU169" s="24" t="s">
        <v>87</v>
      </c>
      <c r="AY169" s="24" t="s">
        <v>167</v>
      </c>
      <c r="BE169" s="182">
        <f>IF(N169="základní",J169,0)</f>
        <v>0</v>
      </c>
      <c r="BF169" s="182">
        <f>IF(N169="snížená",J169,0)</f>
        <v>0</v>
      </c>
      <c r="BG169" s="182">
        <f>IF(N169="zákl. přenesená",J169,0)</f>
        <v>0</v>
      </c>
      <c r="BH169" s="182">
        <f>IF(N169="sníž. přenesená",J169,0)</f>
        <v>0</v>
      </c>
      <c r="BI169" s="182">
        <f>IF(N169="nulová",J169,0)</f>
        <v>0</v>
      </c>
      <c r="BJ169" s="24" t="s">
        <v>87</v>
      </c>
      <c r="BK169" s="182">
        <f>ROUND(I169*H169,2)</f>
        <v>0</v>
      </c>
      <c r="BL169" s="24" t="s">
        <v>175</v>
      </c>
      <c r="BM169" s="24" t="s">
        <v>304</v>
      </c>
    </row>
    <row r="170" spans="2:65" s="11" customFormat="1">
      <c r="B170" s="183"/>
      <c r="D170" s="184" t="s">
        <v>177</v>
      </c>
      <c r="E170" s="185" t="s">
        <v>5</v>
      </c>
      <c r="F170" s="186" t="s">
        <v>305</v>
      </c>
      <c r="H170" s="187">
        <v>36.4</v>
      </c>
      <c r="I170" s="188"/>
      <c r="L170" s="183"/>
      <c r="M170" s="189"/>
      <c r="N170" s="190"/>
      <c r="O170" s="190"/>
      <c r="P170" s="190"/>
      <c r="Q170" s="190"/>
      <c r="R170" s="190"/>
      <c r="S170" s="190"/>
      <c r="T170" s="191"/>
      <c r="AT170" s="192" t="s">
        <v>177</v>
      </c>
      <c r="AU170" s="192" t="s">
        <v>87</v>
      </c>
      <c r="AV170" s="11" t="s">
        <v>87</v>
      </c>
      <c r="AW170" s="11" t="s">
        <v>37</v>
      </c>
      <c r="AX170" s="11" t="s">
        <v>78</v>
      </c>
      <c r="AY170" s="192" t="s">
        <v>167</v>
      </c>
    </row>
    <row r="171" spans="2:65" s="1" customFormat="1" ht="22.5" customHeight="1">
      <c r="B171" s="170"/>
      <c r="C171" s="171" t="s">
        <v>306</v>
      </c>
      <c r="D171" s="171" t="s">
        <v>170</v>
      </c>
      <c r="E171" s="172" t="s">
        <v>307</v>
      </c>
      <c r="F171" s="173" t="s">
        <v>308</v>
      </c>
      <c r="G171" s="174" t="s">
        <v>201</v>
      </c>
      <c r="H171" s="175">
        <v>5.85</v>
      </c>
      <c r="I171" s="176"/>
      <c r="J171" s="177">
        <f>ROUND(I171*H171,2)</f>
        <v>0</v>
      </c>
      <c r="K171" s="173" t="s">
        <v>174</v>
      </c>
      <c r="L171" s="41"/>
      <c r="M171" s="178" t="s">
        <v>5</v>
      </c>
      <c r="N171" s="179" t="s">
        <v>45</v>
      </c>
      <c r="O171" s="42"/>
      <c r="P171" s="180">
        <f>O171*H171</f>
        <v>0</v>
      </c>
      <c r="Q171" s="180">
        <v>9.4500000000000001E-2</v>
      </c>
      <c r="R171" s="180">
        <f>Q171*H171</f>
        <v>0.55282500000000001</v>
      </c>
      <c r="S171" s="180">
        <v>0</v>
      </c>
      <c r="T171" s="181">
        <f>S171*H171</f>
        <v>0</v>
      </c>
      <c r="AR171" s="24" t="s">
        <v>175</v>
      </c>
      <c r="AT171" s="24" t="s">
        <v>170</v>
      </c>
      <c r="AU171" s="24" t="s">
        <v>87</v>
      </c>
      <c r="AY171" s="24" t="s">
        <v>167</v>
      </c>
      <c r="BE171" s="182">
        <f>IF(N171="základní",J171,0)</f>
        <v>0</v>
      </c>
      <c r="BF171" s="182">
        <f>IF(N171="snížená",J171,0)</f>
        <v>0</v>
      </c>
      <c r="BG171" s="182">
        <f>IF(N171="zákl. přenesená",J171,0)</f>
        <v>0</v>
      </c>
      <c r="BH171" s="182">
        <f>IF(N171="sníž. přenesená",J171,0)</f>
        <v>0</v>
      </c>
      <c r="BI171" s="182">
        <f>IF(N171="nulová",J171,0)</f>
        <v>0</v>
      </c>
      <c r="BJ171" s="24" t="s">
        <v>87</v>
      </c>
      <c r="BK171" s="182">
        <f>ROUND(I171*H171,2)</f>
        <v>0</v>
      </c>
      <c r="BL171" s="24" t="s">
        <v>175</v>
      </c>
      <c r="BM171" s="24" t="s">
        <v>309</v>
      </c>
    </row>
    <row r="172" spans="2:65" s="11" customFormat="1">
      <c r="B172" s="183"/>
      <c r="D172" s="184" t="s">
        <v>177</v>
      </c>
      <c r="E172" s="185" t="s">
        <v>5</v>
      </c>
      <c r="F172" s="186" t="s">
        <v>91</v>
      </c>
      <c r="H172" s="187">
        <v>5.85</v>
      </c>
      <c r="I172" s="188"/>
      <c r="L172" s="183"/>
      <c r="M172" s="189"/>
      <c r="N172" s="190"/>
      <c r="O172" s="190"/>
      <c r="P172" s="190"/>
      <c r="Q172" s="190"/>
      <c r="R172" s="190"/>
      <c r="S172" s="190"/>
      <c r="T172" s="191"/>
      <c r="AT172" s="192" t="s">
        <v>177</v>
      </c>
      <c r="AU172" s="192" t="s">
        <v>87</v>
      </c>
      <c r="AV172" s="11" t="s">
        <v>87</v>
      </c>
      <c r="AW172" s="11" t="s">
        <v>37</v>
      </c>
      <c r="AX172" s="11" t="s">
        <v>78</v>
      </c>
      <c r="AY172" s="192" t="s">
        <v>167</v>
      </c>
    </row>
    <row r="173" spans="2:65" s="1" customFormat="1" ht="22.5" customHeight="1">
      <c r="B173" s="170"/>
      <c r="C173" s="171" t="s">
        <v>310</v>
      </c>
      <c r="D173" s="171" t="s">
        <v>170</v>
      </c>
      <c r="E173" s="172" t="s">
        <v>311</v>
      </c>
      <c r="F173" s="173" t="s">
        <v>312</v>
      </c>
      <c r="G173" s="174" t="s">
        <v>313</v>
      </c>
      <c r="H173" s="175">
        <v>8.24</v>
      </c>
      <c r="I173" s="176"/>
      <c r="J173" s="177">
        <f>ROUND(I173*H173,2)</f>
        <v>0</v>
      </c>
      <c r="K173" s="173" t="s">
        <v>5</v>
      </c>
      <c r="L173" s="41"/>
      <c r="M173" s="178" t="s">
        <v>5</v>
      </c>
      <c r="N173" s="179" t="s">
        <v>45</v>
      </c>
      <c r="O173" s="42"/>
      <c r="P173" s="180">
        <f>O173*H173</f>
        <v>0</v>
      </c>
      <c r="Q173" s="180">
        <v>0</v>
      </c>
      <c r="R173" s="180">
        <f>Q173*H173</f>
        <v>0</v>
      </c>
      <c r="S173" s="180">
        <v>-1.4</v>
      </c>
      <c r="T173" s="181">
        <f>S173*H173</f>
        <v>-11.536</v>
      </c>
      <c r="AR173" s="24" t="s">
        <v>175</v>
      </c>
      <c r="AT173" s="24" t="s">
        <v>170</v>
      </c>
      <c r="AU173" s="24" t="s">
        <v>87</v>
      </c>
      <c r="AY173" s="24" t="s">
        <v>167</v>
      </c>
      <c r="BE173" s="182">
        <f>IF(N173="základní",J173,0)</f>
        <v>0</v>
      </c>
      <c r="BF173" s="182">
        <f>IF(N173="snížená",J173,0)</f>
        <v>0</v>
      </c>
      <c r="BG173" s="182">
        <f>IF(N173="zákl. přenesená",J173,0)</f>
        <v>0</v>
      </c>
      <c r="BH173" s="182">
        <f>IF(N173="sníž. přenesená",J173,0)</f>
        <v>0</v>
      </c>
      <c r="BI173" s="182">
        <f>IF(N173="nulová",J173,0)</f>
        <v>0</v>
      </c>
      <c r="BJ173" s="24" t="s">
        <v>87</v>
      </c>
      <c r="BK173" s="182">
        <f>ROUND(I173*H173,2)</f>
        <v>0</v>
      </c>
      <c r="BL173" s="24" t="s">
        <v>175</v>
      </c>
      <c r="BM173" s="24" t="s">
        <v>314</v>
      </c>
    </row>
    <row r="174" spans="2:65" s="11" customFormat="1">
      <c r="B174" s="183"/>
      <c r="D174" s="184" t="s">
        <v>177</v>
      </c>
      <c r="E174" s="185" t="s">
        <v>5</v>
      </c>
      <c r="F174" s="186" t="s">
        <v>315</v>
      </c>
      <c r="H174" s="187">
        <v>8.24</v>
      </c>
      <c r="I174" s="188"/>
      <c r="L174" s="183"/>
      <c r="M174" s="189"/>
      <c r="N174" s="190"/>
      <c r="O174" s="190"/>
      <c r="P174" s="190"/>
      <c r="Q174" s="190"/>
      <c r="R174" s="190"/>
      <c r="S174" s="190"/>
      <c r="T174" s="191"/>
      <c r="AT174" s="192" t="s">
        <v>177</v>
      </c>
      <c r="AU174" s="192" t="s">
        <v>87</v>
      </c>
      <c r="AV174" s="11" t="s">
        <v>87</v>
      </c>
      <c r="AW174" s="11" t="s">
        <v>37</v>
      </c>
      <c r="AX174" s="11" t="s">
        <v>78</v>
      </c>
      <c r="AY174" s="192" t="s">
        <v>167</v>
      </c>
    </row>
    <row r="175" spans="2:65" s="1" customFormat="1" ht="22.5" customHeight="1">
      <c r="B175" s="170"/>
      <c r="C175" s="171" t="s">
        <v>316</v>
      </c>
      <c r="D175" s="171" t="s">
        <v>170</v>
      </c>
      <c r="E175" s="172" t="s">
        <v>317</v>
      </c>
      <c r="F175" s="173" t="s">
        <v>318</v>
      </c>
      <c r="G175" s="174" t="s">
        <v>313</v>
      </c>
      <c r="H175" s="175">
        <v>8.24</v>
      </c>
      <c r="I175" s="176"/>
      <c r="J175" s="177">
        <f>ROUND(I175*H175,2)</f>
        <v>0</v>
      </c>
      <c r="K175" s="173" t="s">
        <v>5</v>
      </c>
      <c r="L175" s="41"/>
      <c r="M175" s="178" t="s">
        <v>5</v>
      </c>
      <c r="N175" s="179" t="s">
        <v>45</v>
      </c>
      <c r="O175" s="42"/>
      <c r="P175" s="180">
        <f>O175*H175</f>
        <v>0</v>
      </c>
      <c r="Q175" s="180">
        <v>0</v>
      </c>
      <c r="R175" s="180">
        <f>Q175*H175</f>
        <v>0</v>
      </c>
      <c r="S175" s="180">
        <v>-1.4</v>
      </c>
      <c r="T175" s="181">
        <f>S175*H175</f>
        <v>-11.536</v>
      </c>
      <c r="AR175" s="24" t="s">
        <v>175</v>
      </c>
      <c r="AT175" s="24" t="s">
        <v>170</v>
      </c>
      <c r="AU175" s="24" t="s">
        <v>87</v>
      </c>
      <c r="AY175" s="24" t="s">
        <v>167</v>
      </c>
      <c r="BE175" s="182">
        <f>IF(N175="základní",J175,0)</f>
        <v>0</v>
      </c>
      <c r="BF175" s="182">
        <f>IF(N175="snížená",J175,0)</f>
        <v>0</v>
      </c>
      <c r="BG175" s="182">
        <f>IF(N175="zákl. přenesená",J175,0)</f>
        <v>0</v>
      </c>
      <c r="BH175" s="182">
        <f>IF(N175="sníž. přenesená",J175,0)</f>
        <v>0</v>
      </c>
      <c r="BI175" s="182">
        <f>IF(N175="nulová",J175,0)</f>
        <v>0</v>
      </c>
      <c r="BJ175" s="24" t="s">
        <v>87</v>
      </c>
      <c r="BK175" s="182">
        <f>ROUND(I175*H175,2)</f>
        <v>0</v>
      </c>
      <c r="BL175" s="24" t="s">
        <v>175</v>
      </c>
      <c r="BM175" s="24" t="s">
        <v>319</v>
      </c>
    </row>
    <row r="176" spans="2:65" s="1" customFormat="1" ht="22.5" customHeight="1">
      <c r="B176" s="170"/>
      <c r="C176" s="171" t="s">
        <v>320</v>
      </c>
      <c r="D176" s="171" t="s">
        <v>170</v>
      </c>
      <c r="E176" s="172" t="s">
        <v>321</v>
      </c>
      <c r="F176" s="173" t="s">
        <v>322</v>
      </c>
      <c r="G176" s="174" t="s">
        <v>173</v>
      </c>
      <c r="H176" s="175">
        <v>5</v>
      </c>
      <c r="I176" s="176"/>
      <c r="J176" s="177">
        <f>ROUND(I176*H176,2)</f>
        <v>0</v>
      </c>
      <c r="K176" s="173" t="s">
        <v>174</v>
      </c>
      <c r="L176" s="41"/>
      <c r="M176" s="178" t="s">
        <v>5</v>
      </c>
      <c r="N176" s="179" t="s">
        <v>45</v>
      </c>
      <c r="O176" s="42"/>
      <c r="P176" s="180">
        <f>O176*H176</f>
        <v>0</v>
      </c>
      <c r="Q176" s="180">
        <v>0</v>
      </c>
      <c r="R176" s="180">
        <f>Q176*H176</f>
        <v>0</v>
      </c>
      <c r="S176" s="180">
        <v>0</v>
      </c>
      <c r="T176" s="181">
        <f>S176*H176</f>
        <v>0</v>
      </c>
      <c r="AR176" s="24" t="s">
        <v>175</v>
      </c>
      <c r="AT176" s="24" t="s">
        <v>170</v>
      </c>
      <c r="AU176" s="24" t="s">
        <v>87</v>
      </c>
      <c r="AY176" s="24" t="s">
        <v>167</v>
      </c>
      <c r="BE176" s="182">
        <f>IF(N176="základní",J176,0)</f>
        <v>0</v>
      </c>
      <c r="BF176" s="182">
        <f>IF(N176="snížená",J176,0)</f>
        <v>0</v>
      </c>
      <c r="BG176" s="182">
        <f>IF(N176="zákl. přenesená",J176,0)</f>
        <v>0</v>
      </c>
      <c r="BH176" s="182">
        <f>IF(N176="sníž. přenesená",J176,0)</f>
        <v>0</v>
      </c>
      <c r="BI176" s="182">
        <f>IF(N176="nulová",J176,0)</f>
        <v>0</v>
      </c>
      <c r="BJ176" s="24" t="s">
        <v>87</v>
      </c>
      <c r="BK176" s="182">
        <f>ROUND(I176*H176,2)</f>
        <v>0</v>
      </c>
      <c r="BL176" s="24" t="s">
        <v>175</v>
      </c>
      <c r="BM176" s="24" t="s">
        <v>323</v>
      </c>
    </row>
    <row r="177" spans="2:65" s="1" customFormat="1" ht="22.5" customHeight="1">
      <c r="B177" s="170"/>
      <c r="C177" s="193" t="s">
        <v>324</v>
      </c>
      <c r="D177" s="193" t="s">
        <v>183</v>
      </c>
      <c r="E177" s="194" t="s">
        <v>325</v>
      </c>
      <c r="F177" s="195" t="s">
        <v>326</v>
      </c>
      <c r="G177" s="196" t="s">
        <v>173</v>
      </c>
      <c r="H177" s="197">
        <v>3</v>
      </c>
      <c r="I177" s="198"/>
      <c r="J177" s="199">
        <f>ROUND(I177*H177,2)</f>
        <v>0</v>
      </c>
      <c r="K177" s="195" t="s">
        <v>174</v>
      </c>
      <c r="L177" s="200"/>
      <c r="M177" s="201" t="s">
        <v>5</v>
      </c>
      <c r="N177" s="202" t="s">
        <v>45</v>
      </c>
      <c r="O177" s="42"/>
      <c r="P177" s="180">
        <f>O177*H177</f>
        <v>0</v>
      </c>
      <c r="Q177" s="180">
        <v>1.2999999999999999E-3</v>
      </c>
      <c r="R177" s="180">
        <f>Q177*H177</f>
        <v>3.8999999999999998E-3</v>
      </c>
      <c r="S177" s="180">
        <v>0</v>
      </c>
      <c r="T177" s="181">
        <f>S177*H177</f>
        <v>0</v>
      </c>
      <c r="AR177" s="24" t="s">
        <v>186</v>
      </c>
      <c r="AT177" s="24" t="s">
        <v>183</v>
      </c>
      <c r="AU177" s="24" t="s">
        <v>87</v>
      </c>
      <c r="AY177" s="24" t="s">
        <v>167</v>
      </c>
      <c r="BE177" s="182">
        <f>IF(N177="základní",J177,0)</f>
        <v>0</v>
      </c>
      <c r="BF177" s="182">
        <f>IF(N177="snížená",J177,0)</f>
        <v>0</v>
      </c>
      <c r="BG177" s="182">
        <f>IF(N177="zákl. přenesená",J177,0)</f>
        <v>0</v>
      </c>
      <c r="BH177" s="182">
        <f>IF(N177="sníž. přenesená",J177,0)</f>
        <v>0</v>
      </c>
      <c r="BI177" s="182">
        <f>IF(N177="nulová",J177,0)</f>
        <v>0</v>
      </c>
      <c r="BJ177" s="24" t="s">
        <v>87</v>
      </c>
      <c r="BK177" s="182">
        <f>ROUND(I177*H177,2)</f>
        <v>0</v>
      </c>
      <c r="BL177" s="24" t="s">
        <v>175</v>
      </c>
      <c r="BM177" s="24" t="s">
        <v>327</v>
      </c>
    </row>
    <row r="178" spans="2:65" s="11" customFormat="1">
      <c r="B178" s="183"/>
      <c r="D178" s="184" t="s">
        <v>177</v>
      </c>
      <c r="E178" s="185" t="s">
        <v>5</v>
      </c>
      <c r="F178" s="186" t="s">
        <v>328</v>
      </c>
      <c r="H178" s="187">
        <v>3</v>
      </c>
      <c r="I178" s="188"/>
      <c r="L178" s="183"/>
      <c r="M178" s="189"/>
      <c r="N178" s="190"/>
      <c r="O178" s="190"/>
      <c r="P178" s="190"/>
      <c r="Q178" s="190"/>
      <c r="R178" s="190"/>
      <c r="S178" s="190"/>
      <c r="T178" s="191"/>
      <c r="AT178" s="192" t="s">
        <v>177</v>
      </c>
      <c r="AU178" s="192" t="s">
        <v>87</v>
      </c>
      <c r="AV178" s="11" t="s">
        <v>87</v>
      </c>
      <c r="AW178" s="11" t="s">
        <v>37</v>
      </c>
      <c r="AX178" s="11" t="s">
        <v>78</v>
      </c>
      <c r="AY178" s="192" t="s">
        <v>167</v>
      </c>
    </row>
    <row r="179" spans="2:65" s="1" customFormat="1" ht="22.5" customHeight="1">
      <c r="B179" s="170"/>
      <c r="C179" s="193" t="s">
        <v>329</v>
      </c>
      <c r="D179" s="193" t="s">
        <v>183</v>
      </c>
      <c r="E179" s="194" t="s">
        <v>330</v>
      </c>
      <c r="F179" s="195" t="s">
        <v>331</v>
      </c>
      <c r="G179" s="196" t="s">
        <v>173</v>
      </c>
      <c r="H179" s="197">
        <v>2</v>
      </c>
      <c r="I179" s="198"/>
      <c r="J179" s="199">
        <f>ROUND(I179*H179,2)</f>
        <v>0</v>
      </c>
      <c r="K179" s="195" t="s">
        <v>174</v>
      </c>
      <c r="L179" s="200"/>
      <c r="M179" s="201" t="s">
        <v>5</v>
      </c>
      <c r="N179" s="202" t="s">
        <v>45</v>
      </c>
      <c r="O179" s="42"/>
      <c r="P179" s="180">
        <f>O179*H179</f>
        <v>0</v>
      </c>
      <c r="Q179" s="180">
        <v>5.0000000000000002E-5</v>
      </c>
      <c r="R179" s="180">
        <f>Q179*H179</f>
        <v>1E-4</v>
      </c>
      <c r="S179" s="180">
        <v>0</v>
      </c>
      <c r="T179" s="181">
        <f>S179*H179</f>
        <v>0</v>
      </c>
      <c r="AR179" s="24" t="s">
        <v>186</v>
      </c>
      <c r="AT179" s="24" t="s">
        <v>183</v>
      </c>
      <c r="AU179" s="24" t="s">
        <v>87</v>
      </c>
      <c r="AY179" s="24" t="s">
        <v>167</v>
      </c>
      <c r="BE179" s="182">
        <f>IF(N179="základní",J179,0)</f>
        <v>0</v>
      </c>
      <c r="BF179" s="182">
        <f>IF(N179="snížená",J179,0)</f>
        <v>0</v>
      </c>
      <c r="BG179" s="182">
        <f>IF(N179="zákl. přenesená",J179,0)</f>
        <v>0</v>
      </c>
      <c r="BH179" s="182">
        <f>IF(N179="sníž. přenesená",J179,0)</f>
        <v>0</v>
      </c>
      <c r="BI179" s="182">
        <f>IF(N179="nulová",J179,0)</f>
        <v>0</v>
      </c>
      <c r="BJ179" s="24" t="s">
        <v>87</v>
      </c>
      <c r="BK179" s="182">
        <f>ROUND(I179*H179,2)</f>
        <v>0</v>
      </c>
      <c r="BL179" s="24" t="s">
        <v>175</v>
      </c>
      <c r="BM179" s="24" t="s">
        <v>332</v>
      </c>
    </row>
    <row r="180" spans="2:65" s="11" customFormat="1">
      <c r="B180" s="183"/>
      <c r="D180" s="203" t="s">
        <v>177</v>
      </c>
      <c r="E180" s="192" t="s">
        <v>5</v>
      </c>
      <c r="F180" s="204" t="s">
        <v>333</v>
      </c>
      <c r="H180" s="205">
        <v>2</v>
      </c>
      <c r="I180" s="188"/>
      <c r="L180" s="183"/>
      <c r="M180" s="189"/>
      <c r="N180" s="190"/>
      <c r="O180" s="190"/>
      <c r="P180" s="190"/>
      <c r="Q180" s="190"/>
      <c r="R180" s="190"/>
      <c r="S180" s="190"/>
      <c r="T180" s="191"/>
      <c r="AT180" s="192" t="s">
        <v>177</v>
      </c>
      <c r="AU180" s="192" t="s">
        <v>87</v>
      </c>
      <c r="AV180" s="11" t="s">
        <v>87</v>
      </c>
      <c r="AW180" s="11" t="s">
        <v>37</v>
      </c>
      <c r="AX180" s="11" t="s">
        <v>78</v>
      </c>
      <c r="AY180" s="192" t="s">
        <v>167</v>
      </c>
    </row>
    <row r="181" spans="2:65" s="10" customFormat="1" ht="29.85" customHeight="1">
      <c r="B181" s="156"/>
      <c r="D181" s="167" t="s">
        <v>72</v>
      </c>
      <c r="E181" s="168" t="s">
        <v>213</v>
      </c>
      <c r="F181" s="168" t="s">
        <v>334</v>
      </c>
      <c r="I181" s="159"/>
      <c r="J181" s="169">
        <f>BK181</f>
        <v>0</v>
      </c>
      <c r="L181" s="156"/>
      <c r="M181" s="161"/>
      <c r="N181" s="162"/>
      <c r="O181" s="162"/>
      <c r="P181" s="163">
        <f>SUM(P182:P221)</f>
        <v>0</v>
      </c>
      <c r="Q181" s="162"/>
      <c r="R181" s="163">
        <f>SUM(R182:R221)</f>
        <v>0.17053979999999999</v>
      </c>
      <c r="S181" s="162"/>
      <c r="T181" s="164">
        <f>SUM(T182:T221)</f>
        <v>17.871237600000004</v>
      </c>
      <c r="AR181" s="157" t="s">
        <v>78</v>
      </c>
      <c r="AT181" s="165" t="s">
        <v>72</v>
      </c>
      <c r="AU181" s="165" t="s">
        <v>78</v>
      </c>
      <c r="AY181" s="157" t="s">
        <v>167</v>
      </c>
      <c r="BK181" s="166">
        <f>SUM(BK182:BK221)</f>
        <v>0</v>
      </c>
    </row>
    <row r="182" spans="2:65" s="1" customFormat="1" ht="44.25" customHeight="1">
      <c r="B182" s="170"/>
      <c r="C182" s="171" t="s">
        <v>335</v>
      </c>
      <c r="D182" s="171" t="s">
        <v>170</v>
      </c>
      <c r="E182" s="172" t="s">
        <v>336</v>
      </c>
      <c r="F182" s="173" t="s">
        <v>337</v>
      </c>
      <c r="G182" s="174" t="s">
        <v>201</v>
      </c>
      <c r="H182" s="175">
        <v>97.94</v>
      </c>
      <c r="I182" s="176"/>
      <c r="J182" s="177">
        <f>ROUND(I182*H182,2)</f>
        <v>0</v>
      </c>
      <c r="K182" s="173" t="s">
        <v>5</v>
      </c>
      <c r="L182" s="41"/>
      <c r="M182" s="178" t="s">
        <v>5</v>
      </c>
      <c r="N182" s="179" t="s">
        <v>45</v>
      </c>
      <c r="O182" s="42"/>
      <c r="P182" s="180">
        <f>O182*H182</f>
        <v>0</v>
      </c>
      <c r="Q182" s="180">
        <v>1.2999999999999999E-4</v>
      </c>
      <c r="R182" s="180">
        <f>Q182*H182</f>
        <v>1.2732199999999999E-2</v>
      </c>
      <c r="S182" s="180">
        <v>0</v>
      </c>
      <c r="T182" s="181">
        <f>S182*H182</f>
        <v>0</v>
      </c>
      <c r="AR182" s="24" t="s">
        <v>175</v>
      </c>
      <c r="AT182" s="24" t="s">
        <v>170</v>
      </c>
      <c r="AU182" s="24" t="s">
        <v>87</v>
      </c>
      <c r="AY182" s="24" t="s">
        <v>167</v>
      </c>
      <c r="BE182" s="182">
        <f>IF(N182="základní",J182,0)</f>
        <v>0</v>
      </c>
      <c r="BF182" s="182">
        <f>IF(N182="snížená",J182,0)</f>
        <v>0</v>
      </c>
      <c r="BG182" s="182">
        <f>IF(N182="zákl. přenesená",J182,0)</f>
        <v>0</v>
      </c>
      <c r="BH182" s="182">
        <f>IF(N182="sníž. přenesená",J182,0)</f>
        <v>0</v>
      </c>
      <c r="BI182" s="182">
        <f>IF(N182="nulová",J182,0)</f>
        <v>0</v>
      </c>
      <c r="BJ182" s="24" t="s">
        <v>87</v>
      </c>
      <c r="BK182" s="182">
        <f>ROUND(I182*H182,2)</f>
        <v>0</v>
      </c>
      <c r="BL182" s="24" t="s">
        <v>175</v>
      </c>
      <c r="BM182" s="24" t="s">
        <v>338</v>
      </c>
    </row>
    <row r="183" spans="2:65" s="11" customFormat="1">
      <c r="B183" s="183"/>
      <c r="D183" s="184" t="s">
        <v>177</v>
      </c>
      <c r="E183" s="185" t="s">
        <v>5</v>
      </c>
      <c r="F183" s="186" t="s">
        <v>339</v>
      </c>
      <c r="H183" s="187">
        <v>97.94</v>
      </c>
      <c r="I183" s="188"/>
      <c r="L183" s="183"/>
      <c r="M183" s="189"/>
      <c r="N183" s="190"/>
      <c r="O183" s="190"/>
      <c r="P183" s="190"/>
      <c r="Q183" s="190"/>
      <c r="R183" s="190"/>
      <c r="S183" s="190"/>
      <c r="T183" s="191"/>
      <c r="AT183" s="192" t="s">
        <v>177</v>
      </c>
      <c r="AU183" s="192" t="s">
        <v>87</v>
      </c>
      <c r="AV183" s="11" t="s">
        <v>87</v>
      </c>
      <c r="AW183" s="11" t="s">
        <v>37</v>
      </c>
      <c r="AX183" s="11" t="s">
        <v>78</v>
      </c>
      <c r="AY183" s="192" t="s">
        <v>167</v>
      </c>
    </row>
    <row r="184" spans="2:65" s="1" customFormat="1" ht="31.5" customHeight="1">
      <c r="B184" s="170"/>
      <c r="C184" s="171" t="s">
        <v>340</v>
      </c>
      <c r="D184" s="171" t="s">
        <v>170</v>
      </c>
      <c r="E184" s="172" t="s">
        <v>341</v>
      </c>
      <c r="F184" s="173" t="s">
        <v>342</v>
      </c>
      <c r="G184" s="174" t="s">
        <v>343</v>
      </c>
      <c r="H184" s="175">
        <v>1</v>
      </c>
      <c r="I184" s="176"/>
      <c r="J184" s="177">
        <f>ROUND(I184*H184,2)</f>
        <v>0</v>
      </c>
      <c r="K184" s="173" t="s">
        <v>5</v>
      </c>
      <c r="L184" s="41"/>
      <c r="M184" s="178" t="s">
        <v>5</v>
      </c>
      <c r="N184" s="179" t="s">
        <v>45</v>
      </c>
      <c r="O184" s="42"/>
      <c r="P184" s="180">
        <f>O184*H184</f>
        <v>0</v>
      </c>
      <c r="Q184" s="180">
        <v>2.1000000000000001E-4</v>
      </c>
      <c r="R184" s="180">
        <f>Q184*H184</f>
        <v>2.1000000000000001E-4</v>
      </c>
      <c r="S184" s="180">
        <v>0</v>
      </c>
      <c r="T184" s="181">
        <f>S184*H184</f>
        <v>0</v>
      </c>
      <c r="AR184" s="24" t="s">
        <v>175</v>
      </c>
      <c r="AT184" s="24" t="s">
        <v>170</v>
      </c>
      <c r="AU184" s="24" t="s">
        <v>87</v>
      </c>
      <c r="AY184" s="24" t="s">
        <v>167</v>
      </c>
      <c r="BE184" s="182">
        <f>IF(N184="základní",J184,0)</f>
        <v>0</v>
      </c>
      <c r="BF184" s="182">
        <f>IF(N184="snížená",J184,0)</f>
        <v>0</v>
      </c>
      <c r="BG184" s="182">
        <f>IF(N184="zákl. přenesená",J184,0)</f>
        <v>0</v>
      </c>
      <c r="BH184" s="182">
        <f>IF(N184="sníž. přenesená",J184,0)</f>
        <v>0</v>
      </c>
      <c r="BI184" s="182">
        <f>IF(N184="nulová",J184,0)</f>
        <v>0</v>
      </c>
      <c r="BJ184" s="24" t="s">
        <v>87</v>
      </c>
      <c r="BK184" s="182">
        <f>ROUND(I184*H184,2)</f>
        <v>0</v>
      </c>
      <c r="BL184" s="24" t="s">
        <v>175</v>
      </c>
      <c r="BM184" s="24" t="s">
        <v>344</v>
      </c>
    </row>
    <row r="185" spans="2:65" s="1" customFormat="1" ht="22.5" customHeight="1">
      <c r="B185" s="170"/>
      <c r="C185" s="171" t="s">
        <v>345</v>
      </c>
      <c r="D185" s="171" t="s">
        <v>170</v>
      </c>
      <c r="E185" s="172" t="s">
        <v>346</v>
      </c>
      <c r="F185" s="173" t="s">
        <v>347</v>
      </c>
      <c r="G185" s="174" t="s">
        <v>201</v>
      </c>
      <c r="H185" s="175">
        <v>97.94</v>
      </c>
      <c r="I185" s="176"/>
      <c r="J185" s="177">
        <f>ROUND(I185*H185,2)</f>
        <v>0</v>
      </c>
      <c r="K185" s="173" t="s">
        <v>174</v>
      </c>
      <c r="L185" s="41"/>
      <c r="M185" s="178" t="s">
        <v>5</v>
      </c>
      <c r="N185" s="179" t="s">
        <v>45</v>
      </c>
      <c r="O185" s="42"/>
      <c r="P185" s="180">
        <f>O185*H185</f>
        <v>0</v>
      </c>
      <c r="Q185" s="180">
        <v>4.0000000000000003E-5</v>
      </c>
      <c r="R185" s="180">
        <f>Q185*H185</f>
        <v>3.9176000000000002E-3</v>
      </c>
      <c r="S185" s="180">
        <v>0</v>
      </c>
      <c r="T185" s="181">
        <f>S185*H185</f>
        <v>0</v>
      </c>
      <c r="AR185" s="24" t="s">
        <v>175</v>
      </c>
      <c r="AT185" s="24" t="s">
        <v>170</v>
      </c>
      <c r="AU185" s="24" t="s">
        <v>87</v>
      </c>
      <c r="AY185" s="24" t="s">
        <v>167</v>
      </c>
      <c r="BE185" s="182">
        <f>IF(N185="základní",J185,0)</f>
        <v>0</v>
      </c>
      <c r="BF185" s="182">
        <f>IF(N185="snížená",J185,0)</f>
        <v>0</v>
      </c>
      <c r="BG185" s="182">
        <f>IF(N185="zákl. přenesená",J185,0)</f>
        <v>0</v>
      </c>
      <c r="BH185" s="182">
        <f>IF(N185="sníž. přenesená",J185,0)</f>
        <v>0</v>
      </c>
      <c r="BI185" s="182">
        <f>IF(N185="nulová",J185,0)</f>
        <v>0</v>
      </c>
      <c r="BJ185" s="24" t="s">
        <v>87</v>
      </c>
      <c r="BK185" s="182">
        <f>ROUND(I185*H185,2)</f>
        <v>0</v>
      </c>
      <c r="BL185" s="24" t="s">
        <v>175</v>
      </c>
      <c r="BM185" s="24" t="s">
        <v>348</v>
      </c>
    </row>
    <row r="186" spans="2:65" s="11" customFormat="1">
      <c r="B186" s="183"/>
      <c r="D186" s="184" t="s">
        <v>177</v>
      </c>
      <c r="E186" s="185" t="s">
        <v>5</v>
      </c>
      <c r="F186" s="186" t="s">
        <v>339</v>
      </c>
      <c r="H186" s="187">
        <v>97.94</v>
      </c>
      <c r="I186" s="188"/>
      <c r="L186" s="183"/>
      <c r="M186" s="189"/>
      <c r="N186" s="190"/>
      <c r="O186" s="190"/>
      <c r="P186" s="190"/>
      <c r="Q186" s="190"/>
      <c r="R186" s="190"/>
      <c r="S186" s="190"/>
      <c r="T186" s="191"/>
      <c r="AT186" s="192" t="s">
        <v>177</v>
      </c>
      <c r="AU186" s="192" t="s">
        <v>87</v>
      </c>
      <c r="AV186" s="11" t="s">
        <v>87</v>
      </c>
      <c r="AW186" s="11" t="s">
        <v>37</v>
      </c>
      <c r="AX186" s="11" t="s">
        <v>78</v>
      </c>
      <c r="AY186" s="192" t="s">
        <v>167</v>
      </c>
    </row>
    <row r="187" spans="2:65" s="1" customFormat="1" ht="31.5" customHeight="1">
      <c r="B187" s="170"/>
      <c r="C187" s="171" t="s">
        <v>349</v>
      </c>
      <c r="D187" s="171" t="s">
        <v>170</v>
      </c>
      <c r="E187" s="172" t="s">
        <v>350</v>
      </c>
      <c r="F187" s="173" t="s">
        <v>351</v>
      </c>
      <c r="G187" s="174" t="s">
        <v>352</v>
      </c>
      <c r="H187" s="175">
        <v>1</v>
      </c>
      <c r="I187" s="176"/>
      <c r="J187" s="177">
        <f>ROUND(I187*H187,2)</f>
        <v>0</v>
      </c>
      <c r="K187" s="173" t="s">
        <v>174</v>
      </c>
      <c r="L187" s="41"/>
      <c r="M187" s="178" t="s">
        <v>5</v>
      </c>
      <c r="N187" s="179" t="s">
        <v>45</v>
      </c>
      <c r="O187" s="42"/>
      <c r="P187" s="180">
        <f>O187*H187</f>
        <v>0</v>
      </c>
      <c r="Q187" s="180">
        <v>0.14352999999999999</v>
      </c>
      <c r="R187" s="180">
        <f>Q187*H187</f>
        <v>0.14352999999999999</v>
      </c>
      <c r="S187" s="180">
        <v>0.112</v>
      </c>
      <c r="T187" s="181">
        <f>S187*H187</f>
        <v>0.112</v>
      </c>
      <c r="AR187" s="24" t="s">
        <v>175</v>
      </c>
      <c r="AT187" s="24" t="s">
        <v>170</v>
      </c>
      <c r="AU187" s="24" t="s">
        <v>87</v>
      </c>
      <c r="AY187" s="24" t="s">
        <v>167</v>
      </c>
      <c r="BE187" s="182">
        <f>IF(N187="základní",J187,0)</f>
        <v>0</v>
      </c>
      <c r="BF187" s="182">
        <f>IF(N187="snížená",J187,0)</f>
        <v>0</v>
      </c>
      <c r="BG187" s="182">
        <f>IF(N187="zákl. přenesená",J187,0)</f>
        <v>0</v>
      </c>
      <c r="BH187" s="182">
        <f>IF(N187="sníž. přenesená",J187,0)</f>
        <v>0</v>
      </c>
      <c r="BI187" s="182">
        <f>IF(N187="nulová",J187,0)</f>
        <v>0</v>
      </c>
      <c r="BJ187" s="24" t="s">
        <v>87</v>
      </c>
      <c r="BK187" s="182">
        <f>ROUND(I187*H187,2)</f>
        <v>0</v>
      </c>
      <c r="BL187" s="24" t="s">
        <v>175</v>
      </c>
      <c r="BM187" s="24" t="s">
        <v>353</v>
      </c>
    </row>
    <row r="188" spans="2:65" s="1" customFormat="1" ht="31.5" customHeight="1">
      <c r="B188" s="170"/>
      <c r="C188" s="171" t="s">
        <v>354</v>
      </c>
      <c r="D188" s="171" t="s">
        <v>170</v>
      </c>
      <c r="E188" s="172" t="s">
        <v>355</v>
      </c>
      <c r="F188" s="173" t="s">
        <v>356</v>
      </c>
      <c r="G188" s="174" t="s">
        <v>207</v>
      </c>
      <c r="H188" s="175">
        <v>7</v>
      </c>
      <c r="I188" s="176"/>
      <c r="J188" s="177">
        <f>ROUND(I188*H188,2)</f>
        <v>0</v>
      </c>
      <c r="K188" s="173" t="s">
        <v>174</v>
      </c>
      <c r="L188" s="41"/>
      <c r="M188" s="178" t="s">
        <v>5</v>
      </c>
      <c r="N188" s="179" t="s">
        <v>45</v>
      </c>
      <c r="O188" s="42"/>
      <c r="P188" s="180">
        <f>O188*H188</f>
        <v>0</v>
      </c>
      <c r="Q188" s="180">
        <v>1.4499999999999999E-3</v>
      </c>
      <c r="R188" s="180">
        <f>Q188*H188</f>
        <v>1.0149999999999999E-2</v>
      </c>
      <c r="S188" s="180">
        <v>0</v>
      </c>
      <c r="T188" s="181">
        <f>S188*H188</f>
        <v>0</v>
      </c>
      <c r="AR188" s="24" t="s">
        <v>175</v>
      </c>
      <c r="AT188" s="24" t="s">
        <v>170</v>
      </c>
      <c r="AU188" s="24" t="s">
        <v>87</v>
      </c>
      <c r="AY188" s="24" t="s">
        <v>167</v>
      </c>
      <c r="BE188" s="182">
        <f>IF(N188="základní",J188,0)</f>
        <v>0</v>
      </c>
      <c r="BF188" s="182">
        <f>IF(N188="snížená",J188,0)</f>
        <v>0</v>
      </c>
      <c r="BG188" s="182">
        <f>IF(N188="zákl. přenesená",J188,0)</f>
        <v>0</v>
      </c>
      <c r="BH188" s="182">
        <f>IF(N188="sníž. přenesená",J188,0)</f>
        <v>0</v>
      </c>
      <c r="BI188" s="182">
        <f>IF(N188="nulová",J188,0)</f>
        <v>0</v>
      </c>
      <c r="BJ188" s="24" t="s">
        <v>87</v>
      </c>
      <c r="BK188" s="182">
        <f>ROUND(I188*H188,2)</f>
        <v>0</v>
      </c>
      <c r="BL188" s="24" t="s">
        <v>175</v>
      </c>
      <c r="BM188" s="24" t="s">
        <v>357</v>
      </c>
    </row>
    <row r="189" spans="2:65" s="11" customFormat="1">
      <c r="B189" s="183"/>
      <c r="D189" s="184" t="s">
        <v>177</v>
      </c>
      <c r="E189" s="185" t="s">
        <v>5</v>
      </c>
      <c r="F189" s="186" t="s">
        <v>358</v>
      </c>
      <c r="H189" s="187">
        <v>7</v>
      </c>
      <c r="I189" s="188"/>
      <c r="L189" s="183"/>
      <c r="M189" s="189"/>
      <c r="N189" s="190"/>
      <c r="O189" s="190"/>
      <c r="P189" s="190"/>
      <c r="Q189" s="190"/>
      <c r="R189" s="190"/>
      <c r="S189" s="190"/>
      <c r="T189" s="191"/>
      <c r="AT189" s="192" t="s">
        <v>177</v>
      </c>
      <c r="AU189" s="192" t="s">
        <v>87</v>
      </c>
      <c r="AV189" s="11" t="s">
        <v>87</v>
      </c>
      <c r="AW189" s="11" t="s">
        <v>37</v>
      </c>
      <c r="AX189" s="11" t="s">
        <v>78</v>
      </c>
      <c r="AY189" s="192" t="s">
        <v>167</v>
      </c>
    </row>
    <row r="190" spans="2:65" s="1" customFormat="1" ht="22.5" customHeight="1">
      <c r="B190" s="170"/>
      <c r="C190" s="171" t="s">
        <v>359</v>
      </c>
      <c r="D190" s="171" t="s">
        <v>170</v>
      </c>
      <c r="E190" s="172" t="s">
        <v>360</v>
      </c>
      <c r="F190" s="173" t="s">
        <v>361</v>
      </c>
      <c r="G190" s="174" t="s">
        <v>201</v>
      </c>
      <c r="H190" s="175">
        <v>1.1279999999999999</v>
      </c>
      <c r="I190" s="176"/>
      <c r="J190" s="177">
        <f>ROUND(I190*H190,2)</f>
        <v>0</v>
      </c>
      <c r="K190" s="173" t="s">
        <v>174</v>
      </c>
      <c r="L190" s="41"/>
      <c r="M190" s="178" t="s">
        <v>5</v>
      </c>
      <c r="N190" s="179" t="s">
        <v>45</v>
      </c>
      <c r="O190" s="42"/>
      <c r="P190" s="180">
        <f>O190*H190</f>
        <v>0</v>
      </c>
      <c r="Q190" s="180">
        <v>0</v>
      </c>
      <c r="R190" s="180">
        <f>Q190*H190</f>
        <v>0</v>
      </c>
      <c r="S190" s="180">
        <v>0.26100000000000001</v>
      </c>
      <c r="T190" s="181">
        <f>S190*H190</f>
        <v>0.294408</v>
      </c>
      <c r="AR190" s="24" t="s">
        <v>175</v>
      </c>
      <c r="AT190" s="24" t="s">
        <v>170</v>
      </c>
      <c r="AU190" s="24" t="s">
        <v>87</v>
      </c>
      <c r="AY190" s="24" t="s">
        <v>167</v>
      </c>
      <c r="BE190" s="182">
        <f>IF(N190="základní",J190,0)</f>
        <v>0</v>
      </c>
      <c r="BF190" s="182">
        <f>IF(N190="snížená",J190,0)</f>
        <v>0</v>
      </c>
      <c r="BG190" s="182">
        <f>IF(N190="zákl. přenesená",J190,0)</f>
        <v>0</v>
      </c>
      <c r="BH190" s="182">
        <f>IF(N190="sníž. přenesená",J190,0)</f>
        <v>0</v>
      </c>
      <c r="BI190" s="182">
        <f>IF(N190="nulová",J190,0)</f>
        <v>0</v>
      </c>
      <c r="BJ190" s="24" t="s">
        <v>87</v>
      </c>
      <c r="BK190" s="182">
        <f>ROUND(I190*H190,2)</f>
        <v>0</v>
      </c>
      <c r="BL190" s="24" t="s">
        <v>175</v>
      </c>
      <c r="BM190" s="24" t="s">
        <v>362</v>
      </c>
    </row>
    <row r="191" spans="2:65" s="11" customFormat="1">
      <c r="B191" s="183"/>
      <c r="D191" s="184" t="s">
        <v>177</v>
      </c>
      <c r="E191" s="185" t="s">
        <v>5</v>
      </c>
      <c r="F191" s="186" t="s">
        <v>363</v>
      </c>
      <c r="H191" s="187">
        <v>1.1279999999999999</v>
      </c>
      <c r="I191" s="188"/>
      <c r="L191" s="183"/>
      <c r="M191" s="189"/>
      <c r="N191" s="190"/>
      <c r="O191" s="190"/>
      <c r="P191" s="190"/>
      <c r="Q191" s="190"/>
      <c r="R191" s="190"/>
      <c r="S191" s="190"/>
      <c r="T191" s="191"/>
      <c r="AT191" s="192" t="s">
        <v>177</v>
      </c>
      <c r="AU191" s="192" t="s">
        <v>87</v>
      </c>
      <c r="AV191" s="11" t="s">
        <v>87</v>
      </c>
      <c r="AW191" s="11" t="s">
        <v>37</v>
      </c>
      <c r="AX191" s="11" t="s">
        <v>78</v>
      </c>
      <c r="AY191" s="192" t="s">
        <v>167</v>
      </c>
    </row>
    <row r="192" spans="2:65" s="1" customFormat="1" ht="22.5" customHeight="1">
      <c r="B192" s="170"/>
      <c r="C192" s="171" t="s">
        <v>364</v>
      </c>
      <c r="D192" s="171" t="s">
        <v>170</v>
      </c>
      <c r="E192" s="172" t="s">
        <v>365</v>
      </c>
      <c r="F192" s="173" t="s">
        <v>366</v>
      </c>
      <c r="G192" s="174" t="s">
        <v>201</v>
      </c>
      <c r="H192" s="175">
        <v>17.04</v>
      </c>
      <c r="I192" s="176"/>
      <c r="J192" s="177">
        <f>ROUND(I192*H192,2)</f>
        <v>0</v>
      </c>
      <c r="K192" s="173" t="s">
        <v>174</v>
      </c>
      <c r="L192" s="41"/>
      <c r="M192" s="178" t="s">
        <v>5</v>
      </c>
      <c r="N192" s="179" t="s">
        <v>45</v>
      </c>
      <c r="O192" s="42"/>
      <c r="P192" s="180">
        <f>O192*H192</f>
        <v>0</v>
      </c>
      <c r="Q192" s="180">
        <v>0</v>
      </c>
      <c r="R192" s="180">
        <f>Q192*H192</f>
        <v>0</v>
      </c>
      <c r="S192" s="180">
        <v>0.09</v>
      </c>
      <c r="T192" s="181">
        <f>S192*H192</f>
        <v>1.5335999999999999</v>
      </c>
      <c r="AR192" s="24" t="s">
        <v>175</v>
      </c>
      <c r="AT192" s="24" t="s">
        <v>170</v>
      </c>
      <c r="AU192" s="24" t="s">
        <v>87</v>
      </c>
      <c r="AY192" s="24" t="s">
        <v>167</v>
      </c>
      <c r="BE192" s="182">
        <f>IF(N192="základní",J192,0)</f>
        <v>0</v>
      </c>
      <c r="BF192" s="182">
        <f>IF(N192="snížená",J192,0)</f>
        <v>0</v>
      </c>
      <c r="BG192" s="182">
        <f>IF(N192="zákl. přenesená",J192,0)</f>
        <v>0</v>
      </c>
      <c r="BH192" s="182">
        <f>IF(N192="sníž. přenesená",J192,0)</f>
        <v>0</v>
      </c>
      <c r="BI192" s="182">
        <f>IF(N192="nulová",J192,0)</f>
        <v>0</v>
      </c>
      <c r="BJ192" s="24" t="s">
        <v>87</v>
      </c>
      <c r="BK192" s="182">
        <f>ROUND(I192*H192,2)</f>
        <v>0</v>
      </c>
      <c r="BL192" s="24" t="s">
        <v>175</v>
      </c>
      <c r="BM192" s="24" t="s">
        <v>367</v>
      </c>
    </row>
    <row r="193" spans="2:65" s="11" customFormat="1">
      <c r="B193" s="183"/>
      <c r="D193" s="184" t="s">
        <v>177</v>
      </c>
      <c r="E193" s="185" t="s">
        <v>5</v>
      </c>
      <c r="F193" s="186" t="s">
        <v>93</v>
      </c>
      <c r="H193" s="187">
        <v>17.04</v>
      </c>
      <c r="I193" s="188"/>
      <c r="L193" s="183"/>
      <c r="M193" s="189"/>
      <c r="N193" s="190"/>
      <c r="O193" s="190"/>
      <c r="P193" s="190"/>
      <c r="Q193" s="190"/>
      <c r="R193" s="190"/>
      <c r="S193" s="190"/>
      <c r="T193" s="191"/>
      <c r="AT193" s="192" t="s">
        <v>177</v>
      </c>
      <c r="AU193" s="192" t="s">
        <v>87</v>
      </c>
      <c r="AV193" s="11" t="s">
        <v>87</v>
      </c>
      <c r="AW193" s="11" t="s">
        <v>37</v>
      </c>
      <c r="AX193" s="11" t="s">
        <v>78</v>
      </c>
      <c r="AY193" s="192" t="s">
        <v>167</v>
      </c>
    </row>
    <row r="194" spans="2:65" s="1" customFormat="1" ht="22.5" customHeight="1">
      <c r="B194" s="170"/>
      <c r="C194" s="171" t="s">
        <v>368</v>
      </c>
      <c r="D194" s="171" t="s">
        <v>170</v>
      </c>
      <c r="E194" s="172" t="s">
        <v>369</v>
      </c>
      <c r="F194" s="173" t="s">
        <v>370</v>
      </c>
      <c r="G194" s="174" t="s">
        <v>207</v>
      </c>
      <c r="H194" s="175">
        <v>8.1999999999999993</v>
      </c>
      <c r="I194" s="176"/>
      <c r="J194" s="177">
        <f>ROUND(I194*H194,2)</f>
        <v>0</v>
      </c>
      <c r="K194" s="173" t="s">
        <v>174</v>
      </c>
      <c r="L194" s="41"/>
      <c r="M194" s="178" t="s">
        <v>5</v>
      </c>
      <c r="N194" s="179" t="s">
        <v>45</v>
      </c>
      <c r="O194" s="42"/>
      <c r="P194" s="180">
        <f>O194*H194</f>
        <v>0</v>
      </c>
      <c r="Q194" s="180">
        <v>0</v>
      </c>
      <c r="R194" s="180">
        <f>Q194*H194</f>
        <v>0</v>
      </c>
      <c r="S194" s="180">
        <v>8.9999999999999993E-3</v>
      </c>
      <c r="T194" s="181">
        <f>S194*H194</f>
        <v>7.3799999999999991E-2</v>
      </c>
      <c r="AR194" s="24" t="s">
        <v>175</v>
      </c>
      <c r="AT194" s="24" t="s">
        <v>170</v>
      </c>
      <c r="AU194" s="24" t="s">
        <v>87</v>
      </c>
      <c r="AY194" s="24" t="s">
        <v>167</v>
      </c>
      <c r="BE194" s="182">
        <f>IF(N194="základní",J194,0)</f>
        <v>0</v>
      </c>
      <c r="BF194" s="182">
        <f>IF(N194="snížená",J194,0)</f>
        <v>0</v>
      </c>
      <c r="BG194" s="182">
        <f>IF(N194="zákl. přenesená",J194,0)</f>
        <v>0</v>
      </c>
      <c r="BH194" s="182">
        <f>IF(N194="sníž. přenesená",J194,0)</f>
        <v>0</v>
      </c>
      <c r="BI194" s="182">
        <f>IF(N194="nulová",J194,0)</f>
        <v>0</v>
      </c>
      <c r="BJ194" s="24" t="s">
        <v>87</v>
      </c>
      <c r="BK194" s="182">
        <f>ROUND(I194*H194,2)</f>
        <v>0</v>
      </c>
      <c r="BL194" s="24" t="s">
        <v>175</v>
      </c>
      <c r="BM194" s="24" t="s">
        <v>371</v>
      </c>
    </row>
    <row r="195" spans="2:65" s="11" customFormat="1">
      <c r="B195" s="183"/>
      <c r="D195" s="184" t="s">
        <v>177</v>
      </c>
      <c r="E195" s="185" t="s">
        <v>5</v>
      </c>
      <c r="F195" s="186" t="s">
        <v>372</v>
      </c>
      <c r="H195" s="187">
        <v>8.1999999999999993</v>
      </c>
      <c r="I195" s="188"/>
      <c r="L195" s="183"/>
      <c r="M195" s="189"/>
      <c r="N195" s="190"/>
      <c r="O195" s="190"/>
      <c r="P195" s="190"/>
      <c r="Q195" s="190"/>
      <c r="R195" s="190"/>
      <c r="S195" s="190"/>
      <c r="T195" s="191"/>
      <c r="AT195" s="192" t="s">
        <v>177</v>
      </c>
      <c r="AU195" s="192" t="s">
        <v>87</v>
      </c>
      <c r="AV195" s="11" t="s">
        <v>87</v>
      </c>
      <c r="AW195" s="11" t="s">
        <v>37</v>
      </c>
      <c r="AX195" s="11" t="s">
        <v>78</v>
      </c>
      <c r="AY195" s="192" t="s">
        <v>167</v>
      </c>
    </row>
    <row r="196" spans="2:65" s="1" customFormat="1" ht="22.5" customHeight="1">
      <c r="B196" s="170"/>
      <c r="C196" s="171" t="s">
        <v>373</v>
      </c>
      <c r="D196" s="171" t="s">
        <v>170</v>
      </c>
      <c r="E196" s="172" t="s">
        <v>374</v>
      </c>
      <c r="F196" s="173" t="s">
        <v>375</v>
      </c>
      <c r="G196" s="174" t="s">
        <v>313</v>
      </c>
      <c r="H196" s="175">
        <v>9.7710000000000008</v>
      </c>
      <c r="I196" s="176"/>
      <c r="J196" s="177">
        <f>ROUND(I196*H196,2)</f>
        <v>0</v>
      </c>
      <c r="K196" s="173" t="s">
        <v>174</v>
      </c>
      <c r="L196" s="41"/>
      <c r="M196" s="178" t="s">
        <v>5</v>
      </c>
      <c r="N196" s="179" t="s">
        <v>45</v>
      </c>
      <c r="O196" s="42"/>
      <c r="P196" s="180">
        <f>O196*H196</f>
        <v>0</v>
      </c>
      <c r="Q196" s="180">
        <v>0</v>
      </c>
      <c r="R196" s="180">
        <f>Q196*H196</f>
        <v>0</v>
      </c>
      <c r="S196" s="180">
        <v>1.4</v>
      </c>
      <c r="T196" s="181">
        <f>S196*H196</f>
        <v>13.679400000000001</v>
      </c>
      <c r="AR196" s="24" t="s">
        <v>175</v>
      </c>
      <c r="AT196" s="24" t="s">
        <v>170</v>
      </c>
      <c r="AU196" s="24" t="s">
        <v>87</v>
      </c>
      <c r="AY196" s="24" t="s">
        <v>167</v>
      </c>
      <c r="BE196" s="182">
        <f>IF(N196="základní",J196,0)</f>
        <v>0</v>
      </c>
      <c r="BF196" s="182">
        <f>IF(N196="snížená",J196,0)</f>
        <v>0</v>
      </c>
      <c r="BG196" s="182">
        <f>IF(N196="zákl. přenesená",J196,0)</f>
        <v>0</v>
      </c>
      <c r="BH196" s="182">
        <f>IF(N196="sníž. přenesená",J196,0)</f>
        <v>0</v>
      </c>
      <c r="BI196" s="182">
        <f>IF(N196="nulová",J196,0)</f>
        <v>0</v>
      </c>
      <c r="BJ196" s="24" t="s">
        <v>87</v>
      </c>
      <c r="BK196" s="182">
        <f>ROUND(I196*H196,2)</f>
        <v>0</v>
      </c>
      <c r="BL196" s="24" t="s">
        <v>175</v>
      </c>
      <c r="BM196" s="24" t="s">
        <v>376</v>
      </c>
    </row>
    <row r="197" spans="2:65" s="11" customFormat="1">
      <c r="B197" s="183"/>
      <c r="D197" s="203" t="s">
        <v>177</v>
      </c>
      <c r="E197" s="192" t="s">
        <v>5</v>
      </c>
      <c r="F197" s="204" t="s">
        <v>377</v>
      </c>
      <c r="H197" s="205">
        <v>11.34</v>
      </c>
      <c r="I197" s="188"/>
      <c r="L197" s="183"/>
      <c r="M197" s="189"/>
      <c r="N197" s="190"/>
      <c r="O197" s="190"/>
      <c r="P197" s="190"/>
      <c r="Q197" s="190"/>
      <c r="R197" s="190"/>
      <c r="S197" s="190"/>
      <c r="T197" s="191"/>
      <c r="AT197" s="192" t="s">
        <v>177</v>
      </c>
      <c r="AU197" s="192" t="s">
        <v>87</v>
      </c>
      <c r="AV197" s="11" t="s">
        <v>87</v>
      </c>
      <c r="AW197" s="11" t="s">
        <v>37</v>
      </c>
      <c r="AX197" s="11" t="s">
        <v>73</v>
      </c>
      <c r="AY197" s="192" t="s">
        <v>167</v>
      </c>
    </row>
    <row r="198" spans="2:65" s="11" customFormat="1">
      <c r="B198" s="183"/>
      <c r="D198" s="203" t="s">
        <v>177</v>
      </c>
      <c r="E198" s="192" t="s">
        <v>5</v>
      </c>
      <c r="F198" s="204" t="s">
        <v>378</v>
      </c>
      <c r="H198" s="205">
        <v>-1.569</v>
      </c>
      <c r="I198" s="188"/>
      <c r="L198" s="183"/>
      <c r="M198" s="189"/>
      <c r="N198" s="190"/>
      <c r="O198" s="190"/>
      <c r="P198" s="190"/>
      <c r="Q198" s="190"/>
      <c r="R198" s="190"/>
      <c r="S198" s="190"/>
      <c r="T198" s="191"/>
      <c r="AT198" s="192" t="s">
        <v>177</v>
      </c>
      <c r="AU198" s="192" t="s">
        <v>87</v>
      </c>
      <c r="AV198" s="11" t="s">
        <v>87</v>
      </c>
      <c r="AW198" s="11" t="s">
        <v>37</v>
      </c>
      <c r="AX198" s="11" t="s">
        <v>73</v>
      </c>
      <c r="AY198" s="192" t="s">
        <v>167</v>
      </c>
    </row>
    <row r="199" spans="2:65" s="12" customFormat="1">
      <c r="B199" s="206"/>
      <c r="D199" s="184" t="s">
        <v>177</v>
      </c>
      <c r="E199" s="207" t="s">
        <v>5</v>
      </c>
      <c r="F199" s="208" t="s">
        <v>234</v>
      </c>
      <c r="H199" s="209">
        <v>9.7710000000000008</v>
      </c>
      <c r="I199" s="210"/>
      <c r="L199" s="206"/>
      <c r="M199" s="211"/>
      <c r="N199" s="212"/>
      <c r="O199" s="212"/>
      <c r="P199" s="212"/>
      <c r="Q199" s="212"/>
      <c r="R199" s="212"/>
      <c r="S199" s="212"/>
      <c r="T199" s="213"/>
      <c r="AT199" s="214" t="s">
        <v>177</v>
      </c>
      <c r="AU199" s="214" t="s">
        <v>87</v>
      </c>
      <c r="AV199" s="12" t="s">
        <v>168</v>
      </c>
      <c r="AW199" s="12" t="s">
        <v>37</v>
      </c>
      <c r="AX199" s="12" t="s">
        <v>78</v>
      </c>
      <c r="AY199" s="214" t="s">
        <v>167</v>
      </c>
    </row>
    <row r="200" spans="2:65" s="1" customFormat="1" ht="31.5" customHeight="1">
      <c r="B200" s="170"/>
      <c r="C200" s="171" t="s">
        <v>379</v>
      </c>
      <c r="D200" s="171" t="s">
        <v>170</v>
      </c>
      <c r="E200" s="172" t="s">
        <v>380</v>
      </c>
      <c r="F200" s="173" t="s">
        <v>381</v>
      </c>
      <c r="G200" s="174" t="s">
        <v>201</v>
      </c>
      <c r="H200" s="175">
        <v>2</v>
      </c>
      <c r="I200" s="176"/>
      <c r="J200" s="177">
        <f>ROUND(I200*H200,2)</f>
        <v>0</v>
      </c>
      <c r="K200" s="173" t="s">
        <v>174</v>
      </c>
      <c r="L200" s="41"/>
      <c r="M200" s="178" t="s">
        <v>5</v>
      </c>
      <c r="N200" s="179" t="s">
        <v>45</v>
      </c>
      <c r="O200" s="42"/>
      <c r="P200" s="180">
        <f>O200*H200</f>
        <v>0</v>
      </c>
      <c r="Q200" s="180">
        <v>0</v>
      </c>
      <c r="R200" s="180">
        <f>Q200*H200</f>
        <v>0</v>
      </c>
      <c r="S200" s="180">
        <v>7.5999999999999998E-2</v>
      </c>
      <c r="T200" s="181">
        <f>S200*H200</f>
        <v>0.152</v>
      </c>
      <c r="AR200" s="24" t="s">
        <v>175</v>
      </c>
      <c r="AT200" s="24" t="s">
        <v>170</v>
      </c>
      <c r="AU200" s="24" t="s">
        <v>87</v>
      </c>
      <c r="AY200" s="24" t="s">
        <v>167</v>
      </c>
      <c r="BE200" s="182">
        <f>IF(N200="základní",J200,0)</f>
        <v>0</v>
      </c>
      <c r="BF200" s="182">
        <f>IF(N200="snížená",J200,0)</f>
        <v>0</v>
      </c>
      <c r="BG200" s="182">
        <f>IF(N200="zákl. přenesená",J200,0)</f>
        <v>0</v>
      </c>
      <c r="BH200" s="182">
        <f>IF(N200="sníž. přenesená",J200,0)</f>
        <v>0</v>
      </c>
      <c r="BI200" s="182">
        <f>IF(N200="nulová",J200,0)</f>
        <v>0</v>
      </c>
      <c r="BJ200" s="24" t="s">
        <v>87</v>
      </c>
      <c r="BK200" s="182">
        <f>ROUND(I200*H200,2)</f>
        <v>0</v>
      </c>
      <c r="BL200" s="24" t="s">
        <v>175</v>
      </c>
      <c r="BM200" s="24" t="s">
        <v>382</v>
      </c>
    </row>
    <row r="201" spans="2:65" s="11" customFormat="1">
      <c r="B201" s="183"/>
      <c r="D201" s="184" t="s">
        <v>177</v>
      </c>
      <c r="E201" s="185" t="s">
        <v>5</v>
      </c>
      <c r="F201" s="186" t="s">
        <v>383</v>
      </c>
      <c r="H201" s="187">
        <v>2</v>
      </c>
      <c r="I201" s="188"/>
      <c r="L201" s="183"/>
      <c r="M201" s="189"/>
      <c r="N201" s="190"/>
      <c r="O201" s="190"/>
      <c r="P201" s="190"/>
      <c r="Q201" s="190"/>
      <c r="R201" s="190"/>
      <c r="S201" s="190"/>
      <c r="T201" s="191"/>
      <c r="AT201" s="192" t="s">
        <v>177</v>
      </c>
      <c r="AU201" s="192" t="s">
        <v>87</v>
      </c>
      <c r="AV201" s="11" t="s">
        <v>87</v>
      </c>
      <c r="AW201" s="11" t="s">
        <v>37</v>
      </c>
      <c r="AX201" s="11" t="s">
        <v>78</v>
      </c>
      <c r="AY201" s="192" t="s">
        <v>167</v>
      </c>
    </row>
    <row r="202" spans="2:65" s="1" customFormat="1" ht="22.5" customHeight="1">
      <c r="B202" s="170"/>
      <c r="C202" s="171" t="s">
        <v>384</v>
      </c>
      <c r="D202" s="171" t="s">
        <v>170</v>
      </c>
      <c r="E202" s="172" t="s">
        <v>385</v>
      </c>
      <c r="F202" s="173" t="s">
        <v>386</v>
      </c>
      <c r="G202" s="174" t="s">
        <v>207</v>
      </c>
      <c r="H202" s="175">
        <v>10</v>
      </c>
      <c r="I202" s="176"/>
      <c r="J202" s="177">
        <f>ROUND(I202*H202,2)</f>
        <v>0</v>
      </c>
      <c r="K202" s="173" t="s">
        <v>174</v>
      </c>
      <c r="L202" s="41"/>
      <c r="M202" s="178" t="s">
        <v>5</v>
      </c>
      <c r="N202" s="179" t="s">
        <v>45</v>
      </c>
      <c r="O202" s="42"/>
      <c r="P202" s="180">
        <f>O202*H202</f>
        <v>0</v>
      </c>
      <c r="Q202" s="180">
        <v>0</v>
      </c>
      <c r="R202" s="180">
        <f>Q202*H202</f>
        <v>0</v>
      </c>
      <c r="S202" s="180">
        <v>1.2999999999999999E-2</v>
      </c>
      <c r="T202" s="181">
        <f>S202*H202</f>
        <v>0.13</v>
      </c>
      <c r="AR202" s="24" t="s">
        <v>175</v>
      </c>
      <c r="AT202" s="24" t="s">
        <v>170</v>
      </c>
      <c r="AU202" s="24" t="s">
        <v>87</v>
      </c>
      <c r="AY202" s="24" t="s">
        <v>167</v>
      </c>
      <c r="BE202" s="182">
        <f>IF(N202="základní",J202,0)</f>
        <v>0</v>
      </c>
      <c r="BF202" s="182">
        <f>IF(N202="snížená",J202,0)</f>
        <v>0</v>
      </c>
      <c r="BG202" s="182">
        <f>IF(N202="zákl. přenesená",J202,0)</f>
        <v>0</v>
      </c>
      <c r="BH202" s="182">
        <f>IF(N202="sníž. přenesená",J202,0)</f>
        <v>0</v>
      </c>
      <c r="BI202" s="182">
        <f>IF(N202="nulová",J202,0)</f>
        <v>0</v>
      </c>
      <c r="BJ202" s="24" t="s">
        <v>87</v>
      </c>
      <c r="BK202" s="182">
        <f>ROUND(I202*H202,2)</f>
        <v>0</v>
      </c>
      <c r="BL202" s="24" t="s">
        <v>175</v>
      </c>
      <c r="BM202" s="24" t="s">
        <v>387</v>
      </c>
    </row>
    <row r="203" spans="2:65" s="1" customFormat="1" ht="22.5" customHeight="1">
      <c r="B203" s="170"/>
      <c r="C203" s="171" t="s">
        <v>388</v>
      </c>
      <c r="D203" s="171" t="s">
        <v>170</v>
      </c>
      <c r="E203" s="172" t="s">
        <v>389</v>
      </c>
      <c r="F203" s="173" t="s">
        <v>390</v>
      </c>
      <c r="G203" s="174" t="s">
        <v>173</v>
      </c>
      <c r="H203" s="175">
        <v>92</v>
      </c>
      <c r="I203" s="176"/>
      <c r="J203" s="177">
        <f>ROUND(I203*H203,2)</f>
        <v>0</v>
      </c>
      <c r="K203" s="173" t="s">
        <v>174</v>
      </c>
      <c r="L203" s="41"/>
      <c r="M203" s="178" t="s">
        <v>5</v>
      </c>
      <c r="N203" s="179" t="s">
        <v>45</v>
      </c>
      <c r="O203" s="42"/>
      <c r="P203" s="180">
        <f>O203*H203</f>
        <v>0</v>
      </c>
      <c r="Q203" s="180">
        <v>0</v>
      </c>
      <c r="R203" s="180">
        <f>Q203*H203</f>
        <v>0</v>
      </c>
      <c r="S203" s="180">
        <v>4.0000000000000001E-3</v>
      </c>
      <c r="T203" s="181">
        <f>S203*H203</f>
        <v>0.36799999999999999</v>
      </c>
      <c r="AR203" s="24" t="s">
        <v>175</v>
      </c>
      <c r="AT203" s="24" t="s">
        <v>170</v>
      </c>
      <c r="AU203" s="24" t="s">
        <v>87</v>
      </c>
      <c r="AY203" s="24" t="s">
        <v>167</v>
      </c>
      <c r="BE203" s="182">
        <f>IF(N203="základní",J203,0)</f>
        <v>0</v>
      </c>
      <c r="BF203" s="182">
        <f>IF(N203="snížená",J203,0)</f>
        <v>0</v>
      </c>
      <c r="BG203" s="182">
        <f>IF(N203="zákl. přenesená",J203,0)</f>
        <v>0</v>
      </c>
      <c r="BH203" s="182">
        <f>IF(N203="sníž. přenesená",J203,0)</f>
        <v>0</v>
      </c>
      <c r="BI203" s="182">
        <f>IF(N203="nulová",J203,0)</f>
        <v>0</v>
      </c>
      <c r="BJ203" s="24" t="s">
        <v>87</v>
      </c>
      <c r="BK203" s="182">
        <f>ROUND(I203*H203,2)</f>
        <v>0</v>
      </c>
      <c r="BL203" s="24" t="s">
        <v>175</v>
      </c>
      <c r="BM203" s="24" t="s">
        <v>391</v>
      </c>
    </row>
    <row r="204" spans="2:65" s="11" customFormat="1">
      <c r="B204" s="183"/>
      <c r="D204" s="184" t="s">
        <v>177</v>
      </c>
      <c r="E204" s="185" t="s">
        <v>5</v>
      </c>
      <c r="F204" s="186" t="s">
        <v>392</v>
      </c>
      <c r="H204" s="187">
        <v>92</v>
      </c>
      <c r="I204" s="188"/>
      <c r="L204" s="183"/>
      <c r="M204" s="189"/>
      <c r="N204" s="190"/>
      <c r="O204" s="190"/>
      <c r="P204" s="190"/>
      <c r="Q204" s="190"/>
      <c r="R204" s="190"/>
      <c r="S204" s="190"/>
      <c r="T204" s="191"/>
      <c r="AT204" s="192" t="s">
        <v>177</v>
      </c>
      <c r="AU204" s="192" t="s">
        <v>87</v>
      </c>
      <c r="AV204" s="11" t="s">
        <v>87</v>
      </c>
      <c r="AW204" s="11" t="s">
        <v>37</v>
      </c>
      <c r="AX204" s="11" t="s">
        <v>78</v>
      </c>
      <c r="AY204" s="192" t="s">
        <v>167</v>
      </c>
    </row>
    <row r="205" spans="2:65" s="1" customFormat="1" ht="22.5" customHeight="1">
      <c r="B205" s="170"/>
      <c r="C205" s="171" t="s">
        <v>393</v>
      </c>
      <c r="D205" s="171" t="s">
        <v>170</v>
      </c>
      <c r="E205" s="172" t="s">
        <v>394</v>
      </c>
      <c r="F205" s="173" t="s">
        <v>395</v>
      </c>
      <c r="G205" s="174" t="s">
        <v>201</v>
      </c>
      <c r="H205" s="175">
        <v>0.39</v>
      </c>
      <c r="I205" s="176"/>
      <c r="J205" s="177">
        <f>ROUND(I205*H205,2)</f>
        <v>0</v>
      </c>
      <c r="K205" s="173" t="s">
        <v>190</v>
      </c>
      <c r="L205" s="41"/>
      <c r="M205" s="178" t="s">
        <v>5</v>
      </c>
      <c r="N205" s="179" t="s">
        <v>45</v>
      </c>
      <c r="O205" s="42"/>
      <c r="P205" s="180">
        <f>O205*H205</f>
        <v>0</v>
      </c>
      <c r="Q205" s="180">
        <v>0</v>
      </c>
      <c r="R205" s="180">
        <f>Q205*H205</f>
        <v>0</v>
      </c>
      <c r="S205" s="180">
        <v>0.27</v>
      </c>
      <c r="T205" s="181">
        <f>S205*H205</f>
        <v>0.1053</v>
      </c>
      <c r="AR205" s="24" t="s">
        <v>175</v>
      </c>
      <c r="AT205" s="24" t="s">
        <v>170</v>
      </c>
      <c r="AU205" s="24" t="s">
        <v>87</v>
      </c>
      <c r="AY205" s="24" t="s">
        <v>167</v>
      </c>
      <c r="BE205" s="182">
        <f>IF(N205="základní",J205,0)</f>
        <v>0</v>
      </c>
      <c r="BF205" s="182">
        <f>IF(N205="snížená",J205,0)</f>
        <v>0</v>
      </c>
      <c r="BG205" s="182">
        <f>IF(N205="zákl. přenesená",J205,0)</f>
        <v>0</v>
      </c>
      <c r="BH205" s="182">
        <f>IF(N205="sníž. přenesená",J205,0)</f>
        <v>0</v>
      </c>
      <c r="BI205" s="182">
        <f>IF(N205="nulová",J205,0)</f>
        <v>0</v>
      </c>
      <c r="BJ205" s="24" t="s">
        <v>87</v>
      </c>
      <c r="BK205" s="182">
        <f>ROUND(I205*H205,2)</f>
        <v>0</v>
      </c>
      <c r="BL205" s="24" t="s">
        <v>175</v>
      </c>
      <c r="BM205" s="24" t="s">
        <v>396</v>
      </c>
    </row>
    <row r="206" spans="2:65" s="11" customFormat="1">
      <c r="B206" s="183"/>
      <c r="D206" s="184" t="s">
        <v>177</v>
      </c>
      <c r="E206" s="185" t="s">
        <v>5</v>
      </c>
      <c r="F206" s="186" t="s">
        <v>397</v>
      </c>
      <c r="H206" s="187">
        <v>0.39</v>
      </c>
      <c r="I206" s="188"/>
      <c r="L206" s="183"/>
      <c r="M206" s="189"/>
      <c r="N206" s="190"/>
      <c r="O206" s="190"/>
      <c r="P206" s="190"/>
      <c r="Q206" s="190"/>
      <c r="R206" s="190"/>
      <c r="S206" s="190"/>
      <c r="T206" s="191"/>
      <c r="AT206" s="192" t="s">
        <v>177</v>
      </c>
      <c r="AU206" s="192" t="s">
        <v>87</v>
      </c>
      <c r="AV206" s="11" t="s">
        <v>87</v>
      </c>
      <c r="AW206" s="11" t="s">
        <v>37</v>
      </c>
      <c r="AX206" s="11" t="s">
        <v>78</v>
      </c>
      <c r="AY206" s="192" t="s">
        <v>167</v>
      </c>
    </row>
    <row r="207" spans="2:65" s="1" customFormat="1" ht="31.5" customHeight="1">
      <c r="B207" s="170"/>
      <c r="C207" s="171" t="s">
        <v>398</v>
      </c>
      <c r="D207" s="171" t="s">
        <v>170</v>
      </c>
      <c r="E207" s="172" t="s">
        <v>399</v>
      </c>
      <c r="F207" s="173" t="s">
        <v>400</v>
      </c>
      <c r="G207" s="174" t="s">
        <v>173</v>
      </c>
      <c r="H207" s="175">
        <v>2</v>
      </c>
      <c r="I207" s="176"/>
      <c r="J207" s="177">
        <f>ROUND(I207*H207,2)</f>
        <v>0</v>
      </c>
      <c r="K207" s="173" t="s">
        <v>5</v>
      </c>
      <c r="L207" s="41"/>
      <c r="M207" s="178" t="s">
        <v>5</v>
      </c>
      <c r="N207" s="179" t="s">
        <v>45</v>
      </c>
      <c r="O207" s="42"/>
      <c r="P207" s="180">
        <f>O207*H207</f>
        <v>0</v>
      </c>
      <c r="Q207" s="180">
        <v>0</v>
      </c>
      <c r="R207" s="180">
        <f>Q207*H207</f>
        <v>0</v>
      </c>
      <c r="S207" s="180">
        <v>0.124</v>
      </c>
      <c r="T207" s="181">
        <f>S207*H207</f>
        <v>0.248</v>
      </c>
      <c r="AR207" s="24" t="s">
        <v>175</v>
      </c>
      <c r="AT207" s="24" t="s">
        <v>170</v>
      </c>
      <c r="AU207" s="24" t="s">
        <v>87</v>
      </c>
      <c r="AY207" s="24" t="s">
        <v>167</v>
      </c>
      <c r="BE207" s="182">
        <f>IF(N207="základní",J207,0)</f>
        <v>0</v>
      </c>
      <c r="BF207" s="182">
        <f>IF(N207="snížená",J207,0)</f>
        <v>0</v>
      </c>
      <c r="BG207" s="182">
        <f>IF(N207="zákl. přenesená",J207,0)</f>
        <v>0</v>
      </c>
      <c r="BH207" s="182">
        <f>IF(N207="sníž. přenesená",J207,0)</f>
        <v>0</v>
      </c>
      <c r="BI207" s="182">
        <f>IF(N207="nulová",J207,0)</f>
        <v>0</v>
      </c>
      <c r="BJ207" s="24" t="s">
        <v>87</v>
      </c>
      <c r="BK207" s="182">
        <f>ROUND(I207*H207,2)</f>
        <v>0</v>
      </c>
      <c r="BL207" s="24" t="s">
        <v>175</v>
      </c>
      <c r="BM207" s="24" t="s">
        <v>401</v>
      </c>
    </row>
    <row r="208" spans="2:65" s="11" customFormat="1">
      <c r="B208" s="183"/>
      <c r="D208" s="184" t="s">
        <v>177</v>
      </c>
      <c r="E208" s="185" t="s">
        <v>5</v>
      </c>
      <c r="F208" s="186" t="s">
        <v>402</v>
      </c>
      <c r="H208" s="187">
        <v>2</v>
      </c>
      <c r="I208" s="188"/>
      <c r="L208" s="183"/>
      <c r="M208" s="189"/>
      <c r="N208" s="190"/>
      <c r="O208" s="190"/>
      <c r="P208" s="190"/>
      <c r="Q208" s="190"/>
      <c r="R208" s="190"/>
      <c r="S208" s="190"/>
      <c r="T208" s="191"/>
      <c r="AT208" s="192" t="s">
        <v>177</v>
      </c>
      <c r="AU208" s="192" t="s">
        <v>87</v>
      </c>
      <c r="AV208" s="11" t="s">
        <v>87</v>
      </c>
      <c r="AW208" s="11" t="s">
        <v>37</v>
      </c>
      <c r="AX208" s="11" t="s">
        <v>78</v>
      </c>
      <c r="AY208" s="192" t="s">
        <v>167</v>
      </c>
    </row>
    <row r="209" spans="2:65" s="1" customFormat="1" ht="31.5" customHeight="1">
      <c r="B209" s="170"/>
      <c r="C209" s="171" t="s">
        <v>403</v>
      </c>
      <c r="D209" s="171" t="s">
        <v>170</v>
      </c>
      <c r="E209" s="172" t="s">
        <v>404</v>
      </c>
      <c r="F209" s="173" t="s">
        <v>405</v>
      </c>
      <c r="G209" s="174" t="s">
        <v>173</v>
      </c>
      <c r="H209" s="175">
        <v>5</v>
      </c>
      <c r="I209" s="176"/>
      <c r="J209" s="177">
        <f>ROUND(I209*H209,2)</f>
        <v>0</v>
      </c>
      <c r="K209" s="173" t="s">
        <v>174</v>
      </c>
      <c r="L209" s="41"/>
      <c r="M209" s="178" t="s">
        <v>5</v>
      </c>
      <c r="N209" s="179" t="s">
        <v>45</v>
      </c>
      <c r="O209" s="42"/>
      <c r="P209" s="180">
        <f>O209*H209</f>
        <v>0</v>
      </c>
      <c r="Q209" s="180">
        <v>0</v>
      </c>
      <c r="R209" s="180">
        <f>Q209*H209</f>
        <v>0</v>
      </c>
      <c r="S209" s="180">
        <v>0.124</v>
      </c>
      <c r="T209" s="181">
        <f>S209*H209</f>
        <v>0.62</v>
      </c>
      <c r="AR209" s="24" t="s">
        <v>175</v>
      </c>
      <c r="AT209" s="24" t="s">
        <v>170</v>
      </c>
      <c r="AU209" s="24" t="s">
        <v>87</v>
      </c>
      <c r="AY209" s="24" t="s">
        <v>167</v>
      </c>
      <c r="BE209" s="182">
        <f>IF(N209="základní",J209,0)</f>
        <v>0</v>
      </c>
      <c r="BF209" s="182">
        <f>IF(N209="snížená",J209,0)</f>
        <v>0</v>
      </c>
      <c r="BG209" s="182">
        <f>IF(N209="zákl. přenesená",J209,0)</f>
        <v>0</v>
      </c>
      <c r="BH209" s="182">
        <f>IF(N209="sníž. přenesená",J209,0)</f>
        <v>0</v>
      </c>
      <c r="BI209" s="182">
        <f>IF(N209="nulová",J209,0)</f>
        <v>0</v>
      </c>
      <c r="BJ209" s="24" t="s">
        <v>87</v>
      </c>
      <c r="BK209" s="182">
        <f>ROUND(I209*H209,2)</f>
        <v>0</v>
      </c>
      <c r="BL209" s="24" t="s">
        <v>175</v>
      </c>
      <c r="BM209" s="24" t="s">
        <v>406</v>
      </c>
    </row>
    <row r="210" spans="2:65" s="11" customFormat="1">
      <c r="B210" s="183"/>
      <c r="D210" s="203" t="s">
        <v>177</v>
      </c>
      <c r="E210" s="192" t="s">
        <v>5</v>
      </c>
      <c r="F210" s="204" t="s">
        <v>407</v>
      </c>
      <c r="H210" s="205">
        <v>2</v>
      </c>
      <c r="I210" s="188"/>
      <c r="L210" s="183"/>
      <c r="M210" s="189"/>
      <c r="N210" s="190"/>
      <c r="O210" s="190"/>
      <c r="P210" s="190"/>
      <c r="Q210" s="190"/>
      <c r="R210" s="190"/>
      <c r="S210" s="190"/>
      <c r="T210" s="191"/>
      <c r="AT210" s="192" t="s">
        <v>177</v>
      </c>
      <c r="AU210" s="192" t="s">
        <v>87</v>
      </c>
      <c r="AV210" s="11" t="s">
        <v>87</v>
      </c>
      <c r="AW210" s="11" t="s">
        <v>37</v>
      </c>
      <c r="AX210" s="11" t="s">
        <v>73</v>
      </c>
      <c r="AY210" s="192" t="s">
        <v>167</v>
      </c>
    </row>
    <row r="211" spans="2:65" s="11" customFormat="1">
      <c r="B211" s="183"/>
      <c r="D211" s="203" t="s">
        <v>177</v>
      </c>
      <c r="E211" s="192" t="s">
        <v>5</v>
      </c>
      <c r="F211" s="204" t="s">
        <v>408</v>
      </c>
      <c r="H211" s="205">
        <v>3</v>
      </c>
      <c r="I211" s="188"/>
      <c r="L211" s="183"/>
      <c r="M211" s="189"/>
      <c r="N211" s="190"/>
      <c r="O211" s="190"/>
      <c r="P211" s="190"/>
      <c r="Q211" s="190"/>
      <c r="R211" s="190"/>
      <c r="S211" s="190"/>
      <c r="T211" s="191"/>
      <c r="AT211" s="192" t="s">
        <v>177</v>
      </c>
      <c r="AU211" s="192" t="s">
        <v>87</v>
      </c>
      <c r="AV211" s="11" t="s">
        <v>87</v>
      </c>
      <c r="AW211" s="11" t="s">
        <v>37</v>
      </c>
      <c r="AX211" s="11" t="s">
        <v>73</v>
      </c>
      <c r="AY211" s="192" t="s">
        <v>167</v>
      </c>
    </row>
    <row r="212" spans="2:65" s="12" customFormat="1">
      <c r="B212" s="206"/>
      <c r="D212" s="184" t="s">
        <v>177</v>
      </c>
      <c r="E212" s="207" t="s">
        <v>5</v>
      </c>
      <c r="F212" s="208" t="s">
        <v>234</v>
      </c>
      <c r="H212" s="209">
        <v>5</v>
      </c>
      <c r="I212" s="210"/>
      <c r="L212" s="206"/>
      <c r="M212" s="211"/>
      <c r="N212" s="212"/>
      <c r="O212" s="212"/>
      <c r="P212" s="212"/>
      <c r="Q212" s="212"/>
      <c r="R212" s="212"/>
      <c r="S212" s="212"/>
      <c r="T212" s="213"/>
      <c r="AT212" s="214" t="s">
        <v>177</v>
      </c>
      <c r="AU212" s="214" t="s">
        <v>87</v>
      </c>
      <c r="AV212" s="12" t="s">
        <v>168</v>
      </c>
      <c r="AW212" s="12" t="s">
        <v>37</v>
      </c>
      <c r="AX212" s="12" t="s">
        <v>78</v>
      </c>
      <c r="AY212" s="214" t="s">
        <v>167</v>
      </c>
    </row>
    <row r="213" spans="2:65" s="1" customFormat="1" ht="22.5" customHeight="1">
      <c r="B213" s="170"/>
      <c r="C213" s="171" t="s">
        <v>409</v>
      </c>
      <c r="D213" s="171" t="s">
        <v>170</v>
      </c>
      <c r="E213" s="172" t="s">
        <v>410</v>
      </c>
      <c r="F213" s="173" t="s">
        <v>411</v>
      </c>
      <c r="G213" s="174" t="s">
        <v>207</v>
      </c>
      <c r="H213" s="175">
        <v>10</v>
      </c>
      <c r="I213" s="176"/>
      <c r="J213" s="177">
        <f>ROUND(I213*H213,2)</f>
        <v>0</v>
      </c>
      <c r="K213" s="173" t="s">
        <v>174</v>
      </c>
      <c r="L213" s="41"/>
      <c r="M213" s="178" t="s">
        <v>5</v>
      </c>
      <c r="N213" s="179" t="s">
        <v>45</v>
      </c>
      <c r="O213" s="42"/>
      <c r="P213" s="180">
        <f>O213*H213</f>
        <v>0</v>
      </c>
      <c r="Q213" s="180">
        <v>0</v>
      </c>
      <c r="R213" s="180">
        <f>Q213*H213</f>
        <v>0</v>
      </c>
      <c r="S213" s="180">
        <v>1.7999999999999999E-2</v>
      </c>
      <c r="T213" s="181">
        <f>S213*H213</f>
        <v>0.18</v>
      </c>
      <c r="AR213" s="24" t="s">
        <v>175</v>
      </c>
      <c r="AT213" s="24" t="s">
        <v>170</v>
      </c>
      <c r="AU213" s="24" t="s">
        <v>87</v>
      </c>
      <c r="AY213" s="24" t="s">
        <v>167</v>
      </c>
      <c r="BE213" s="182">
        <f>IF(N213="základní",J213,0)</f>
        <v>0</v>
      </c>
      <c r="BF213" s="182">
        <f>IF(N213="snížená",J213,0)</f>
        <v>0</v>
      </c>
      <c r="BG213" s="182">
        <f>IF(N213="zákl. přenesená",J213,0)</f>
        <v>0</v>
      </c>
      <c r="BH213" s="182">
        <f>IF(N213="sníž. přenesená",J213,0)</f>
        <v>0</v>
      </c>
      <c r="BI213" s="182">
        <f>IF(N213="nulová",J213,0)</f>
        <v>0</v>
      </c>
      <c r="BJ213" s="24" t="s">
        <v>87</v>
      </c>
      <c r="BK213" s="182">
        <f>ROUND(I213*H213,2)</f>
        <v>0</v>
      </c>
      <c r="BL213" s="24" t="s">
        <v>175</v>
      </c>
      <c r="BM213" s="24" t="s">
        <v>412</v>
      </c>
    </row>
    <row r="214" spans="2:65" s="11" customFormat="1">
      <c r="B214" s="183"/>
      <c r="D214" s="184" t="s">
        <v>177</v>
      </c>
      <c r="E214" s="185" t="s">
        <v>5</v>
      </c>
      <c r="F214" s="186" t="s">
        <v>413</v>
      </c>
      <c r="H214" s="187">
        <v>10</v>
      </c>
      <c r="I214" s="188"/>
      <c r="L214" s="183"/>
      <c r="M214" s="189"/>
      <c r="N214" s="190"/>
      <c r="O214" s="190"/>
      <c r="P214" s="190"/>
      <c r="Q214" s="190"/>
      <c r="R214" s="190"/>
      <c r="S214" s="190"/>
      <c r="T214" s="191"/>
      <c r="AT214" s="192" t="s">
        <v>177</v>
      </c>
      <c r="AU214" s="192" t="s">
        <v>87</v>
      </c>
      <c r="AV214" s="11" t="s">
        <v>87</v>
      </c>
      <c r="AW214" s="11" t="s">
        <v>37</v>
      </c>
      <c r="AX214" s="11" t="s">
        <v>78</v>
      </c>
      <c r="AY214" s="192" t="s">
        <v>167</v>
      </c>
    </row>
    <row r="215" spans="2:65" s="1" customFormat="1" ht="31.5" customHeight="1">
      <c r="B215" s="170"/>
      <c r="C215" s="171" t="s">
        <v>414</v>
      </c>
      <c r="D215" s="171" t="s">
        <v>170</v>
      </c>
      <c r="E215" s="172" t="s">
        <v>415</v>
      </c>
      <c r="F215" s="173" t="s">
        <v>416</v>
      </c>
      <c r="G215" s="174" t="s">
        <v>201</v>
      </c>
      <c r="H215" s="175">
        <v>7</v>
      </c>
      <c r="I215" s="176"/>
      <c r="J215" s="177">
        <f>ROUND(I215*H215,2)</f>
        <v>0</v>
      </c>
      <c r="K215" s="173" t="s">
        <v>174</v>
      </c>
      <c r="L215" s="41"/>
      <c r="M215" s="178" t="s">
        <v>5</v>
      </c>
      <c r="N215" s="179" t="s">
        <v>45</v>
      </c>
      <c r="O215" s="42"/>
      <c r="P215" s="180">
        <f>O215*H215</f>
        <v>0</v>
      </c>
      <c r="Q215" s="180">
        <v>0</v>
      </c>
      <c r="R215" s="180">
        <f>Q215*H215</f>
        <v>0</v>
      </c>
      <c r="S215" s="180">
        <v>0.05</v>
      </c>
      <c r="T215" s="181">
        <f>S215*H215</f>
        <v>0.35000000000000003</v>
      </c>
      <c r="AR215" s="24" t="s">
        <v>175</v>
      </c>
      <c r="AT215" s="24" t="s">
        <v>170</v>
      </c>
      <c r="AU215" s="24" t="s">
        <v>87</v>
      </c>
      <c r="AY215" s="24" t="s">
        <v>167</v>
      </c>
      <c r="BE215" s="182">
        <f>IF(N215="základní",J215,0)</f>
        <v>0</v>
      </c>
      <c r="BF215" s="182">
        <f>IF(N215="snížená",J215,0)</f>
        <v>0</v>
      </c>
      <c r="BG215" s="182">
        <f>IF(N215="zákl. přenesená",J215,0)</f>
        <v>0</v>
      </c>
      <c r="BH215" s="182">
        <f>IF(N215="sníž. přenesená",J215,0)</f>
        <v>0</v>
      </c>
      <c r="BI215" s="182">
        <f>IF(N215="nulová",J215,0)</f>
        <v>0</v>
      </c>
      <c r="BJ215" s="24" t="s">
        <v>87</v>
      </c>
      <c r="BK215" s="182">
        <f>ROUND(I215*H215,2)</f>
        <v>0</v>
      </c>
      <c r="BL215" s="24" t="s">
        <v>175</v>
      </c>
      <c r="BM215" s="24" t="s">
        <v>417</v>
      </c>
    </row>
    <row r="216" spans="2:65" s="11" customFormat="1">
      <c r="B216" s="183"/>
      <c r="D216" s="184" t="s">
        <v>177</v>
      </c>
      <c r="E216" s="185" t="s">
        <v>5</v>
      </c>
      <c r="F216" s="186" t="s">
        <v>222</v>
      </c>
      <c r="H216" s="187">
        <v>7</v>
      </c>
      <c r="I216" s="188"/>
      <c r="L216" s="183"/>
      <c r="M216" s="189"/>
      <c r="N216" s="190"/>
      <c r="O216" s="190"/>
      <c r="P216" s="190"/>
      <c r="Q216" s="190"/>
      <c r="R216" s="190"/>
      <c r="S216" s="190"/>
      <c r="T216" s="191"/>
      <c r="AT216" s="192" t="s">
        <v>177</v>
      </c>
      <c r="AU216" s="192" t="s">
        <v>87</v>
      </c>
      <c r="AV216" s="11" t="s">
        <v>87</v>
      </c>
      <c r="AW216" s="11" t="s">
        <v>37</v>
      </c>
      <c r="AX216" s="11" t="s">
        <v>78</v>
      </c>
      <c r="AY216" s="192" t="s">
        <v>167</v>
      </c>
    </row>
    <row r="217" spans="2:65" s="1" customFormat="1" ht="22.5" customHeight="1">
      <c r="B217" s="170"/>
      <c r="C217" s="171" t="s">
        <v>418</v>
      </c>
      <c r="D217" s="171" t="s">
        <v>170</v>
      </c>
      <c r="E217" s="172" t="s">
        <v>419</v>
      </c>
      <c r="F217" s="173" t="s">
        <v>420</v>
      </c>
      <c r="G217" s="174" t="s">
        <v>201</v>
      </c>
      <c r="H217" s="175">
        <v>2.5760000000000001</v>
      </c>
      <c r="I217" s="176"/>
      <c r="J217" s="177">
        <f>ROUND(I217*H217,2)</f>
        <v>0</v>
      </c>
      <c r="K217" s="173" t="s">
        <v>5</v>
      </c>
      <c r="L217" s="41"/>
      <c r="M217" s="178" t="s">
        <v>5</v>
      </c>
      <c r="N217" s="179" t="s">
        <v>45</v>
      </c>
      <c r="O217" s="42"/>
      <c r="P217" s="180">
        <f>O217*H217</f>
        <v>0</v>
      </c>
      <c r="Q217" s="180">
        <v>0</v>
      </c>
      <c r="R217" s="180">
        <f>Q217*H217</f>
        <v>0</v>
      </c>
      <c r="S217" s="180">
        <v>9.5999999999999992E-3</v>
      </c>
      <c r="T217" s="181">
        <f>S217*H217</f>
        <v>2.4729599999999997E-2</v>
      </c>
      <c r="AR217" s="24" t="s">
        <v>175</v>
      </c>
      <c r="AT217" s="24" t="s">
        <v>170</v>
      </c>
      <c r="AU217" s="24" t="s">
        <v>87</v>
      </c>
      <c r="AY217" s="24" t="s">
        <v>167</v>
      </c>
      <c r="BE217" s="182">
        <f>IF(N217="základní",J217,0)</f>
        <v>0</v>
      </c>
      <c r="BF217" s="182">
        <f>IF(N217="snížená",J217,0)</f>
        <v>0</v>
      </c>
      <c r="BG217" s="182">
        <f>IF(N217="zákl. přenesená",J217,0)</f>
        <v>0</v>
      </c>
      <c r="BH217" s="182">
        <f>IF(N217="sníž. přenesená",J217,0)</f>
        <v>0</v>
      </c>
      <c r="BI217" s="182">
        <f>IF(N217="nulová",J217,0)</f>
        <v>0</v>
      </c>
      <c r="BJ217" s="24" t="s">
        <v>87</v>
      </c>
      <c r="BK217" s="182">
        <f>ROUND(I217*H217,2)</f>
        <v>0</v>
      </c>
      <c r="BL217" s="24" t="s">
        <v>175</v>
      </c>
      <c r="BM217" s="24" t="s">
        <v>421</v>
      </c>
    </row>
    <row r="218" spans="2:65" s="13" customFormat="1">
      <c r="B218" s="215"/>
      <c r="D218" s="203" t="s">
        <v>177</v>
      </c>
      <c r="E218" s="216" t="s">
        <v>5</v>
      </c>
      <c r="F218" s="217" t="s">
        <v>422</v>
      </c>
      <c r="H218" s="218" t="s">
        <v>5</v>
      </c>
      <c r="I218" s="219"/>
      <c r="L218" s="215"/>
      <c r="M218" s="220"/>
      <c r="N218" s="221"/>
      <c r="O218" s="221"/>
      <c r="P218" s="221"/>
      <c r="Q218" s="221"/>
      <c r="R218" s="221"/>
      <c r="S218" s="221"/>
      <c r="T218" s="222"/>
      <c r="AT218" s="218" t="s">
        <v>177</v>
      </c>
      <c r="AU218" s="218" t="s">
        <v>87</v>
      </c>
      <c r="AV218" s="13" t="s">
        <v>78</v>
      </c>
      <c r="AW218" s="13" t="s">
        <v>37</v>
      </c>
      <c r="AX218" s="13" t="s">
        <v>73</v>
      </c>
      <c r="AY218" s="218" t="s">
        <v>167</v>
      </c>
    </row>
    <row r="219" spans="2:65" s="11" customFormat="1">
      <c r="B219" s="183"/>
      <c r="D219" s="203" t="s">
        <v>177</v>
      </c>
      <c r="E219" s="192" t="s">
        <v>5</v>
      </c>
      <c r="F219" s="204" t="s">
        <v>423</v>
      </c>
      <c r="H219" s="205">
        <v>1.4</v>
      </c>
      <c r="I219" s="188"/>
      <c r="L219" s="183"/>
      <c r="M219" s="189"/>
      <c r="N219" s="190"/>
      <c r="O219" s="190"/>
      <c r="P219" s="190"/>
      <c r="Q219" s="190"/>
      <c r="R219" s="190"/>
      <c r="S219" s="190"/>
      <c r="T219" s="191"/>
      <c r="AT219" s="192" t="s">
        <v>177</v>
      </c>
      <c r="AU219" s="192" t="s">
        <v>87</v>
      </c>
      <c r="AV219" s="11" t="s">
        <v>87</v>
      </c>
      <c r="AW219" s="11" t="s">
        <v>37</v>
      </c>
      <c r="AX219" s="11" t="s">
        <v>73</v>
      </c>
      <c r="AY219" s="192" t="s">
        <v>167</v>
      </c>
    </row>
    <row r="220" spans="2:65" s="11" customFormat="1">
      <c r="B220" s="183"/>
      <c r="D220" s="203" t="s">
        <v>177</v>
      </c>
      <c r="E220" s="192" t="s">
        <v>5</v>
      </c>
      <c r="F220" s="204" t="s">
        <v>424</v>
      </c>
      <c r="H220" s="205">
        <v>1.1759999999999999</v>
      </c>
      <c r="I220" s="188"/>
      <c r="L220" s="183"/>
      <c r="M220" s="189"/>
      <c r="N220" s="190"/>
      <c r="O220" s="190"/>
      <c r="P220" s="190"/>
      <c r="Q220" s="190"/>
      <c r="R220" s="190"/>
      <c r="S220" s="190"/>
      <c r="T220" s="191"/>
      <c r="AT220" s="192" t="s">
        <v>177</v>
      </c>
      <c r="AU220" s="192" t="s">
        <v>87</v>
      </c>
      <c r="AV220" s="11" t="s">
        <v>87</v>
      </c>
      <c r="AW220" s="11" t="s">
        <v>37</v>
      </c>
      <c r="AX220" s="11" t="s">
        <v>73</v>
      </c>
      <c r="AY220" s="192" t="s">
        <v>167</v>
      </c>
    </row>
    <row r="221" spans="2:65" s="12" customFormat="1">
      <c r="B221" s="206"/>
      <c r="D221" s="203" t="s">
        <v>177</v>
      </c>
      <c r="E221" s="214" t="s">
        <v>5</v>
      </c>
      <c r="F221" s="223" t="s">
        <v>234</v>
      </c>
      <c r="H221" s="224">
        <v>2.5760000000000001</v>
      </c>
      <c r="I221" s="210"/>
      <c r="L221" s="206"/>
      <c r="M221" s="211"/>
      <c r="N221" s="212"/>
      <c r="O221" s="212"/>
      <c r="P221" s="212"/>
      <c r="Q221" s="212"/>
      <c r="R221" s="212"/>
      <c r="S221" s="212"/>
      <c r="T221" s="213"/>
      <c r="AT221" s="214" t="s">
        <v>177</v>
      </c>
      <c r="AU221" s="214" t="s">
        <v>87</v>
      </c>
      <c r="AV221" s="12" t="s">
        <v>168</v>
      </c>
      <c r="AW221" s="12" t="s">
        <v>37</v>
      </c>
      <c r="AX221" s="12" t="s">
        <v>78</v>
      </c>
      <c r="AY221" s="214" t="s">
        <v>167</v>
      </c>
    </row>
    <row r="222" spans="2:65" s="10" customFormat="1" ht="29.85" customHeight="1">
      <c r="B222" s="156"/>
      <c r="D222" s="167" t="s">
        <v>72</v>
      </c>
      <c r="E222" s="168" t="s">
        <v>425</v>
      </c>
      <c r="F222" s="168" t="s">
        <v>426</v>
      </c>
      <c r="I222" s="159"/>
      <c r="J222" s="169">
        <f>BK222</f>
        <v>0</v>
      </c>
      <c r="L222" s="156"/>
      <c r="M222" s="161"/>
      <c r="N222" s="162"/>
      <c r="O222" s="162"/>
      <c r="P222" s="163">
        <f>SUM(P223:P226)</f>
        <v>0</v>
      </c>
      <c r="Q222" s="162"/>
      <c r="R222" s="163">
        <f>SUM(R223:R226)</f>
        <v>0</v>
      </c>
      <c r="S222" s="162"/>
      <c r="T222" s="164">
        <f>SUM(T223:T226)</f>
        <v>0</v>
      </c>
      <c r="AR222" s="157" t="s">
        <v>78</v>
      </c>
      <c r="AT222" s="165" t="s">
        <v>72</v>
      </c>
      <c r="AU222" s="165" t="s">
        <v>78</v>
      </c>
      <c r="AY222" s="157" t="s">
        <v>167</v>
      </c>
      <c r="BK222" s="166">
        <f>SUM(BK223:BK226)</f>
        <v>0</v>
      </c>
    </row>
    <row r="223" spans="2:65" s="1" customFormat="1" ht="22.5" customHeight="1">
      <c r="B223" s="170"/>
      <c r="C223" s="171" t="s">
        <v>427</v>
      </c>
      <c r="D223" s="171" t="s">
        <v>170</v>
      </c>
      <c r="E223" s="172" t="s">
        <v>428</v>
      </c>
      <c r="F223" s="173" t="s">
        <v>429</v>
      </c>
      <c r="G223" s="174" t="s">
        <v>195</v>
      </c>
      <c r="H223" s="175">
        <v>5.4969999999999999</v>
      </c>
      <c r="I223" s="176"/>
      <c r="J223" s="177">
        <f>ROUND(I223*H223,2)</f>
        <v>0</v>
      </c>
      <c r="K223" s="173" t="s">
        <v>174</v>
      </c>
      <c r="L223" s="41"/>
      <c r="M223" s="178" t="s">
        <v>5</v>
      </c>
      <c r="N223" s="179" t="s">
        <v>45</v>
      </c>
      <c r="O223" s="42"/>
      <c r="P223" s="180">
        <f>O223*H223</f>
        <v>0</v>
      </c>
      <c r="Q223" s="180">
        <v>0</v>
      </c>
      <c r="R223" s="180">
        <f>Q223*H223</f>
        <v>0</v>
      </c>
      <c r="S223" s="180">
        <v>0</v>
      </c>
      <c r="T223" s="181">
        <f>S223*H223</f>
        <v>0</v>
      </c>
      <c r="AR223" s="24" t="s">
        <v>175</v>
      </c>
      <c r="AT223" s="24" t="s">
        <v>170</v>
      </c>
      <c r="AU223" s="24" t="s">
        <v>87</v>
      </c>
      <c r="AY223" s="24" t="s">
        <v>167</v>
      </c>
      <c r="BE223" s="182">
        <f>IF(N223="základní",J223,0)</f>
        <v>0</v>
      </c>
      <c r="BF223" s="182">
        <f>IF(N223="snížená",J223,0)</f>
        <v>0</v>
      </c>
      <c r="BG223" s="182">
        <f>IF(N223="zákl. přenesená",J223,0)</f>
        <v>0</v>
      </c>
      <c r="BH223" s="182">
        <f>IF(N223="sníž. přenesená",J223,0)</f>
        <v>0</v>
      </c>
      <c r="BI223" s="182">
        <f>IF(N223="nulová",J223,0)</f>
        <v>0</v>
      </c>
      <c r="BJ223" s="24" t="s">
        <v>87</v>
      </c>
      <c r="BK223" s="182">
        <f>ROUND(I223*H223,2)</f>
        <v>0</v>
      </c>
      <c r="BL223" s="24" t="s">
        <v>175</v>
      </c>
      <c r="BM223" s="24" t="s">
        <v>430</v>
      </c>
    </row>
    <row r="224" spans="2:65" s="1" customFormat="1" ht="22.5" customHeight="1">
      <c r="B224" s="170"/>
      <c r="C224" s="171" t="s">
        <v>431</v>
      </c>
      <c r="D224" s="171" t="s">
        <v>170</v>
      </c>
      <c r="E224" s="172" t="s">
        <v>432</v>
      </c>
      <c r="F224" s="173" t="s">
        <v>433</v>
      </c>
      <c r="G224" s="174" t="s">
        <v>195</v>
      </c>
      <c r="H224" s="175">
        <v>5.4969999999999999</v>
      </c>
      <c r="I224" s="176"/>
      <c r="J224" s="177">
        <f>ROUND(I224*H224,2)</f>
        <v>0</v>
      </c>
      <c r="K224" s="173" t="s">
        <v>174</v>
      </c>
      <c r="L224" s="41"/>
      <c r="M224" s="178" t="s">
        <v>5</v>
      </c>
      <c r="N224" s="179" t="s">
        <v>45</v>
      </c>
      <c r="O224" s="42"/>
      <c r="P224" s="180">
        <f>O224*H224</f>
        <v>0</v>
      </c>
      <c r="Q224" s="180">
        <v>0</v>
      </c>
      <c r="R224" s="180">
        <f>Q224*H224</f>
        <v>0</v>
      </c>
      <c r="S224" s="180">
        <v>0</v>
      </c>
      <c r="T224" s="181">
        <f>S224*H224</f>
        <v>0</v>
      </c>
      <c r="AR224" s="24" t="s">
        <v>175</v>
      </c>
      <c r="AT224" s="24" t="s">
        <v>170</v>
      </c>
      <c r="AU224" s="24" t="s">
        <v>87</v>
      </c>
      <c r="AY224" s="24" t="s">
        <v>167</v>
      </c>
      <c r="BE224" s="182">
        <f>IF(N224="základní",J224,0)</f>
        <v>0</v>
      </c>
      <c r="BF224" s="182">
        <f>IF(N224="snížená",J224,0)</f>
        <v>0</v>
      </c>
      <c r="BG224" s="182">
        <f>IF(N224="zákl. přenesená",J224,0)</f>
        <v>0</v>
      </c>
      <c r="BH224" s="182">
        <f>IF(N224="sníž. přenesená",J224,0)</f>
        <v>0</v>
      </c>
      <c r="BI224" s="182">
        <f>IF(N224="nulová",J224,0)</f>
        <v>0</v>
      </c>
      <c r="BJ224" s="24" t="s">
        <v>87</v>
      </c>
      <c r="BK224" s="182">
        <f>ROUND(I224*H224,2)</f>
        <v>0</v>
      </c>
      <c r="BL224" s="24" t="s">
        <v>175</v>
      </c>
      <c r="BM224" s="24" t="s">
        <v>434</v>
      </c>
    </row>
    <row r="225" spans="2:65" s="1" customFormat="1" ht="22.5" customHeight="1">
      <c r="B225" s="170"/>
      <c r="C225" s="171" t="s">
        <v>435</v>
      </c>
      <c r="D225" s="171" t="s">
        <v>170</v>
      </c>
      <c r="E225" s="172" t="s">
        <v>436</v>
      </c>
      <c r="F225" s="173" t="s">
        <v>437</v>
      </c>
      <c r="G225" s="174" t="s">
        <v>195</v>
      </c>
      <c r="H225" s="175">
        <v>5.4969999999999999</v>
      </c>
      <c r="I225" s="176"/>
      <c r="J225" s="177">
        <f>ROUND(I225*H225,2)</f>
        <v>0</v>
      </c>
      <c r="K225" s="173" t="s">
        <v>5</v>
      </c>
      <c r="L225" s="41"/>
      <c r="M225" s="178" t="s">
        <v>5</v>
      </c>
      <c r="N225" s="179" t="s">
        <v>45</v>
      </c>
      <c r="O225" s="42"/>
      <c r="P225" s="180">
        <f>O225*H225</f>
        <v>0</v>
      </c>
      <c r="Q225" s="180">
        <v>0</v>
      </c>
      <c r="R225" s="180">
        <f>Q225*H225</f>
        <v>0</v>
      </c>
      <c r="S225" s="180">
        <v>0</v>
      </c>
      <c r="T225" s="181">
        <f>S225*H225</f>
        <v>0</v>
      </c>
      <c r="AR225" s="24" t="s">
        <v>175</v>
      </c>
      <c r="AT225" s="24" t="s">
        <v>170</v>
      </c>
      <c r="AU225" s="24" t="s">
        <v>87</v>
      </c>
      <c r="AY225" s="24" t="s">
        <v>167</v>
      </c>
      <c r="BE225" s="182">
        <f>IF(N225="základní",J225,0)</f>
        <v>0</v>
      </c>
      <c r="BF225" s="182">
        <f>IF(N225="snížená",J225,0)</f>
        <v>0</v>
      </c>
      <c r="BG225" s="182">
        <f>IF(N225="zákl. přenesená",J225,0)</f>
        <v>0</v>
      </c>
      <c r="BH225" s="182">
        <f>IF(N225="sníž. přenesená",J225,0)</f>
        <v>0</v>
      </c>
      <c r="BI225" s="182">
        <f>IF(N225="nulová",J225,0)</f>
        <v>0</v>
      </c>
      <c r="BJ225" s="24" t="s">
        <v>87</v>
      </c>
      <c r="BK225" s="182">
        <f>ROUND(I225*H225,2)</f>
        <v>0</v>
      </c>
      <c r="BL225" s="24" t="s">
        <v>175</v>
      </c>
      <c r="BM225" s="24" t="s">
        <v>438</v>
      </c>
    </row>
    <row r="226" spans="2:65" s="1" customFormat="1" ht="22.5" customHeight="1">
      <c r="B226" s="170"/>
      <c r="C226" s="171" t="s">
        <v>439</v>
      </c>
      <c r="D226" s="171" t="s">
        <v>170</v>
      </c>
      <c r="E226" s="172" t="s">
        <v>440</v>
      </c>
      <c r="F226" s="173" t="s">
        <v>441</v>
      </c>
      <c r="G226" s="174" t="s">
        <v>195</v>
      </c>
      <c r="H226" s="175">
        <v>5.4969999999999999</v>
      </c>
      <c r="I226" s="176"/>
      <c r="J226" s="177">
        <f>ROUND(I226*H226,2)</f>
        <v>0</v>
      </c>
      <c r="K226" s="173" t="s">
        <v>174</v>
      </c>
      <c r="L226" s="41"/>
      <c r="M226" s="178" t="s">
        <v>5</v>
      </c>
      <c r="N226" s="179" t="s">
        <v>45</v>
      </c>
      <c r="O226" s="42"/>
      <c r="P226" s="180">
        <f>O226*H226</f>
        <v>0</v>
      </c>
      <c r="Q226" s="180">
        <v>0</v>
      </c>
      <c r="R226" s="180">
        <f>Q226*H226</f>
        <v>0</v>
      </c>
      <c r="S226" s="180">
        <v>0</v>
      </c>
      <c r="T226" s="181">
        <f>S226*H226</f>
        <v>0</v>
      </c>
      <c r="AR226" s="24" t="s">
        <v>175</v>
      </c>
      <c r="AT226" s="24" t="s">
        <v>170</v>
      </c>
      <c r="AU226" s="24" t="s">
        <v>87</v>
      </c>
      <c r="AY226" s="24" t="s">
        <v>167</v>
      </c>
      <c r="BE226" s="182">
        <f>IF(N226="základní",J226,0)</f>
        <v>0</v>
      </c>
      <c r="BF226" s="182">
        <f>IF(N226="snížená",J226,0)</f>
        <v>0</v>
      </c>
      <c r="BG226" s="182">
        <f>IF(N226="zákl. přenesená",J226,0)</f>
        <v>0</v>
      </c>
      <c r="BH226" s="182">
        <f>IF(N226="sníž. přenesená",J226,0)</f>
        <v>0</v>
      </c>
      <c r="BI226" s="182">
        <f>IF(N226="nulová",J226,0)</f>
        <v>0</v>
      </c>
      <c r="BJ226" s="24" t="s">
        <v>87</v>
      </c>
      <c r="BK226" s="182">
        <f>ROUND(I226*H226,2)</f>
        <v>0</v>
      </c>
      <c r="BL226" s="24" t="s">
        <v>175</v>
      </c>
      <c r="BM226" s="24" t="s">
        <v>442</v>
      </c>
    </row>
    <row r="227" spans="2:65" s="10" customFormat="1" ht="29.85" customHeight="1">
      <c r="B227" s="156"/>
      <c r="D227" s="167" t="s">
        <v>72</v>
      </c>
      <c r="E227" s="168" t="s">
        <v>443</v>
      </c>
      <c r="F227" s="168" t="s">
        <v>444</v>
      </c>
      <c r="I227" s="159"/>
      <c r="J227" s="169">
        <f>BK227</f>
        <v>0</v>
      </c>
      <c r="L227" s="156"/>
      <c r="M227" s="161"/>
      <c r="N227" s="162"/>
      <c r="O227" s="162"/>
      <c r="P227" s="163">
        <f>P228</f>
        <v>0</v>
      </c>
      <c r="Q227" s="162"/>
      <c r="R227" s="163">
        <f>R228</f>
        <v>0</v>
      </c>
      <c r="S227" s="162"/>
      <c r="T227" s="164">
        <f>T228</f>
        <v>0</v>
      </c>
      <c r="AR227" s="157" t="s">
        <v>78</v>
      </c>
      <c r="AT227" s="165" t="s">
        <v>72</v>
      </c>
      <c r="AU227" s="165" t="s">
        <v>78</v>
      </c>
      <c r="AY227" s="157" t="s">
        <v>167</v>
      </c>
      <c r="BK227" s="166">
        <f>BK228</f>
        <v>0</v>
      </c>
    </row>
    <row r="228" spans="2:65" s="1" customFormat="1" ht="22.5" customHeight="1">
      <c r="B228" s="170"/>
      <c r="C228" s="171" t="s">
        <v>445</v>
      </c>
      <c r="D228" s="171" t="s">
        <v>170</v>
      </c>
      <c r="E228" s="172" t="s">
        <v>446</v>
      </c>
      <c r="F228" s="173" t="s">
        <v>447</v>
      </c>
      <c r="G228" s="174" t="s">
        <v>195</v>
      </c>
      <c r="H228" s="175">
        <v>6.2869999999999999</v>
      </c>
      <c r="I228" s="176"/>
      <c r="J228" s="177">
        <f>ROUND(I228*H228,2)</f>
        <v>0</v>
      </c>
      <c r="K228" s="173" t="s">
        <v>174</v>
      </c>
      <c r="L228" s="41"/>
      <c r="M228" s="178" t="s">
        <v>5</v>
      </c>
      <c r="N228" s="179" t="s">
        <v>45</v>
      </c>
      <c r="O228" s="42"/>
      <c r="P228" s="180">
        <f>O228*H228</f>
        <v>0</v>
      </c>
      <c r="Q228" s="180">
        <v>0</v>
      </c>
      <c r="R228" s="180">
        <f>Q228*H228</f>
        <v>0</v>
      </c>
      <c r="S228" s="180">
        <v>0</v>
      </c>
      <c r="T228" s="181">
        <f>S228*H228</f>
        <v>0</v>
      </c>
      <c r="AR228" s="24" t="s">
        <v>175</v>
      </c>
      <c r="AT228" s="24" t="s">
        <v>170</v>
      </c>
      <c r="AU228" s="24" t="s">
        <v>87</v>
      </c>
      <c r="AY228" s="24" t="s">
        <v>167</v>
      </c>
      <c r="BE228" s="182">
        <f>IF(N228="základní",J228,0)</f>
        <v>0</v>
      </c>
      <c r="BF228" s="182">
        <f>IF(N228="snížená",J228,0)</f>
        <v>0</v>
      </c>
      <c r="BG228" s="182">
        <f>IF(N228="zákl. přenesená",J228,0)</f>
        <v>0</v>
      </c>
      <c r="BH228" s="182">
        <f>IF(N228="sníž. přenesená",J228,0)</f>
        <v>0</v>
      </c>
      <c r="BI228" s="182">
        <f>IF(N228="nulová",J228,0)</f>
        <v>0</v>
      </c>
      <c r="BJ228" s="24" t="s">
        <v>87</v>
      </c>
      <c r="BK228" s="182">
        <f>ROUND(I228*H228,2)</f>
        <v>0</v>
      </c>
      <c r="BL228" s="24" t="s">
        <v>175</v>
      </c>
      <c r="BM228" s="24" t="s">
        <v>448</v>
      </c>
    </row>
    <row r="229" spans="2:65" s="10" customFormat="1" ht="37.35" customHeight="1">
      <c r="B229" s="156"/>
      <c r="D229" s="157" t="s">
        <v>72</v>
      </c>
      <c r="E229" s="158" t="s">
        <v>449</v>
      </c>
      <c r="F229" s="158" t="s">
        <v>450</v>
      </c>
      <c r="I229" s="159"/>
      <c r="J229" s="160">
        <f>BK229</f>
        <v>0</v>
      </c>
      <c r="L229" s="156"/>
      <c r="M229" s="161"/>
      <c r="N229" s="162"/>
      <c r="O229" s="162"/>
      <c r="P229" s="163">
        <f>P230+P241+P271+P289+P309+P317+P339+P343+P350+P411+P471+P494+P508+P516+P537+P575+P588</f>
        <v>0</v>
      </c>
      <c r="Q229" s="162"/>
      <c r="R229" s="163">
        <f>R230+R241+R271+R289+R309+R317+R339+R343+R350+R411+R471+R494+R508+R516+R537+R575+R588</f>
        <v>10.628144559999999</v>
      </c>
      <c r="S229" s="162"/>
      <c r="T229" s="164">
        <f>T230+T241+T271+T289+T309+T317+T339+T343+T350+T411+T471+T494+T508+T516+T537+T575+T588</f>
        <v>10.697408179999996</v>
      </c>
      <c r="AR229" s="157" t="s">
        <v>87</v>
      </c>
      <c r="AT229" s="165" t="s">
        <v>72</v>
      </c>
      <c r="AU229" s="165" t="s">
        <v>73</v>
      </c>
      <c r="AY229" s="157" t="s">
        <v>167</v>
      </c>
      <c r="BK229" s="166">
        <f>BK230+BK241+BK271+BK289+BK309+BK317+BK339+BK343+BK350+BK411+BK471+BK494+BK508+BK516+BK537+BK575+BK588</f>
        <v>0</v>
      </c>
    </row>
    <row r="230" spans="2:65" s="10" customFormat="1" ht="19.899999999999999" customHeight="1">
      <c r="B230" s="156"/>
      <c r="D230" s="167" t="s">
        <v>72</v>
      </c>
      <c r="E230" s="168" t="s">
        <v>451</v>
      </c>
      <c r="F230" s="168" t="s">
        <v>452</v>
      </c>
      <c r="I230" s="159"/>
      <c r="J230" s="169">
        <f>BK230</f>
        <v>0</v>
      </c>
      <c r="L230" s="156"/>
      <c r="M230" s="161"/>
      <c r="N230" s="162"/>
      <c r="O230" s="162"/>
      <c r="P230" s="163">
        <f>SUM(P231:P240)</f>
        <v>0</v>
      </c>
      <c r="Q230" s="162"/>
      <c r="R230" s="163">
        <f>SUM(R231:R240)</f>
        <v>5.1779000000000006E-2</v>
      </c>
      <c r="S230" s="162"/>
      <c r="T230" s="164">
        <f>SUM(T231:T240)</f>
        <v>0</v>
      </c>
      <c r="AR230" s="157" t="s">
        <v>87</v>
      </c>
      <c r="AT230" s="165" t="s">
        <v>72</v>
      </c>
      <c r="AU230" s="165" t="s">
        <v>78</v>
      </c>
      <c r="AY230" s="157" t="s">
        <v>167</v>
      </c>
      <c r="BK230" s="166">
        <f>SUM(BK231:BK240)</f>
        <v>0</v>
      </c>
    </row>
    <row r="231" spans="2:65" s="1" customFormat="1" ht="31.5" customHeight="1">
      <c r="B231" s="170"/>
      <c r="C231" s="171" t="s">
        <v>453</v>
      </c>
      <c r="D231" s="171" t="s">
        <v>170</v>
      </c>
      <c r="E231" s="172" t="s">
        <v>454</v>
      </c>
      <c r="F231" s="173" t="s">
        <v>455</v>
      </c>
      <c r="G231" s="174" t="s">
        <v>201</v>
      </c>
      <c r="H231" s="175">
        <v>5.85</v>
      </c>
      <c r="I231" s="176"/>
      <c r="J231" s="177">
        <f>ROUND(I231*H231,2)</f>
        <v>0</v>
      </c>
      <c r="K231" s="173" t="s">
        <v>5</v>
      </c>
      <c r="L231" s="41"/>
      <c r="M231" s="178" t="s">
        <v>5</v>
      </c>
      <c r="N231" s="179" t="s">
        <v>45</v>
      </c>
      <c r="O231" s="42"/>
      <c r="P231" s="180">
        <f>O231*H231</f>
        <v>0</v>
      </c>
      <c r="Q231" s="180">
        <v>3.5000000000000001E-3</v>
      </c>
      <c r="R231" s="180">
        <f>Q231*H231</f>
        <v>2.0475E-2</v>
      </c>
      <c r="S231" s="180">
        <v>0</v>
      </c>
      <c r="T231" s="181">
        <f>S231*H231</f>
        <v>0</v>
      </c>
      <c r="AR231" s="24" t="s">
        <v>250</v>
      </c>
      <c r="AT231" s="24" t="s">
        <v>170</v>
      </c>
      <c r="AU231" s="24" t="s">
        <v>87</v>
      </c>
      <c r="AY231" s="24" t="s">
        <v>167</v>
      </c>
      <c r="BE231" s="182">
        <f>IF(N231="základní",J231,0)</f>
        <v>0</v>
      </c>
      <c r="BF231" s="182">
        <f>IF(N231="snížená",J231,0)</f>
        <v>0</v>
      </c>
      <c r="BG231" s="182">
        <f>IF(N231="zákl. přenesená",J231,0)</f>
        <v>0</v>
      </c>
      <c r="BH231" s="182">
        <f>IF(N231="sníž. přenesená",J231,0)</f>
        <v>0</v>
      </c>
      <c r="BI231" s="182">
        <f>IF(N231="nulová",J231,0)</f>
        <v>0</v>
      </c>
      <c r="BJ231" s="24" t="s">
        <v>87</v>
      </c>
      <c r="BK231" s="182">
        <f>ROUND(I231*H231,2)</f>
        <v>0</v>
      </c>
      <c r="BL231" s="24" t="s">
        <v>250</v>
      </c>
      <c r="BM231" s="24" t="s">
        <v>456</v>
      </c>
    </row>
    <row r="232" spans="2:65" s="11" customFormat="1">
      <c r="B232" s="183"/>
      <c r="D232" s="184" t="s">
        <v>177</v>
      </c>
      <c r="E232" s="185" t="s">
        <v>5</v>
      </c>
      <c r="F232" s="186" t="s">
        <v>457</v>
      </c>
      <c r="H232" s="187">
        <v>5.85</v>
      </c>
      <c r="I232" s="188"/>
      <c r="L232" s="183"/>
      <c r="M232" s="189"/>
      <c r="N232" s="190"/>
      <c r="O232" s="190"/>
      <c r="P232" s="190"/>
      <c r="Q232" s="190"/>
      <c r="R232" s="190"/>
      <c r="S232" s="190"/>
      <c r="T232" s="191"/>
      <c r="AT232" s="192" t="s">
        <v>177</v>
      </c>
      <c r="AU232" s="192" t="s">
        <v>87</v>
      </c>
      <c r="AV232" s="11" t="s">
        <v>87</v>
      </c>
      <c r="AW232" s="11" t="s">
        <v>37</v>
      </c>
      <c r="AX232" s="11" t="s">
        <v>78</v>
      </c>
      <c r="AY232" s="192" t="s">
        <v>167</v>
      </c>
    </row>
    <row r="233" spans="2:65" s="1" customFormat="1" ht="31.5" customHeight="1">
      <c r="B233" s="170"/>
      <c r="C233" s="171" t="s">
        <v>458</v>
      </c>
      <c r="D233" s="171" t="s">
        <v>170</v>
      </c>
      <c r="E233" s="172" t="s">
        <v>459</v>
      </c>
      <c r="F233" s="173" t="s">
        <v>460</v>
      </c>
      <c r="G233" s="174" t="s">
        <v>201</v>
      </c>
      <c r="H233" s="175">
        <v>8.9440000000000008</v>
      </c>
      <c r="I233" s="176"/>
      <c r="J233" s="177">
        <f>ROUND(I233*H233,2)</f>
        <v>0</v>
      </c>
      <c r="K233" s="173" t="s">
        <v>5</v>
      </c>
      <c r="L233" s="41"/>
      <c r="M233" s="178" t="s">
        <v>5</v>
      </c>
      <c r="N233" s="179" t="s">
        <v>45</v>
      </c>
      <c r="O233" s="42"/>
      <c r="P233" s="180">
        <f>O233*H233</f>
        <v>0</v>
      </c>
      <c r="Q233" s="180">
        <v>3.5000000000000001E-3</v>
      </c>
      <c r="R233" s="180">
        <f>Q233*H233</f>
        <v>3.1304000000000005E-2</v>
      </c>
      <c r="S233" s="180">
        <v>0</v>
      </c>
      <c r="T233" s="181">
        <f>S233*H233</f>
        <v>0</v>
      </c>
      <c r="AR233" s="24" t="s">
        <v>250</v>
      </c>
      <c r="AT233" s="24" t="s">
        <v>170</v>
      </c>
      <c r="AU233" s="24" t="s">
        <v>87</v>
      </c>
      <c r="AY233" s="24" t="s">
        <v>167</v>
      </c>
      <c r="BE233" s="182">
        <f>IF(N233="základní",J233,0)</f>
        <v>0</v>
      </c>
      <c r="BF233" s="182">
        <f>IF(N233="snížená",J233,0)</f>
        <v>0</v>
      </c>
      <c r="BG233" s="182">
        <f>IF(N233="zákl. přenesená",J233,0)</f>
        <v>0</v>
      </c>
      <c r="BH233" s="182">
        <f>IF(N233="sníž. přenesená",J233,0)</f>
        <v>0</v>
      </c>
      <c r="BI233" s="182">
        <f>IF(N233="nulová",J233,0)</f>
        <v>0</v>
      </c>
      <c r="BJ233" s="24" t="s">
        <v>87</v>
      </c>
      <c r="BK233" s="182">
        <f>ROUND(I233*H233,2)</f>
        <v>0</v>
      </c>
      <c r="BL233" s="24" t="s">
        <v>250</v>
      </c>
      <c r="BM233" s="24" t="s">
        <v>461</v>
      </c>
    </row>
    <row r="234" spans="2:65" s="11" customFormat="1">
      <c r="B234" s="183"/>
      <c r="D234" s="184" t="s">
        <v>177</v>
      </c>
      <c r="E234" s="185" t="s">
        <v>5</v>
      </c>
      <c r="F234" s="186" t="s">
        <v>462</v>
      </c>
      <c r="H234" s="187">
        <v>8.9440000000000008</v>
      </c>
      <c r="I234" s="188"/>
      <c r="L234" s="183"/>
      <c r="M234" s="189"/>
      <c r="N234" s="190"/>
      <c r="O234" s="190"/>
      <c r="P234" s="190"/>
      <c r="Q234" s="190"/>
      <c r="R234" s="190"/>
      <c r="S234" s="190"/>
      <c r="T234" s="191"/>
      <c r="AT234" s="192" t="s">
        <v>177</v>
      </c>
      <c r="AU234" s="192" t="s">
        <v>87</v>
      </c>
      <c r="AV234" s="11" t="s">
        <v>87</v>
      </c>
      <c r="AW234" s="11" t="s">
        <v>37</v>
      </c>
      <c r="AX234" s="11" t="s">
        <v>78</v>
      </c>
      <c r="AY234" s="192" t="s">
        <v>167</v>
      </c>
    </row>
    <row r="235" spans="2:65" s="1" customFormat="1" ht="22.5" customHeight="1">
      <c r="B235" s="170"/>
      <c r="C235" s="171" t="s">
        <v>463</v>
      </c>
      <c r="D235" s="171" t="s">
        <v>170</v>
      </c>
      <c r="E235" s="172" t="s">
        <v>464</v>
      </c>
      <c r="F235" s="173" t="s">
        <v>465</v>
      </c>
      <c r="G235" s="174" t="s">
        <v>207</v>
      </c>
      <c r="H235" s="175">
        <v>16.8</v>
      </c>
      <c r="I235" s="176"/>
      <c r="J235" s="177">
        <f>ROUND(I235*H235,2)</f>
        <v>0</v>
      </c>
      <c r="K235" s="173" t="s">
        <v>5</v>
      </c>
      <c r="L235" s="41"/>
      <c r="M235" s="178" t="s">
        <v>5</v>
      </c>
      <c r="N235" s="179" t="s">
        <v>45</v>
      </c>
      <c r="O235" s="42"/>
      <c r="P235" s="180">
        <f>O235*H235</f>
        <v>0</v>
      </c>
      <c r="Q235" s="180">
        <v>0</v>
      </c>
      <c r="R235" s="180">
        <f>Q235*H235</f>
        <v>0</v>
      </c>
      <c r="S235" s="180">
        <v>0</v>
      </c>
      <c r="T235" s="181">
        <f>S235*H235</f>
        <v>0</v>
      </c>
      <c r="AR235" s="24" t="s">
        <v>250</v>
      </c>
      <c r="AT235" s="24" t="s">
        <v>170</v>
      </c>
      <c r="AU235" s="24" t="s">
        <v>87</v>
      </c>
      <c r="AY235" s="24" t="s">
        <v>167</v>
      </c>
      <c r="BE235" s="182">
        <f>IF(N235="základní",J235,0)</f>
        <v>0</v>
      </c>
      <c r="BF235" s="182">
        <f>IF(N235="snížená",J235,0)</f>
        <v>0</v>
      </c>
      <c r="BG235" s="182">
        <f>IF(N235="zákl. přenesená",J235,0)</f>
        <v>0</v>
      </c>
      <c r="BH235" s="182">
        <f>IF(N235="sníž. přenesená",J235,0)</f>
        <v>0</v>
      </c>
      <c r="BI235" s="182">
        <f>IF(N235="nulová",J235,0)</f>
        <v>0</v>
      </c>
      <c r="BJ235" s="24" t="s">
        <v>87</v>
      </c>
      <c r="BK235" s="182">
        <f>ROUND(I235*H235,2)</f>
        <v>0</v>
      </c>
      <c r="BL235" s="24" t="s">
        <v>250</v>
      </c>
      <c r="BM235" s="24" t="s">
        <v>466</v>
      </c>
    </row>
    <row r="236" spans="2:65" s="11" customFormat="1">
      <c r="B236" s="183"/>
      <c r="D236" s="203" t="s">
        <v>177</v>
      </c>
      <c r="E236" s="192" t="s">
        <v>5</v>
      </c>
      <c r="F236" s="204" t="s">
        <v>467</v>
      </c>
      <c r="H236" s="205">
        <v>11.6</v>
      </c>
      <c r="I236" s="188"/>
      <c r="L236" s="183"/>
      <c r="M236" s="189"/>
      <c r="N236" s="190"/>
      <c r="O236" s="190"/>
      <c r="P236" s="190"/>
      <c r="Q236" s="190"/>
      <c r="R236" s="190"/>
      <c r="S236" s="190"/>
      <c r="T236" s="191"/>
      <c r="AT236" s="192" t="s">
        <v>177</v>
      </c>
      <c r="AU236" s="192" t="s">
        <v>87</v>
      </c>
      <c r="AV236" s="11" t="s">
        <v>87</v>
      </c>
      <c r="AW236" s="11" t="s">
        <v>37</v>
      </c>
      <c r="AX236" s="11" t="s">
        <v>73</v>
      </c>
      <c r="AY236" s="192" t="s">
        <v>167</v>
      </c>
    </row>
    <row r="237" spans="2:65" s="11" customFormat="1">
      <c r="B237" s="183"/>
      <c r="D237" s="203" t="s">
        <v>177</v>
      </c>
      <c r="E237" s="192" t="s">
        <v>5</v>
      </c>
      <c r="F237" s="204" t="s">
        <v>468</v>
      </c>
      <c r="H237" s="205">
        <v>5.2</v>
      </c>
      <c r="I237" s="188"/>
      <c r="L237" s="183"/>
      <c r="M237" s="189"/>
      <c r="N237" s="190"/>
      <c r="O237" s="190"/>
      <c r="P237" s="190"/>
      <c r="Q237" s="190"/>
      <c r="R237" s="190"/>
      <c r="S237" s="190"/>
      <c r="T237" s="191"/>
      <c r="AT237" s="192" t="s">
        <v>177</v>
      </c>
      <c r="AU237" s="192" t="s">
        <v>87</v>
      </c>
      <c r="AV237" s="11" t="s">
        <v>87</v>
      </c>
      <c r="AW237" s="11" t="s">
        <v>37</v>
      </c>
      <c r="AX237" s="11" t="s">
        <v>73</v>
      </c>
      <c r="AY237" s="192" t="s">
        <v>167</v>
      </c>
    </row>
    <row r="238" spans="2:65" s="12" customFormat="1">
      <c r="B238" s="206"/>
      <c r="D238" s="184" t="s">
        <v>177</v>
      </c>
      <c r="E238" s="207" t="s">
        <v>5</v>
      </c>
      <c r="F238" s="208" t="s">
        <v>234</v>
      </c>
      <c r="H238" s="209">
        <v>16.8</v>
      </c>
      <c r="I238" s="210"/>
      <c r="L238" s="206"/>
      <c r="M238" s="211"/>
      <c r="N238" s="212"/>
      <c r="O238" s="212"/>
      <c r="P238" s="212"/>
      <c r="Q238" s="212"/>
      <c r="R238" s="212"/>
      <c r="S238" s="212"/>
      <c r="T238" s="213"/>
      <c r="AT238" s="214" t="s">
        <v>177</v>
      </c>
      <c r="AU238" s="214" t="s">
        <v>87</v>
      </c>
      <c r="AV238" s="12" t="s">
        <v>168</v>
      </c>
      <c r="AW238" s="12" t="s">
        <v>37</v>
      </c>
      <c r="AX238" s="12" t="s">
        <v>78</v>
      </c>
      <c r="AY238" s="214" t="s">
        <v>167</v>
      </c>
    </row>
    <row r="239" spans="2:65" s="1" customFormat="1" ht="22.5" customHeight="1">
      <c r="B239" s="170"/>
      <c r="C239" s="171" t="s">
        <v>469</v>
      </c>
      <c r="D239" s="171" t="s">
        <v>170</v>
      </c>
      <c r="E239" s="172" t="s">
        <v>470</v>
      </c>
      <c r="F239" s="173" t="s">
        <v>471</v>
      </c>
      <c r="G239" s="174" t="s">
        <v>173</v>
      </c>
      <c r="H239" s="175">
        <v>8</v>
      </c>
      <c r="I239" s="176"/>
      <c r="J239" s="177">
        <f>ROUND(I239*H239,2)</f>
        <v>0</v>
      </c>
      <c r="K239" s="173" t="s">
        <v>5</v>
      </c>
      <c r="L239" s="41"/>
      <c r="M239" s="178" t="s">
        <v>5</v>
      </c>
      <c r="N239" s="179" t="s">
        <v>45</v>
      </c>
      <c r="O239" s="42"/>
      <c r="P239" s="180">
        <f>O239*H239</f>
        <v>0</v>
      </c>
      <c r="Q239" s="180">
        <v>0</v>
      </c>
      <c r="R239" s="180">
        <f>Q239*H239</f>
        <v>0</v>
      </c>
      <c r="S239" s="180">
        <v>0</v>
      </c>
      <c r="T239" s="181">
        <f>S239*H239</f>
        <v>0</v>
      </c>
      <c r="AR239" s="24" t="s">
        <v>250</v>
      </c>
      <c r="AT239" s="24" t="s">
        <v>170</v>
      </c>
      <c r="AU239" s="24" t="s">
        <v>87</v>
      </c>
      <c r="AY239" s="24" t="s">
        <v>167</v>
      </c>
      <c r="BE239" s="182">
        <f>IF(N239="základní",J239,0)</f>
        <v>0</v>
      </c>
      <c r="BF239" s="182">
        <f>IF(N239="snížená",J239,0)</f>
        <v>0</v>
      </c>
      <c r="BG239" s="182">
        <f>IF(N239="zákl. přenesená",J239,0)</f>
        <v>0</v>
      </c>
      <c r="BH239" s="182">
        <f>IF(N239="sníž. přenesená",J239,0)</f>
        <v>0</v>
      </c>
      <c r="BI239" s="182">
        <f>IF(N239="nulová",J239,0)</f>
        <v>0</v>
      </c>
      <c r="BJ239" s="24" t="s">
        <v>87</v>
      </c>
      <c r="BK239" s="182">
        <f>ROUND(I239*H239,2)</f>
        <v>0</v>
      </c>
      <c r="BL239" s="24" t="s">
        <v>250</v>
      </c>
      <c r="BM239" s="24" t="s">
        <v>472</v>
      </c>
    </row>
    <row r="240" spans="2:65" s="1" customFormat="1" ht="22.5" customHeight="1">
      <c r="B240" s="170"/>
      <c r="C240" s="171" t="s">
        <v>473</v>
      </c>
      <c r="D240" s="171" t="s">
        <v>170</v>
      </c>
      <c r="E240" s="172" t="s">
        <v>474</v>
      </c>
      <c r="F240" s="173" t="s">
        <v>475</v>
      </c>
      <c r="G240" s="174" t="s">
        <v>173</v>
      </c>
      <c r="H240" s="175">
        <v>2</v>
      </c>
      <c r="I240" s="176"/>
      <c r="J240" s="177">
        <f>ROUND(I240*H240,2)</f>
        <v>0</v>
      </c>
      <c r="K240" s="173" t="s">
        <v>5</v>
      </c>
      <c r="L240" s="41"/>
      <c r="M240" s="178" t="s">
        <v>5</v>
      </c>
      <c r="N240" s="179" t="s">
        <v>45</v>
      </c>
      <c r="O240" s="42"/>
      <c r="P240" s="180">
        <f>O240*H240</f>
        <v>0</v>
      </c>
      <c r="Q240" s="180">
        <v>0</v>
      </c>
      <c r="R240" s="180">
        <f>Q240*H240</f>
        <v>0</v>
      </c>
      <c r="S240" s="180">
        <v>0</v>
      </c>
      <c r="T240" s="181">
        <f>S240*H240</f>
        <v>0</v>
      </c>
      <c r="AR240" s="24" t="s">
        <v>250</v>
      </c>
      <c r="AT240" s="24" t="s">
        <v>170</v>
      </c>
      <c r="AU240" s="24" t="s">
        <v>87</v>
      </c>
      <c r="AY240" s="24" t="s">
        <v>167</v>
      </c>
      <c r="BE240" s="182">
        <f>IF(N240="základní",J240,0)</f>
        <v>0</v>
      </c>
      <c r="BF240" s="182">
        <f>IF(N240="snížená",J240,0)</f>
        <v>0</v>
      </c>
      <c r="BG240" s="182">
        <f>IF(N240="zákl. přenesená",J240,0)</f>
        <v>0</v>
      </c>
      <c r="BH240" s="182">
        <f>IF(N240="sníž. přenesená",J240,0)</f>
        <v>0</v>
      </c>
      <c r="BI240" s="182">
        <f>IF(N240="nulová",J240,0)</f>
        <v>0</v>
      </c>
      <c r="BJ240" s="24" t="s">
        <v>87</v>
      </c>
      <c r="BK240" s="182">
        <f>ROUND(I240*H240,2)</f>
        <v>0</v>
      </c>
      <c r="BL240" s="24" t="s">
        <v>250</v>
      </c>
      <c r="BM240" s="24" t="s">
        <v>476</v>
      </c>
    </row>
    <row r="241" spans="2:65" s="10" customFormat="1" ht="29.85" customHeight="1">
      <c r="B241" s="156"/>
      <c r="D241" s="167" t="s">
        <v>72</v>
      </c>
      <c r="E241" s="168" t="s">
        <v>477</v>
      </c>
      <c r="F241" s="168" t="s">
        <v>478</v>
      </c>
      <c r="I241" s="159"/>
      <c r="J241" s="169">
        <f>BK241</f>
        <v>0</v>
      </c>
      <c r="L241" s="156"/>
      <c r="M241" s="161"/>
      <c r="N241" s="162"/>
      <c r="O241" s="162"/>
      <c r="P241" s="163">
        <f>SUM(P242:P270)</f>
        <v>0</v>
      </c>
      <c r="Q241" s="162"/>
      <c r="R241" s="163">
        <f>SUM(R242:R270)</f>
        <v>0.87650164999999991</v>
      </c>
      <c r="S241" s="162"/>
      <c r="T241" s="164">
        <f>SUM(T242:T270)</f>
        <v>0</v>
      </c>
      <c r="AR241" s="157" t="s">
        <v>87</v>
      </c>
      <c r="AT241" s="165" t="s">
        <v>72</v>
      </c>
      <c r="AU241" s="165" t="s">
        <v>78</v>
      </c>
      <c r="AY241" s="157" t="s">
        <v>167</v>
      </c>
      <c r="BK241" s="166">
        <f>SUM(BK242:BK270)</f>
        <v>0</v>
      </c>
    </row>
    <row r="242" spans="2:65" s="1" customFormat="1" ht="22.5" customHeight="1">
      <c r="B242" s="170"/>
      <c r="C242" s="171" t="s">
        <v>479</v>
      </c>
      <c r="D242" s="171" t="s">
        <v>170</v>
      </c>
      <c r="E242" s="172" t="s">
        <v>480</v>
      </c>
      <c r="F242" s="173" t="s">
        <v>481</v>
      </c>
      <c r="G242" s="174" t="s">
        <v>201</v>
      </c>
      <c r="H242" s="175">
        <v>25.704000000000001</v>
      </c>
      <c r="I242" s="176"/>
      <c r="J242" s="177">
        <f>ROUND(I242*H242,2)</f>
        <v>0</v>
      </c>
      <c r="K242" s="173" t="s">
        <v>174</v>
      </c>
      <c r="L242" s="41"/>
      <c r="M242" s="178" t="s">
        <v>5</v>
      </c>
      <c r="N242" s="179" t="s">
        <v>45</v>
      </c>
      <c r="O242" s="42"/>
      <c r="P242" s="180">
        <f>O242*H242</f>
        <v>0</v>
      </c>
      <c r="Q242" s="180">
        <v>2.9999999999999997E-4</v>
      </c>
      <c r="R242" s="180">
        <f>Q242*H242</f>
        <v>7.7111999999999997E-3</v>
      </c>
      <c r="S242" s="180">
        <v>0</v>
      </c>
      <c r="T242" s="181">
        <f>S242*H242</f>
        <v>0</v>
      </c>
      <c r="AR242" s="24" t="s">
        <v>250</v>
      </c>
      <c r="AT242" s="24" t="s">
        <v>170</v>
      </c>
      <c r="AU242" s="24" t="s">
        <v>87</v>
      </c>
      <c r="AY242" s="24" t="s">
        <v>167</v>
      </c>
      <c r="BE242" s="182">
        <f>IF(N242="základní",J242,0)</f>
        <v>0</v>
      </c>
      <c r="BF242" s="182">
        <f>IF(N242="snížená",J242,0)</f>
        <v>0</v>
      </c>
      <c r="BG242" s="182">
        <f>IF(N242="zákl. přenesená",J242,0)</f>
        <v>0</v>
      </c>
      <c r="BH242" s="182">
        <f>IF(N242="sníž. přenesená",J242,0)</f>
        <v>0</v>
      </c>
      <c r="BI242" s="182">
        <f>IF(N242="nulová",J242,0)</f>
        <v>0</v>
      </c>
      <c r="BJ242" s="24" t="s">
        <v>87</v>
      </c>
      <c r="BK242" s="182">
        <f>ROUND(I242*H242,2)</f>
        <v>0</v>
      </c>
      <c r="BL242" s="24" t="s">
        <v>250</v>
      </c>
      <c r="BM242" s="24" t="s">
        <v>482</v>
      </c>
    </row>
    <row r="243" spans="2:65" s="11" customFormat="1">
      <c r="B243" s="183"/>
      <c r="D243" s="184" t="s">
        <v>177</v>
      </c>
      <c r="E243" s="185" t="s">
        <v>5</v>
      </c>
      <c r="F243" s="186" t="s">
        <v>483</v>
      </c>
      <c r="H243" s="187">
        <v>25.704000000000001</v>
      </c>
      <c r="I243" s="188"/>
      <c r="L243" s="183"/>
      <c r="M243" s="189"/>
      <c r="N243" s="190"/>
      <c r="O243" s="190"/>
      <c r="P243" s="190"/>
      <c r="Q243" s="190"/>
      <c r="R243" s="190"/>
      <c r="S243" s="190"/>
      <c r="T243" s="191"/>
      <c r="AT243" s="192" t="s">
        <v>177</v>
      </c>
      <c r="AU243" s="192" t="s">
        <v>87</v>
      </c>
      <c r="AV243" s="11" t="s">
        <v>87</v>
      </c>
      <c r="AW243" s="11" t="s">
        <v>37</v>
      </c>
      <c r="AX243" s="11" t="s">
        <v>78</v>
      </c>
      <c r="AY243" s="192" t="s">
        <v>167</v>
      </c>
    </row>
    <row r="244" spans="2:65" s="1" customFormat="1" ht="22.5" customHeight="1">
      <c r="B244" s="170"/>
      <c r="C244" s="193" t="s">
        <v>484</v>
      </c>
      <c r="D244" s="193" t="s">
        <v>183</v>
      </c>
      <c r="E244" s="194" t="s">
        <v>485</v>
      </c>
      <c r="F244" s="195" t="s">
        <v>486</v>
      </c>
      <c r="G244" s="196" t="s">
        <v>201</v>
      </c>
      <c r="H244" s="197">
        <v>13.127000000000001</v>
      </c>
      <c r="I244" s="198"/>
      <c r="J244" s="199">
        <f>ROUND(I244*H244,2)</f>
        <v>0</v>
      </c>
      <c r="K244" s="195" t="s">
        <v>174</v>
      </c>
      <c r="L244" s="200"/>
      <c r="M244" s="201" t="s">
        <v>5</v>
      </c>
      <c r="N244" s="202" t="s">
        <v>45</v>
      </c>
      <c r="O244" s="42"/>
      <c r="P244" s="180">
        <f>O244*H244</f>
        <v>0</v>
      </c>
      <c r="Q244" s="180">
        <v>5.0000000000000001E-3</v>
      </c>
      <c r="R244" s="180">
        <f>Q244*H244</f>
        <v>6.5634999999999999E-2</v>
      </c>
      <c r="S244" s="180">
        <v>0</v>
      </c>
      <c r="T244" s="181">
        <f>S244*H244</f>
        <v>0</v>
      </c>
      <c r="AR244" s="24" t="s">
        <v>340</v>
      </c>
      <c r="AT244" s="24" t="s">
        <v>183</v>
      </c>
      <c r="AU244" s="24" t="s">
        <v>87</v>
      </c>
      <c r="AY244" s="24" t="s">
        <v>167</v>
      </c>
      <c r="BE244" s="182">
        <f>IF(N244="základní",J244,0)</f>
        <v>0</v>
      </c>
      <c r="BF244" s="182">
        <f>IF(N244="snížená",J244,0)</f>
        <v>0</v>
      </c>
      <c r="BG244" s="182">
        <f>IF(N244="zákl. přenesená",J244,0)</f>
        <v>0</v>
      </c>
      <c r="BH244" s="182">
        <f>IF(N244="sníž. přenesená",J244,0)</f>
        <v>0</v>
      </c>
      <c r="BI244" s="182">
        <f>IF(N244="nulová",J244,0)</f>
        <v>0</v>
      </c>
      <c r="BJ244" s="24" t="s">
        <v>87</v>
      </c>
      <c r="BK244" s="182">
        <f>ROUND(I244*H244,2)</f>
        <v>0</v>
      </c>
      <c r="BL244" s="24" t="s">
        <v>250</v>
      </c>
      <c r="BM244" s="24" t="s">
        <v>487</v>
      </c>
    </row>
    <row r="245" spans="2:65" s="11" customFormat="1">
      <c r="B245" s="183"/>
      <c r="D245" s="184" t="s">
        <v>177</v>
      </c>
      <c r="F245" s="186" t="s">
        <v>488</v>
      </c>
      <c r="H245" s="187">
        <v>13.127000000000001</v>
      </c>
      <c r="I245" s="188"/>
      <c r="L245" s="183"/>
      <c r="M245" s="189"/>
      <c r="N245" s="190"/>
      <c r="O245" s="190"/>
      <c r="P245" s="190"/>
      <c r="Q245" s="190"/>
      <c r="R245" s="190"/>
      <c r="S245" s="190"/>
      <c r="T245" s="191"/>
      <c r="AT245" s="192" t="s">
        <v>177</v>
      </c>
      <c r="AU245" s="192" t="s">
        <v>87</v>
      </c>
      <c r="AV245" s="11" t="s">
        <v>87</v>
      </c>
      <c r="AW245" s="11" t="s">
        <v>6</v>
      </c>
      <c r="AX245" s="11" t="s">
        <v>78</v>
      </c>
      <c r="AY245" s="192" t="s">
        <v>167</v>
      </c>
    </row>
    <row r="246" spans="2:65" s="1" customFormat="1" ht="22.5" customHeight="1">
      <c r="B246" s="170"/>
      <c r="C246" s="193" t="s">
        <v>489</v>
      </c>
      <c r="D246" s="193" t="s">
        <v>183</v>
      </c>
      <c r="E246" s="194" t="s">
        <v>490</v>
      </c>
      <c r="F246" s="195" t="s">
        <v>491</v>
      </c>
      <c r="G246" s="196" t="s">
        <v>201</v>
      </c>
      <c r="H246" s="197">
        <v>13.127000000000001</v>
      </c>
      <c r="I246" s="198"/>
      <c r="J246" s="199">
        <f>ROUND(I246*H246,2)</f>
        <v>0</v>
      </c>
      <c r="K246" s="195" t="s">
        <v>174</v>
      </c>
      <c r="L246" s="200"/>
      <c r="M246" s="201" t="s">
        <v>5</v>
      </c>
      <c r="N246" s="202" t="s">
        <v>45</v>
      </c>
      <c r="O246" s="42"/>
      <c r="P246" s="180">
        <f>O246*H246</f>
        <v>0</v>
      </c>
      <c r="Q246" s="180">
        <v>4.0000000000000001E-3</v>
      </c>
      <c r="R246" s="180">
        <f>Q246*H246</f>
        <v>5.2508000000000006E-2</v>
      </c>
      <c r="S246" s="180">
        <v>0</v>
      </c>
      <c r="T246" s="181">
        <f>S246*H246</f>
        <v>0</v>
      </c>
      <c r="AR246" s="24" t="s">
        <v>340</v>
      </c>
      <c r="AT246" s="24" t="s">
        <v>183</v>
      </c>
      <c r="AU246" s="24" t="s">
        <v>87</v>
      </c>
      <c r="AY246" s="24" t="s">
        <v>167</v>
      </c>
      <c r="BE246" s="182">
        <f>IF(N246="základní",J246,0)</f>
        <v>0</v>
      </c>
      <c r="BF246" s="182">
        <f>IF(N246="snížená",J246,0)</f>
        <v>0</v>
      </c>
      <c r="BG246" s="182">
        <f>IF(N246="zákl. přenesená",J246,0)</f>
        <v>0</v>
      </c>
      <c r="BH246" s="182">
        <f>IF(N246="sníž. přenesená",J246,0)</f>
        <v>0</v>
      </c>
      <c r="BI246" s="182">
        <f>IF(N246="nulová",J246,0)</f>
        <v>0</v>
      </c>
      <c r="BJ246" s="24" t="s">
        <v>87</v>
      </c>
      <c r="BK246" s="182">
        <f>ROUND(I246*H246,2)</f>
        <v>0</v>
      </c>
      <c r="BL246" s="24" t="s">
        <v>250</v>
      </c>
      <c r="BM246" s="24" t="s">
        <v>492</v>
      </c>
    </row>
    <row r="247" spans="2:65" s="11" customFormat="1">
      <c r="B247" s="183"/>
      <c r="D247" s="184" t="s">
        <v>177</v>
      </c>
      <c r="F247" s="186" t="s">
        <v>488</v>
      </c>
      <c r="H247" s="187">
        <v>13.127000000000001</v>
      </c>
      <c r="I247" s="188"/>
      <c r="L247" s="183"/>
      <c r="M247" s="189"/>
      <c r="N247" s="190"/>
      <c r="O247" s="190"/>
      <c r="P247" s="190"/>
      <c r="Q247" s="190"/>
      <c r="R247" s="190"/>
      <c r="S247" s="190"/>
      <c r="T247" s="191"/>
      <c r="AT247" s="192" t="s">
        <v>177</v>
      </c>
      <c r="AU247" s="192" t="s">
        <v>87</v>
      </c>
      <c r="AV247" s="11" t="s">
        <v>87</v>
      </c>
      <c r="AW247" s="11" t="s">
        <v>6</v>
      </c>
      <c r="AX247" s="11" t="s">
        <v>78</v>
      </c>
      <c r="AY247" s="192" t="s">
        <v>167</v>
      </c>
    </row>
    <row r="248" spans="2:65" s="1" customFormat="1" ht="22.5" customHeight="1">
      <c r="B248" s="170"/>
      <c r="C248" s="171" t="s">
        <v>493</v>
      </c>
      <c r="D248" s="171" t="s">
        <v>170</v>
      </c>
      <c r="E248" s="172" t="s">
        <v>494</v>
      </c>
      <c r="F248" s="173" t="s">
        <v>495</v>
      </c>
      <c r="G248" s="174" t="s">
        <v>201</v>
      </c>
      <c r="H248" s="175">
        <v>88.844999999999999</v>
      </c>
      <c r="I248" s="176"/>
      <c r="J248" s="177">
        <f>ROUND(I248*H248,2)</f>
        <v>0</v>
      </c>
      <c r="K248" s="173" t="s">
        <v>174</v>
      </c>
      <c r="L248" s="41"/>
      <c r="M248" s="178" t="s">
        <v>5</v>
      </c>
      <c r="N248" s="179" t="s">
        <v>45</v>
      </c>
      <c r="O248" s="42"/>
      <c r="P248" s="180">
        <f>O248*H248</f>
        <v>0</v>
      </c>
      <c r="Q248" s="180">
        <v>0</v>
      </c>
      <c r="R248" s="180">
        <f>Q248*H248</f>
        <v>0</v>
      </c>
      <c r="S248" s="180">
        <v>0</v>
      </c>
      <c r="T248" s="181">
        <f>S248*H248</f>
        <v>0</v>
      </c>
      <c r="AR248" s="24" t="s">
        <v>250</v>
      </c>
      <c r="AT248" s="24" t="s">
        <v>170</v>
      </c>
      <c r="AU248" s="24" t="s">
        <v>87</v>
      </c>
      <c r="AY248" s="24" t="s">
        <v>167</v>
      </c>
      <c r="BE248" s="182">
        <f>IF(N248="základní",J248,0)</f>
        <v>0</v>
      </c>
      <c r="BF248" s="182">
        <f>IF(N248="snížená",J248,0)</f>
        <v>0</v>
      </c>
      <c r="BG248" s="182">
        <f>IF(N248="zákl. přenesená",J248,0)</f>
        <v>0</v>
      </c>
      <c r="BH248" s="182">
        <f>IF(N248="sníž. přenesená",J248,0)</f>
        <v>0</v>
      </c>
      <c r="BI248" s="182">
        <f>IF(N248="nulová",J248,0)</f>
        <v>0</v>
      </c>
      <c r="BJ248" s="24" t="s">
        <v>87</v>
      </c>
      <c r="BK248" s="182">
        <f>ROUND(I248*H248,2)</f>
        <v>0</v>
      </c>
      <c r="BL248" s="24" t="s">
        <v>250</v>
      </c>
      <c r="BM248" s="24" t="s">
        <v>496</v>
      </c>
    </row>
    <row r="249" spans="2:65" s="11" customFormat="1">
      <c r="B249" s="183"/>
      <c r="D249" s="184" t="s">
        <v>177</v>
      </c>
      <c r="E249" s="185" t="s">
        <v>5</v>
      </c>
      <c r="F249" s="186" t="s">
        <v>88</v>
      </c>
      <c r="H249" s="187">
        <v>88.844999999999999</v>
      </c>
      <c r="I249" s="188"/>
      <c r="L249" s="183"/>
      <c r="M249" s="189"/>
      <c r="N249" s="190"/>
      <c r="O249" s="190"/>
      <c r="P249" s="190"/>
      <c r="Q249" s="190"/>
      <c r="R249" s="190"/>
      <c r="S249" s="190"/>
      <c r="T249" s="191"/>
      <c r="AT249" s="192" t="s">
        <v>177</v>
      </c>
      <c r="AU249" s="192" t="s">
        <v>87</v>
      </c>
      <c r="AV249" s="11" t="s">
        <v>87</v>
      </c>
      <c r="AW249" s="11" t="s">
        <v>37</v>
      </c>
      <c r="AX249" s="11" t="s">
        <v>78</v>
      </c>
      <c r="AY249" s="192" t="s">
        <v>167</v>
      </c>
    </row>
    <row r="250" spans="2:65" s="1" customFormat="1" ht="22.5" customHeight="1">
      <c r="B250" s="170"/>
      <c r="C250" s="193" t="s">
        <v>497</v>
      </c>
      <c r="D250" s="193" t="s">
        <v>183</v>
      </c>
      <c r="E250" s="194" t="s">
        <v>498</v>
      </c>
      <c r="F250" s="195" t="s">
        <v>499</v>
      </c>
      <c r="G250" s="196" t="s">
        <v>201</v>
      </c>
      <c r="H250" s="197">
        <v>90.622</v>
      </c>
      <c r="I250" s="198"/>
      <c r="J250" s="199">
        <f>ROUND(I250*H250,2)</f>
        <v>0</v>
      </c>
      <c r="K250" s="195" t="s">
        <v>174</v>
      </c>
      <c r="L250" s="200"/>
      <c r="M250" s="201" t="s">
        <v>5</v>
      </c>
      <c r="N250" s="202" t="s">
        <v>45</v>
      </c>
      <c r="O250" s="42"/>
      <c r="P250" s="180">
        <f>O250*H250</f>
        <v>0</v>
      </c>
      <c r="Q250" s="180">
        <v>5.0000000000000001E-3</v>
      </c>
      <c r="R250" s="180">
        <f>Q250*H250</f>
        <v>0.45311000000000001</v>
      </c>
      <c r="S250" s="180">
        <v>0</v>
      </c>
      <c r="T250" s="181">
        <f>S250*H250</f>
        <v>0</v>
      </c>
      <c r="AR250" s="24" t="s">
        <v>340</v>
      </c>
      <c r="AT250" s="24" t="s">
        <v>183</v>
      </c>
      <c r="AU250" s="24" t="s">
        <v>87</v>
      </c>
      <c r="AY250" s="24" t="s">
        <v>167</v>
      </c>
      <c r="BE250" s="182">
        <f>IF(N250="základní",J250,0)</f>
        <v>0</v>
      </c>
      <c r="BF250" s="182">
        <f>IF(N250="snížená",J250,0)</f>
        <v>0</v>
      </c>
      <c r="BG250" s="182">
        <f>IF(N250="zákl. přenesená",J250,0)</f>
        <v>0</v>
      </c>
      <c r="BH250" s="182">
        <f>IF(N250="sníž. přenesená",J250,0)</f>
        <v>0</v>
      </c>
      <c r="BI250" s="182">
        <f>IF(N250="nulová",J250,0)</f>
        <v>0</v>
      </c>
      <c r="BJ250" s="24" t="s">
        <v>87</v>
      </c>
      <c r="BK250" s="182">
        <f>ROUND(I250*H250,2)</f>
        <v>0</v>
      </c>
      <c r="BL250" s="24" t="s">
        <v>250</v>
      </c>
      <c r="BM250" s="24" t="s">
        <v>500</v>
      </c>
    </row>
    <row r="251" spans="2:65" s="11" customFormat="1">
      <c r="B251" s="183"/>
      <c r="D251" s="184" t="s">
        <v>177</v>
      </c>
      <c r="F251" s="186" t="s">
        <v>501</v>
      </c>
      <c r="H251" s="187">
        <v>90.622</v>
      </c>
      <c r="I251" s="188"/>
      <c r="L251" s="183"/>
      <c r="M251" s="189"/>
      <c r="N251" s="190"/>
      <c r="O251" s="190"/>
      <c r="P251" s="190"/>
      <c r="Q251" s="190"/>
      <c r="R251" s="190"/>
      <c r="S251" s="190"/>
      <c r="T251" s="191"/>
      <c r="AT251" s="192" t="s">
        <v>177</v>
      </c>
      <c r="AU251" s="192" t="s">
        <v>87</v>
      </c>
      <c r="AV251" s="11" t="s">
        <v>87</v>
      </c>
      <c r="AW251" s="11" t="s">
        <v>6</v>
      </c>
      <c r="AX251" s="11" t="s">
        <v>78</v>
      </c>
      <c r="AY251" s="192" t="s">
        <v>167</v>
      </c>
    </row>
    <row r="252" spans="2:65" s="1" customFormat="1" ht="22.5" customHeight="1">
      <c r="B252" s="170"/>
      <c r="C252" s="171" t="s">
        <v>502</v>
      </c>
      <c r="D252" s="171" t="s">
        <v>170</v>
      </c>
      <c r="E252" s="172" t="s">
        <v>494</v>
      </c>
      <c r="F252" s="173" t="s">
        <v>495</v>
      </c>
      <c r="G252" s="174" t="s">
        <v>201</v>
      </c>
      <c r="H252" s="175">
        <v>5.85</v>
      </c>
      <c r="I252" s="176"/>
      <c r="J252" s="177">
        <f>ROUND(I252*H252,2)</f>
        <v>0</v>
      </c>
      <c r="K252" s="173" t="s">
        <v>174</v>
      </c>
      <c r="L252" s="41"/>
      <c r="M252" s="178" t="s">
        <v>5</v>
      </c>
      <c r="N252" s="179" t="s">
        <v>45</v>
      </c>
      <c r="O252" s="42"/>
      <c r="P252" s="180">
        <f>O252*H252</f>
        <v>0</v>
      </c>
      <c r="Q252" s="180">
        <v>0</v>
      </c>
      <c r="R252" s="180">
        <f>Q252*H252</f>
        <v>0</v>
      </c>
      <c r="S252" s="180">
        <v>0</v>
      </c>
      <c r="T252" s="181">
        <f>S252*H252</f>
        <v>0</v>
      </c>
      <c r="AR252" s="24" t="s">
        <v>250</v>
      </c>
      <c r="AT252" s="24" t="s">
        <v>170</v>
      </c>
      <c r="AU252" s="24" t="s">
        <v>87</v>
      </c>
      <c r="AY252" s="24" t="s">
        <v>167</v>
      </c>
      <c r="BE252" s="182">
        <f>IF(N252="základní",J252,0)</f>
        <v>0</v>
      </c>
      <c r="BF252" s="182">
        <f>IF(N252="snížená",J252,0)</f>
        <v>0</v>
      </c>
      <c r="BG252" s="182">
        <f>IF(N252="zákl. přenesená",J252,0)</f>
        <v>0</v>
      </c>
      <c r="BH252" s="182">
        <f>IF(N252="sníž. přenesená",J252,0)</f>
        <v>0</v>
      </c>
      <c r="BI252" s="182">
        <f>IF(N252="nulová",J252,0)</f>
        <v>0</v>
      </c>
      <c r="BJ252" s="24" t="s">
        <v>87</v>
      </c>
      <c r="BK252" s="182">
        <f>ROUND(I252*H252,2)</f>
        <v>0</v>
      </c>
      <c r="BL252" s="24" t="s">
        <v>250</v>
      </c>
      <c r="BM252" s="24" t="s">
        <v>503</v>
      </c>
    </row>
    <row r="253" spans="2:65" s="11" customFormat="1">
      <c r="B253" s="183"/>
      <c r="D253" s="184" t="s">
        <v>177</v>
      </c>
      <c r="E253" s="185" t="s">
        <v>5</v>
      </c>
      <c r="F253" s="186" t="s">
        <v>91</v>
      </c>
      <c r="H253" s="187">
        <v>5.85</v>
      </c>
      <c r="I253" s="188"/>
      <c r="L253" s="183"/>
      <c r="M253" s="189"/>
      <c r="N253" s="190"/>
      <c r="O253" s="190"/>
      <c r="P253" s="190"/>
      <c r="Q253" s="190"/>
      <c r="R253" s="190"/>
      <c r="S253" s="190"/>
      <c r="T253" s="191"/>
      <c r="AT253" s="192" t="s">
        <v>177</v>
      </c>
      <c r="AU253" s="192" t="s">
        <v>87</v>
      </c>
      <c r="AV253" s="11" t="s">
        <v>87</v>
      </c>
      <c r="AW253" s="11" t="s">
        <v>37</v>
      </c>
      <c r="AX253" s="11" t="s">
        <v>78</v>
      </c>
      <c r="AY253" s="192" t="s">
        <v>167</v>
      </c>
    </row>
    <row r="254" spans="2:65" s="1" customFormat="1" ht="22.5" customHeight="1">
      <c r="B254" s="170"/>
      <c r="C254" s="193" t="s">
        <v>504</v>
      </c>
      <c r="D254" s="193" t="s">
        <v>183</v>
      </c>
      <c r="E254" s="194" t="s">
        <v>505</v>
      </c>
      <c r="F254" s="195" t="s">
        <v>506</v>
      </c>
      <c r="G254" s="196" t="s">
        <v>201</v>
      </c>
      <c r="H254" s="197">
        <v>5.9669999999999996</v>
      </c>
      <c r="I254" s="198"/>
      <c r="J254" s="199">
        <f>ROUND(I254*H254,2)</f>
        <v>0</v>
      </c>
      <c r="K254" s="195" t="s">
        <v>174</v>
      </c>
      <c r="L254" s="200"/>
      <c r="M254" s="201" t="s">
        <v>5</v>
      </c>
      <c r="N254" s="202" t="s">
        <v>45</v>
      </c>
      <c r="O254" s="42"/>
      <c r="P254" s="180">
        <f>O254*H254</f>
        <v>0</v>
      </c>
      <c r="Q254" s="180">
        <v>3.2000000000000002E-3</v>
      </c>
      <c r="R254" s="180">
        <f>Q254*H254</f>
        <v>1.9094400000000001E-2</v>
      </c>
      <c r="S254" s="180">
        <v>0</v>
      </c>
      <c r="T254" s="181">
        <f>S254*H254</f>
        <v>0</v>
      </c>
      <c r="AR254" s="24" t="s">
        <v>340</v>
      </c>
      <c r="AT254" s="24" t="s">
        <v>183</v>
      </c>
      <c r="AU254" s="24" t="s">
        <v>87</v>
      </c>
      <c r="AY254" s="24" t="s">
        <v>167</v>
      </c>
      <c r="BE254" s="182">
        <f>IF(N254="základní",J254,0)</f>
        <v>0</v>
      </c>
      <c r="BF254" s="182">
        <f>IF(N254="snížená",J254,0)</f>
        <v>0</v>
      </c>
      <c r="BG254" s="182">
        <f>IF(N254="zákl. přenesená",J254,0)</f>
        <v>0</v>
      </c>
      <c r="BH254" s="182">
        <f>IF(N254="sníž. přenesená",J254,0)</f>
        <v>0</v>
      </c>
      <c r="BI254" s="182">
        <f>IF(N254="nulová",J254,0)</f>
        <v>0</v>
      </c>
      <c r="BJ254" s="24" t="s">
        <v>87</v>
      </c>
      <c r="BK254" s="182">
        <f>ROUND(I254*H254,2)</f>
        <v>0</v>
      </c>
      <c r="BL254" s="24" t="s">
        <v>250</v>
      </c>
      <c r="BM254" s="24" t="s">
        <v>507</v>
      </c>
    </row>
    <row r="255" spans="2:65" s="11" customFormat="1">
      <c r="B255" s="183"/>
      <c r="D255" s="184" t="s">
        <v>177</v>
      </c>
      <c r="F255" s="186" t="s">
        <v>508</v>
      </c>
      <c r="H255" s="187">
        <v>5.9669999999999996</v>
      </c>
      <c r="I255" s="188"/>
      <c r="L255" s="183"/>
      <c r="M255" s="189"/>
      <c r="N255" s="190"/>
      <c r="O255" s="190"/>
      <c r="P255" s="190"/>
      <c r="Q255" s="190"/>
      <c r="R255" s="190"/>
      <c r="S255" s="190"/>
      <c r="T255" s="191"/>
      <c r="AT255" s="192" t="s">
        <v>177</v>
      </c>
      <c r="AU255" s="192" t="s">
        <v>87</v>
      </c>
      <c r="AV255" s="11" t="s">
        <v>87</v>
      </c>
      <c r="AW255" s="11" t="s">
        <v>6</v>
      </c>
      <c r="AX255" s="11" t="s">
        <v>78</v>
      </c>
      <c r="AY255" s="192" t="s">
        <v>167</v>
      </c>
    </row>
    <row r="256" spans="2:65" s="1" customFormat="1" ht="22.5" customHeight="1">
      <c r="B256" s="170"/>
      <c r="C256" s="171" t="s">
        <v>509</v>
      </c>
      <c r="D256" s="171" t="s">
        <v>170</v>
      </c>
      <c r="E256" s="172" t="s">
        <v>510</v>
      </c>
      <c r="F256" s="173" t="s">
        <v>511</v>
      </c>
      <c r="G256" s="174" t="s">
        <v>201</v>
      </c>
      <c r="H256" s="175">
        <v>46.994</v>
      </c>
      <c r="I256" s="176"/>
      <c r="J256" s="177">
        <f>ROUND(I256*H256,2)</f>
        <v>0</v>
      </c>
      <c r="K256" s="173" t="s">
        <v>174</v>
      </c>
      <c r="L256" s="41"/>
      <c r="M256" s="178" t="s">
        <v>5</v>
      </c>
      <c r="N256" s="179" t="s">
        <v>45</v>
      </c>
      <c r="O256" s="42"/>
      <c r="P256" s="180">
        <f>O256*H256</f>
        <v>0</v>
      </c>
      <c r="Q256" s="180">
        <v>2.9999999999999997E-4</v>
      </c>
      <c r="R256" s="180">
        <f>Q256*H256</f>
        <v>1.4098199999999998E-2</v>
      </c>
      <c r="S256" s="180">
        <v>0</v>
      </c>
      <c r="T256" s="181">
        <f>S256*H256</f>
        <v>0</v>
      </c>
      <c r="AR256" s="24" t="s">
        <v>250</v>
      </c>
      <c r="AT256" s="24" t="s">
        <v>170</v>
      </c>
      <c r="AU256" s="24" t="s">
        <v>87</v>
      </c>
      <c r="AY256" s="24" t="s">
        <v>167</v>
      </c>
      <c r="BE256" s="182">
        <f>IF(N256="základní",J256,0)</f>
        <v>0</v>
      </c>
      <c r="BF256" s="182">
        <f>IF(N256="snížená",J256,0)</f>
        <v>0</v>
      </c>
      <c r="BG256" s="182">
        <f>IF(N256="zákl. přenesená",J256,0)</f>
        <v>0</v>
      </c>
      <c r="BH256" s="182">
        <f>IF(N256="sníž. přenesená",J256,0)</f>
        <v>0</v>
      </c>
      <c r="BI256" s="182">
        <f>IF(N256="nulová",J256,0)</f>
        <v>0</v>
      </c>
      <c r="BJ256" s="24" t="s">
        <v>87</v>
      </c>
      <c r="BK256" s="182">
        <f>ROUND(I256*H256,2)</f>
        <v>0</v>
      </c>
      <c r="BL256" s="24" t="s">
        <v>250</v>
      </c>
      <c r="BM256" s="24" t="s">
        <v>512</v>
      </c>
    </row>
    <row r="257" spans="2:65" s="11" customFormat="1">
      <c r="B257" s="183"/>
      <c r="D257" s="203" t="s">
        <v>177</v>
      </c>
      <c r="E257" s="192" t="s">
        <v>5</v>
      </c>
      <c r="F257" s="204" t="s">
        <v>513</v>
      </c>
      <c r="H257" s="205">
        <v>23.497</v>
      </c>
      <c r="I257" s="188"/>
      <c r="L257" s="183"/>
      <c r="M257" s="189"/>
      <c r="N257" s="190"/>
      <c r="O257" s="190"/>
      <c r="P257" s="190"/>
      <c r="Q257" s="190"/>
      <c r="R257" s="190"/>
      <c r="S257" s="190"/>
      <c r="T257" s="191"/>
      <c r="AT257" s="192" t="s">
        <v>177</v>
      </c>
      <c r="AU257" s="192" t="s">
        <v>87</v>
      </c>
      <c r="AV257" s="11" t="s">
        <v>87</v>
      </c>
      <c r="AW257" s="11" t="s">
        <v>37</v>
      </c>
      <c r="AX257" s="11" t="s">
        <v>73</v>
      </c>
      <c r="AY257" s="192" t="s">
        <v>167</v>
      </c>
    </row>
    <row r="258" spans="2:65" s="11" customFormat="1">
      <c r="B258" s="183"/>
      <c r="D258" s="203" t="s">
        <v>177</v>
      </c>
      <c r="E258" s="192" t="s">
        <v>5</v>
      </c>
      <c r="F258" s="204" t="s">
        <v>514</v>
      </c>
      <c r="H258" s="205">
        <v>23.497</v>
      </c>
      <c r="I258" s="188"/>
      <c r="L258" s="183"/>
      <c r="M258" s="189"/>
      <c r="N258" s="190"/>
      <c r="O258" s="190"/>
      <c r="P258" s="190"/>
      <c r="Q258" s="190"/>
      <c r="R258" s="190"/>
      <c r="S258" s="190"/>
      <c r="T258" s="191"/>
      <c r="AT258" s="192" t="s">
        <v>177</v>
      </c>
      <c r="AU258" s="192" t="s">
        <v>87</v>
      </c>
      <c r="AV258" s="11" t="s">
        <v>87</v>
      </c>
      <c r="AW258" s="11" t="s">
        <v>37</v>
      </c>
      <c r="AX258" s="11" t="s">
        <v>73</v>
      </c>
      <c r="AY258" s="192" t="s">
        <v>167</v>
      </c>
    </row>
    <row r="259" spans="2:65" s="12" customFormat="1">
      <c r="B259" s="206"/>
      <c r="D259" s="184" t="s">
        <v>177</v>
      </c>
      <c r="E259" s="207" t="s">
        <v>5</v>
      </c>
      <c r="F259" s="208" t="s">
        <v>234</v>
      </c>
      <c r="H259" s="209">
        <v>46.994</v>
      </c>
      <c r="I259" s="210"/>
      <c r="L259" s="206"/>
      <c r="M259" s="211"/>
      <c r="N259" s="212"/>
      <c r="O259" s="212"/>
      <c r="P259" s="212"/>
      <c r="Q259" s="212"/>
      <c r="R259" s="212"/>
      <c r="S259" s="212"/>
      <c r="T259" s="213"/>
      <c r="AT259" s="214" t="s">
        <v>177</v>
      </c>
      <c r="AU259" s="214" t="s">
        <v>87</v>
      </c>
      <c r="AV259" s="12" t="s">
        <v>168</v>
      </c>
      <c r="AW259" s="12" t="s">
        <v>37</v>
      </c>
      <c r="AX259" s="12" t="s">
        <v>78</v>
      </c>
      <c r="AY259" s="214" t="s">
        <v>167</v>
      </c>
    </row>
    <row r="260" spans="2:65" s="1" customFormat="1" ht="22.5" customHeight="1">
      <c r="B260" s="170"/>
      <c r="C260" s="193" t="s">
        <v>515</v>
      </c>
      <c r="D260" s="193" t="s">
        <v>183</v>
      </c>
      <c r="E260" s="194" t="s">
        <v>485</v>
      </c>
      <c r="F260" s="195" t="s">
        <v>486</v>
      </c>
      <c r="G260" s="196" t="s">
        <v>201</v>
      </c>
      <c r="H260" s="197">
        <v>23.966999999999999</v>
      </c>
      <c r="I260" s="198"/>
      <c r="J260" s="199">
        <f>ROUND(I260*H260,2)</f>
        <v>0</v>
      </c>
      <c r="K260" s="195" t="s">
        <v>174</v>
      </c>
      <c r="L260" s="200"/>
      <c r="M260" s="201" t="s">
        <v>5</v>
      </c>
      <c r="N260" s="202" t="s">
        <v>45</v>
      </c>
      <c r="O260" s="42"/>
      <c r="P260" s="180">
        <f>O260*H260</f>
        <v>0</v>
      </c>
      <c r="Q260" s="180">
        <v>5.0000000000000001E-3</v>
      </c>
      <c r="R260" s="180">
        <f>Q260*H260</f>
        <v>0.119835</v>
      </c>
      <c r="S260" s="180">
        <v>0</v>
      </c>
      <c r="T260" s="181">
        <f>S260*H260</f>
        <v>0</v>
      </c>
      <c r="AR260" s="24" t="s">
        <v>340</v>
      </c>
      <c r="AT260" s="24" t="s">
        <v>183</v>
      </c>
      <c r="AU260" s="24" t="s">
        <v>87</v>
      </c>
      <c r="AY260" s="24" t="s">
        <v>167</v>
      </c>
      <c r="BE260" s="182">
        <f>IF(N260="základní",J260,0)</f>
        <v>0</v>
      </c>
      <c r="BF260" s="182">
        <f>IF(N260="snížená",J260,0)</f>
        <v>0</v>
      </c>
      <c r="BG260" s="182">
        <f>IF(N260="zákl. přenesená",J260,0)</f>
        <v>0</v>
      </c>
      <c r="BH260" s="182">
        <f>IF(N260="sníž. přenesená",J260,0)</f>
        <v>0</v>
      </c>
      <c r="BI260" s="182">
        <f>IF(N260="nulová",J260,0)</f>
        <v>0</v>
      </c>
      <c r="BJ260" s="24" t="s">
        <v>87</v>
      </c>
      <c r="BK260" s="182">
        <f>ROUND(I260*H260,2)</f>
        <v>0</v>
      </c>
      <c r="BL260" s="24" t="s">
        <v>250</v>
      </c>
      <c r="BM260" s="24" t="s">
        <v>516</v>
      </c>
    </row>
    <row r="261" spans="2:65" s="11" customFormat="1">
      <c r="B261" s="183"/>
      <c r="D261" s="184" t="s">
        <v>177</v>
      </c>
      <c r="F261" s="186" t="s">
        <v>517</v>
      </c>
      <c r="H261" s="187">
        <v>23.966999999999999</v>
      </c>
      <c r="I261" s="188"/>
      <c r="L261" s="183"/>
      <c r="M261" s="189"/>
      <c r="N261" s="190"/>
      <c r="O261" s="190"/>
      <c r="P261" s="190"/>
      <c r="Q261" s="190"/>
      <c r="R261" s="190"/>
      <c r="S261" s="190"/>
      <c r="T261" s="191"/>
      <c r="AT261" s="192" t="s">
        <v>177</v>
      </c>
      <c r="AU261" s="192" t="s">
        <v>87</v>
      </c>
      <c r="AV261" s="11" t="s">
        <v>87</v>
      </c>
      <c r="AW261" s="11" t="s">
        <v>6</v>
      </c>
      <c r="AX261" s="11" t="s">
        <v>78</v>
      </c>
      <c r="AY261" s="192" t="s">
        <v>167</v>
      </c>
    </row>
    <row r="262" spans="2:65" s="1" customFormat="1" ht="22.5" customHeight="1">
      <c r="B262" s="170"/>
      <c r="C262" s="193" t="s">
        <v>518</v>
      </c>
      <c r="D262" s="193" t="s">
        <v>183</v>
      </c>
      <c r="E262" s="194" t="s">
        <v>519</v>
      </c>
      <c r="F262" s="195" t="s">
        <v>520</v>
      </c>
      <c r="G262" s="196" t="s">
        <v>201</v>
      </c>
      <c r="H262" s="197">
        <v>23.966999999999999</v>
      </c>
      <c r="I262" s="198"/>
      <c r="J262" s="199">
        <f>ROUND(I262*H262,2)</f>
        <v>0</v>
      </c>
      <c r="K262" s="195" t="s">
        <v>174</v>
      </c>
      <c r="L262" s="200"/>
      <c r="M262" s="201" t="s">
        <v>5</v>
      </c>
      <c r="N262" s="202" t="s">
        <v>45</v>
      </c>
      <c r="O262" s="42"/>
      <c r="P262" s="180">
        <f>O262*H262</f>
        <v>0</v>
      </c>
      <c r="Q262" s="180">
        <v>6.0000000000000001E-3</v>
      </c>
      <c r="R262" s="180">
        <f>Q262*H262</f>
        <v>0.14380199999999999</v>
      </c>
      <c r="S262" s="180">
        <v>0</v>
      </c>
      <c r="T262" s="181">
        <f>S262*H262</f>
        <v>0</v>
      </c>
      <c r="AR262" s="24" t="s">
        <v>340</v>
      </c>
      <c r="AT262" s="24" t="s">
        <v>183</v>
      </c>
      <c r="AU262" s="24" t="s">
        <v>87</v>
      </c>
      <c r="AY262" s="24" t="s">
        <v>167</v>
      </c>
      <c r="BE262" s="182">
        <f>IF(N262="základní",J262,0)</f>
        <v>0</v>
      </c>
      <c r="BF262" s="182">
        <f>IF(N262="snížená",J262,0)</f>
        <v>0</v>
      </c>
      <c r="BG262" s="182">
        <f>IF(N262="zákl. přenesená",J262,0)</f>
        <v>0</v>
      </c>
      <c r="BH262" s="182">
        <f>IF(N262="sníž. přenesená",J262,0)</f>
        <v>0</v>
      </c>
      <c r="BI262" s="182">
        <f>IF(N262="nulová",J262,0)</f>
        <v>0</v>
      </c>
      <c r="BJ262" s="24" t="s">
        <v>87</v>
      </c>
      <c r="BK262" s="182">
        <f>ROUND(I262*H262,2)</f>
        <v>0</v>
      </c>
      <c r="BL262" s="24" t="s">
        <v>250</v>
      </c>
      <c r="BM262" s="24" t="s">
        <v>521</v>
      </c>
    </row>
    <row r="263" spans="2:65" s="11" customFormat="1">
      <c r="B263" s="183"/>
      <c r="D263" s="203" t="s">
        <v>177</v>
      </c>
      <c r="E263" s="192" t="s">
        <v>5</v>
      </c>
      <c r="F263" s="204" t="s">
        <v>514</v>
      </c>
      <c r="H263" s="205">
        <v>23.497</v>
      </c>
      <c r="I263" s="188"/>
      <c r="L263" s="183"/>
      <c r="M263" s="189"/>
      <c r="N263" s="190"/>
      <c r="O263" s="190"/>
      <c r="P263" s="190"/>
      <c r="Q263" s="190"/>
      <c r="R263" s="190"/>
      <c r="S263" s="190"/>
      <c r="T263" s="191"/>
      <c r="AT263" s="192" t="s">
        <v>177</v>
      </c>
      <c r="AU263" s="192" t="s">
        <v>87</v>
      </c>
      <c r="AV263" s="11" t="s">
        <v>87</v>
      </c>
      <c r="AW263" s="11" t="s">
        <v>37</v>
      </c>
      <c r="AX263" s="11" t="s">
        <v>78</v>
      </c>
      <c r="AY263" s="192" t="s">
        <v>167</v>
      </c>
    </row>
    <row r="264" spans="2:65" s="11" customFormat="1">
      <c r="B264" s="183"/>
      <c r="D264" s="184" t="s">
        <v>177</v>
      </c>
      <c r="F264" s="186" t="s">
        <v>517</v>
      </c>
      <c r="H264" s="187">
        <v>23.966999999999999</v>
      </c>
      <c r="I264" s="188"/>
      <c r="L264" s="183"/>
      <c r="M264" s="189"/>
      <c r="N264" s="190"/>
      <c r="O264" s="190"/>
      <c r="P264" s="190"/>
      <c r="Q264" s="190"/>
      <c r="R264" s="190"/>
      <c r="S264" s="190"/>
      <c r="T264" s="191"/>
      <c r="AT264" s="192" t="s">
        <v>177</v>
      </c>
      <c r="AU264" s="192" t="s">
        <v>87</v>
      </c>
      <c r="AV264" s="11" t="s">
        <v>87</v>
      </c>
      <c r="AW264" s="11" t="s">
        <v>6</v>
      </c>
      <c r="AX264" s="11" t="s">
        <v>78</v>
      </c>
      <c r="AY264" s="192" t="s">
        <v>167</v>
      </c>
    </row>
    <row r="265" spans="2:65" s="1" customFormat="1" ht="22.5" customHeight="1">
      <c r="B265" s="170"/>
      <c r="C265" s="171" t="s">
        <v>522</v>
      </c>
      <c r="D265" s="171" t="s">
        <v>170</v>
      </c>
      <c r="E265" s="172" t="s">
        <v>523</v>
      </c>
      <c r="F265" s="173" t="s">
        <v>524</v>
      </c>
      <c r="G265" s="174" t="s">
        <v>201</v>
      </c>
      <c r="H265" s="175">
        <v>5.85</v>
      </c>
      <c r="I265" s="176"/>
      <c r="J265" s="177">
        <f>ROUND(I265*H265,2)</f>
        <v>0</v>
      </c>
      <c r="K265" s="173" t="s">
        <v>174</v>
      </c>
      <c r="L265" s="41"/>
      <c r="M265" s="178" t="s">
        <v>5</v>
      </c>
      <c r="N265" s="179" t="s">
        <v>45</v>
      </c>
      <c r="O265" s="42"/>
      <c r="P265" s="180">
        <f>O265*H265</f>
        <v>0</v>
      </c>
      <c r="Q265" s="180">
        <v>0</v>
      </c>
      <c r="R265" s="180">
        <f>Q265*H265</f>
        <v>0</v>
      </c>
      <c r="S265" s="180">
        <v>0</v>
      </c>
      <c r="T265" s="181">
        <f>S265*H265</f>
        <v>0</v>
      </c>
      <c r="AR265" s="24" t="s">
        <v>250</v>
      </c>
      <c r="AT265" s="24" t="s">
        <v>170</v>
      </c>
      <c r="AU265" s="24" t="s">
        <v>87</v>
      </c>
      <c r="AY265" s="24" t="s">
        <v>167</v>
      </c>
      <c r="BE265" s="182">
        <f>IF(N265="základní",J265,0)</f>
        <v>0</v>
      </c>
      <c r="BF265" s="182">
        <f>IF(N265="snížená",J265,0)</f>
        <v>0</v>
      </c>
      <c r="BG265" s="182">
        <f>IF(N265="zákl. přenesená",J265,0)</f>
        <v>0</v>
      </c>
      <c r="BH265" s="182">
        <f>IF(N265="sníž. přenesená",J265,0)</f>
        <v>0</v>
      </c>
      <c r="BI265" s="182">
        <f>IF(N265="nulová",J265,0)</f>
        <v>0</v>
      </c>
      <c r="BJ265" s="24" t="s">
        <v>87</v>
      </c>
      <c r="BK265" s="182">
        <f>ROUND(I265*H265,2)</f>
        <v>0</v>
      </c>
      <c r="BL265" s="24" t="s">
        <v>250</v>
      </c>
      <c r="BM265" s="24" t="s">
        <v>525</v>
      </c>
    </row>
    <row r="266" spans="2:65" s="11" customFormat="1">
      <c r="B266" s="183"/>
      <c r="D266" s="184" t="s">
        <v>177</v>
      </c>
      <c r="E266" s="185" t="s">
        <v>5</v>
      </c>
      <c r="F266" s="186" t="s">
        <v>91</v>
      </c>
      <c r="H266" s="187">
        <v>5.85</v>
      </c>
      <c r="I266" s="188"/>
      <c r="L266" s="183"/>
      <c r="M266" s="189"/>
      <c r="N266" s="190"/>
      <c r="O266" s="190"/>
      <c r="P266" s="190"/>
      <c r="Q266" s="190"/>
      <c r="R266" s="190"/>
      <c r="S266" s="190"/>
      <c r="T266" s="191"/>
      <c r="AT266" s="192" t="s">
        <v>177</v>
      </c>
      <c r="AU266" s="192" t="s">
        <v>87</v>
      </c>
      <c r="AV266" s="11" t="s">
        <v>87</v>
      </c>
      <c r="AW266" s="11" t="s">
        <v>37</v>
      </c>
      <c r="AX266" s="11" t="s">
        <v>78</v>
      </c>
      <c r="AY266" s="192" t="s">
        <v>167</v>
      </c>
    </row>
    <row r="267" spans="2:65" s="1" customFormat="1" ht="22.5" customHeight="1">
      <c r="B267" s="170"/>
      <c r="C267" s="193" t="s">
        <v>526</v>
      </c>
      <c r="D267" s="193" t="s">
        <v>183</v>
      </c>
      <c r="E267" s="194" t="s">
        <v>527</v>
      </c>
      <c r="F267" s="195" t="s">
        <v>528</v>
      </c>
      <c r="G267" s="196" t="s">
        <v>201</v>
      </c>
      <c r="H267" s="197">
        <v>6.4349999999999996</v>
      </c>
      <c r="I267" s="198"/>
      <c r="J267" s="199">
        <f>ROUND(I267*H267,2)</f>
        <v>0</v>
      </c>
      <c r="K267" s="195" t="s">
        <v>174</v>
      </c>
      <c r="L267" s="200"/>
      <c r="M267" s="201" t="s">
        <v>5</v>
      </c>
      <c r="N267" s="202" t="s">
        <v>45</v>
      </c>
      <c r="O267" s="42"/>
      <c r="P267" s="180">
        <f>O267*H267</f>
        <v>0</v>
      </c>
      <c r="Q267" s="180">
        <v>1.1E-4</v>
      </c>
      <c r="R267" s="180">
        <f>Q267*H267</f>
        <v>7.0784999999999999E-4</v>
      </c>
      <c r="S267" s="180">
        <v>0</v>
      </c>
      <c r="T267" s="181">
        <f>S267*H267</f>
        <v>0</v>
      </c>
      <c r="AR267" s="24" t="s">
        <v>340</v>
      </c>
      <c r="AT267" s="24" t="s">
        <v>183</v>
      </c>
      <c r="AU267" s="24" t="s">
        <v>87</v>
      </c>
      <c r="AY267" s="24" t="s">
        <v>167</v>
      </c>
      <c r="BE267" s="182">
        <f>IF(N267="základní",J267,0)</f>
        <v>0</v>
      </c>
      <c r="BF267" s="182">
        <f>IF(N267="snížená",J267,0)</f>
        <v>0</v>
      </c>
      <c r="BG267" s="182">
        <f>IF(N267="zákl. přenesená",J267,0)</f>
        <v>0</v>
      </c>
      <c r="BH267" s="182">
        <f>IF(N267="sníž. přenesená",J267,0)</f>
        <v>0</v>
      </c>
      <c r="BI267" s="182">
        <f>IF(N267="nulová",J267,0)</f>
        <v>0</v>
      </c>
      <c r="BJ267" s="24" t="s">
        <v>87</v>
      </c>
      <c r="BK267" s="182">
        <f>ROUND(I267*H267,2)</f>
        <v>0</v>
      </c>
      <c r="BL267" s="24" t="s">
        <v>250</v>
      </c>
      <c r="BM267" s="24" t="s">
        <v>529</v>
      </c>
    </row>
    <row r="268" spans="2:65" s="11" customFormat="1">
      <c r="B268" s="183"/>
      <c r="D268" s="184" t="s">
        <v>177</v>
      </c>
      <c r="F268" s="186" t="s">
        <v>530</v>
      </c>
      <c r="H268" s="187">
        <v>6.4349999999999996</v>
      </c>
      <c r="I268" s="188"/>
      <c r="L268" s="183"/>
      <c r="M268" s="189"/>
      <c r="N268" s="190"/>
      <c r="O268" s="190"/>
      <c r="P268" s="190"/>
      <c r="Q268" s="190"/>
      <c r="R268" s="190"/>
      <c r="S268" s="190"/>
      <c r="T268" s="191"/>
      <c r="AT268" s="192" t="s">
        <v>177</v>
      </c>
      <c r="AU268" s="192" t="s">
        <v>87</v>
      </c>
      <c r="AV268" s="11" t="s">
        <v>87</v>
      </c>
      <c r="AW268" s="11" t="s">
        <v>6</v>
      </c>
      <c r="AX268" s="11" t="s">
        <v>78</v>
      </c>
      <c r="AY268" s="192" t="s">
        <v>167</v>
      </c>
    </row>
    <row r="269" spans="2:65" s="1" customFormat="1" ht="22.5" customHeight="1">
      <c r="B269" s="170"/>
      <c r="C269" s="171" t="s">
        <v>531</v>
      </c>
      <c r="D269" s="171" t="s">
        <v>170</v>
      </c>
      <c r="E269" s="172" t="s">
        <v>532</v>
      </c>
      <c r="F269" s="173" t="s">
        <v>533</v>
      </c>
      <c r="G269" s="174" t="s">
        <v>195</v>
      </c>
      <c r="H269" s="175">
        <v>0.877</v>
      </c>
      <c r="I269" s="176"/>
      <c r="J269" s="177">
        <f>ROUND(I269*H269,2)</f>
        <v>0</v>
      </c>
      <c r="K269" s="173" t="s">
        <v>174</v>
      </c>
      <c r="L269" s="41"/>
      <c r="M269" s="178" t="s">
        <v>5</v>
      </c>
      <c r="N269" s="179" t="s">
        <v>45</v>
      </c>
      <c r="O269" s="42"/>
      <c r="P269" s="180">
        <f>O269*H269</f>
        <v>0</v>
      </c>
      <c r="Q269" s="180">
        <v>0</v>
      </c>
      <c r="R269" s="180">
        <f>Q269*H269</f>
        <v>0</v>
      </c>
      <c r="S269" s="180">
        <v>0</v>
      </c>
      <c r="T269" s="181">
        <f>S269*H269</f>
        <v>0</v>
      </c>
      <c r="AR269" s="24" t="s">
        <v>250</v>
      </c>
      <c r="AT269" s="24" t="s">
        <v>170</v>
      </c>
      <c r="AU269" s="24" t="s">
        <v>87</v>
      </c>
      <c r="AY269" s="24" t="s">
        <v>167</v>
      </c>
      <c r="BE269" s="182">
        <f>IF(N269="základní",J269,0)</f>
        <v>0</v>
      </c>
      <c r="BF269" s="182">
        <f>IF(N269="snížená",J269,0)</f>
        <v>0</v>
      </c>
      <c r="BG269" s="182">
        <f>IF(N269="zákl. přenesená",J269,0)</f>
        <v>0</v>
      </c>
      <c r="BH269" s="182">
        <f>IF(N269="sníž. přenesená",J269,0)</f>
        <v>0</v>
      </c>
      <c r="BI269" s="182">
        <f>IF(N269="nulová",J269,0)</f>
        <v>0</v>
      </c>
      <c r="BJ269" s="24" t="s">
        <v>87</v>
      </c>
      <c r="BK269" s="182">
        <f>ROUND(I269*H269,2)</f>
        <v>0</v>
      </c>
      <c r="BL269" s="24" t="s">
        <v>250</v>
      </c>
      <c r="BM269" s="24" t="s">
        <v>534</v>
      </c>
    </row>
    <row r="270" spans="2:65" s="1" customFormat="1" ht="22.5" customHeight="1">
      <c r="B270" s="170"/>
      <c r="C270" s="171" t="s">
        <v>535</v>
      </c>
      <c r="D270" s="171" t="s">
        <v>170</v>
      </c>
      <c r="E270" s="172" t="s">
        <v>536</v>
      </c>
      <c r="F270" s="173" t="s">
        <v>537</v>
      </c>
      <c r="G270" s="174" t="s">
        <v>195</v>
      </c>
      <c r="H270" s="175">
        <v>0.877</v>
      </c>
      <c r="I270" s="176"/>
      <c r="J270" s="177">
        <f>ROUND(I270*H270,2)</f>
        <v>0</v>
      </c>
      <c r="K270" s="173" t="s">
        <v>174</v>
      </c>
      <c r="L270" s="41"/>
      <c r="M270" s="178" t="s">
        <v>5</v>
      </c>
      <c r="N270" s="179" t="s">
        <v>45</v>
      </c>
      <c r="O270" s="42"/>
      <c r="P270" s="180">
        <f>O270*H270</f>
        <v>0</v>
      </c>
      <c r="Q270" s="180">
        <v>0</v>
      </c>
      <c r="R270" s="180">
        <f>Q270*H270</f>
        <v>0</v>
      </c>
      <c r="S270" s="180">
        <v>0</v>
      </c>
      <c r="T270" s="181">
        <f>S270*H270</f>
        <v>0</v>
      </c>
      <c r="AR270" s="24" t="s">
        <v>250</v>
      </c>
      <c r="AT270" s="24" t="s">
        <v>170</v>
      </c>
      <c r="AU270" s="24" t="s">
        <v>87</v>
      </c>
      <c r="AY270" s="24" t="s">
        <v>167</v>
      </c>
      <c r="BE270" s="182">
        <f>IF(N270="základní",J270,0)</f>
        <v>0</v>
      </c>
      <c r="BF270" s="182">
        <f>IF(N270="snížená",J270,0)</f>
        <v>0</v>
      </c>
      <c r="BG270" s="182">
        <f>IF(N270="zákl. přenesená",J270,0)</f>
        <v>0</v>
      </c>
      <c r="BH270" s="182">
        <f>IF(N270="sníž. přenesená",J270,0)</f>
        <v>0</v>
      </c>
      <c r="BI270" s="182">
        <f>IF(N270="nulová",J270,0)</f>
        <v>0</v>
      </c>
      <c r="BJ270" s="24" t="s">
        <v>87</v>
      </c>
      <c r="BK270" s="182">
        <f>ROUND(I270*H270,2)</f>
        <v>0</v>
      </c>
      <c r="BL270" s="24" t="s">
        <v>250</v>
      </c>
      <c r="BM270" s="24" t="s">
        <v>538</v>
      </c>
    </row>
    <row r="271" spans="2:65" s="10" customFormat="1" ht="29.85" customHeight="1">
      <c r="B271" s="156"/>
      <c r="D271" s="167" t="s">
        <v>72</v>
      </c>
      <c r="E271" s="168" t="s">
        <v>539</v>
      </c>
      <c r="F271" s="168" t="s">
        <v>540</v>
      </c>
      <c r="I271" s="159"/>
      <c r="J271" s="169">
        <f>BK271</f>
        <v>0</v>
      </c>
      <c r="L271" s="156"/>
      <c r="M271" s="161"/>
      <c r="N271" s="162"/>
      <c r="O271" s="162"/>
      <c r="P271" s="163">
        <f>SUM(P272:P288)</f>
        <v>0</v>
      </c>
      <c r="Q271" s="162"/>
      <c r="R271" s="163">
        <f>SUM(R272:R288)</f>
        <v>3.4000000000000002E-4</v>
      </c>
      <c r="S271" s="162"/>
      <c r="T271" s="164">
        <f>SUM(T272:T288)</f>
        <v>0</v>
      </c>
      <c r="AR271" s="157" t="s">
        <v>87</v>
      </c>
      <c r="AT271" s="165" t="s">
        <v>72</v>
      </c>
      <c r="AU271" s="165" t="s">
        <v>78</v>
      </c>
      <c r="AY271" s="157" t="s">
        <v>167</v>
      </c>
      <c r="BK271" s="166">
        <f>SUM(BK272:BK288)</f>
        <v>0</v>
      </c>
    </row>
    <row r="272" spans="2:65" s="1" customFormat="1" ht="22.5" customHeight="1">
      <c r="B272" s="170"/>
      <c r="C272" s="171" t="s">
        <v>541</v>
      </c>
      <c r="D272" s="171" t="s">
        <v>170</v>
      </c>
      <c r="E272" s="172" t="s">
        <v>542</v>
      </c>
      <c r="F272" s="173" t="s">
        <v>543</v>
      </c>
      <c r="G272" s="174" t="s">
        <v>343</v>
      </c>
      <c r="H272" s="175">
        <v>1</v>
      </c>
      <c r="I272" s="176"/>
      <c r="J272" s="177">
        <f>ROUND(I272*H272,2)</f>
        <v>0</v>
      </c>
      <c r="K272" s="173" t="s">
        <v>5</v>
      </c>
      <c r="L272" s="41"/>
      <c r="M272" s="178" t="s">
        <v>5</v>
      </c>
      <c r="N272" s="179" t="s">
        <v>45</v>
      </c>
      <c r="O272" s="42"/>
      <c r="P272" s="180">
        <f>O272*H272</f>
        <v>0</v>
      </c>
      <c r="Q272" s="180">
        <v>0</v>
      </c>
      <c r="R272" s="180">
        <f>Q272*H272</f>
        <v>0</v>
      </c>
      <c r="S272" s="180">
        <v>0</v>
      </c>
      <c r="T272" s="181">
        <f>S272*H272</f>
        <v>0</v>
      </c>
      <c r="AR272" s="24" t="s">
        <v>250</v>
      </c>
      <c r="AT272" s="24" t="s">
        <v>170</v>
      </c>
      <c r="AU272" s="24" t="s">
        <v>87</v>
      </c>
      <c r="AY272" s="24" t="s">
        <v>167</v>
      </c>
      <c r="BE272" s="182">
        <f>IF(N272="základní",J272,0)</f>
        <v>0</v>
      </c>
      <c r="BF272" s="182">
        <f>IF(N272="snížená",J272,0)</f>
        <v>0</v>
      </c>
      <c r="BG272" s="182">
        <f>IF(N272="zákl. přenesená",J272,0)</f>
        <v>0</v>
      </c>
      <c r="BH272" s="182">
        <f>IF(N272="sníž. přenesená",J272,0)</f>
        <v>0</v>
      </c>
      <c r="BI272" s="182">
        <f>IF(N272="nulová",J272,0)</f>
        <v>0</v>
      </c>
      <c r="BJ272" s="24" t="s">
        <v>87</v>
      </c>
      <c r="BK272" s="182">
        <f>ROUND(I272*H272,2)</f>
        <v>0</v>
      </c>
      <c r="BL272" s="24" t="s">
        <v>250</v>
      </c>
      <c r="BM272" s="24" t="s">
        <v>544</v>
      </c>
    </row>
    <row r="273" spans="2:65" s="13" customFormat="1" ht="27">
      <c r="B273" s="215"/>
      <c r="D273" s="203" t="s">
        <v>177</v>
      </c>
      <c r="E273" s="216" t="s">
        <v>5</v>
      </c>
      <c r="F273" s="217" t="s">
        <v>545</v>
      </c>
      <c r="H273" s="218" t="s">
        <v>5</v>
      </c>
      <c r="I273" s="219"/>
      <c r="L273" s="215"/>
      <c r="M273" s="220"/>
      <c r="N273" s="221"/>
      <c r="O273" s="221"/>
      <c r="P273" s="221"/>
      <c r="Q273" s="221"/>
      <c r="R273" s="221"/>
      <c r="S273" s="221"/>
      <c r="T273" s="222"/>
      <c r="AT273" s="218" t="s">
        <v>177</v>
      </c>
      <c r="AU273" s="218" t="s">
        <v>87</v>
      </c>
      <c r="AV273" s="13" t="s">
        <v>78</v>
      </c>
      <c r="AW273" s="13" t="s">
        <v>37</v>
      </c>
      <c r="AX273" s="13" t="s">
        <v>73</v>
      </c>
      <c r="AY273" s="218" t="s">
        <v>167</v>
      </c>
    </row>
    <row r="274" spans="2:65" s="13" customFormat="1" ht="27">
      <c r="B274" s="215"/>
      <c r="D274" s="203" t="s">
        <v>177</v>
      </c>
      <c r="E274" s="216" t="s">
        <v>5</v>
      </c>
      <c r="F274" s="217" t="s">
        <v>546</v>
      </c>
      <c r="H274" s="218" t="s">
        <v>5</v>
      </c>
      <c r="I274" s="219"/>
      <c r="L274" s="215"/>
      <c r="M274" s="220"/>
      <c r="N274" s="221"/>
      <c r="O274" s="221"/>
      <c r="P274" s="221"/>
      <c r="Q274" s="221"/>
      <c r="R274" s="221"/>
      <c r="S274" s="221"/>
      <c r="T274" s="222"/>
      <c r="AT274" s="218" t="s">
        <v>177</v>
      </c>
      <c r="AU274" s="218" t="s">
        <v>87</v>
      </c>
      <c r="AV274" s="13" t="s">
        <v>78</v>
      </c>
      <c r="AW274" s="13" t="s">
        <v>37</v>
      </c>
      <c r="AX274" s="13" t="s">
        <v>73</v>
      </c>
      <c r="AY274" s="218" t="s">
        <v>167</v>
      </c>
    </row>
    <row r="275" spans="2:65" s="13" customFormat="1">
      <c r="B275" s="215"/>
      <c r="D275" s="203" t="s">
        <v>177</v>
      </c>
      <c r="E275" s="216" t="s">
        <v>5</v>
      </c>
      <c r="F275" s="217" t="s">
        <v>547</v>
      </c>
      <c r="H275" s="218" t="s">
        <v>5</v>
      </c>
      <c r="I275" s="219"/>
      <c r="L275" s="215"/>
      <c r="M275" s="220"/>
      <c r="N275" s="221"/>
      <c r="O275" s="221"/>
      <c r="P275" s="221"/>
      <c r="Q275" s="221"/>
      <c r="R275" s="221"/>
      <c r="S275" s="221"/>
      <c r="T275" s="222"/>
      <c r="AT275" s="218" t="s">
        <v>177</v>
      </c>
      <c r="AU275" s="218" t="s">
        <v>87</v>
      </c>
      <c r="AV275" s="13" t="s">
        <v>78</v>
      </c>
      <c r="AW275" s="13" t="s">
        <v>37</v>
      </c>
      <c r="AX275" s="13" t="s">
        <v>73</v>
      </c>
      <c r="AY275" s="218" t="s">
        <v>167</v>
      </c>
    </row>
    <row r="276" spans="2:65" s="11" customFormat="1">
      <c r="B276" s="183"/>
      <c r="D276" s="184" t="s">
        <v>177</v>
      </c>
      <c r="E276" s="185" t="s">
        <v>5</v>
      </c>
      <c r="F276" s="186" t="s">
        <v>548</v>
      </c>
      <c r="H276" s="187">
        <v>1</v>
      </c>
      <c r="I276" s="188"/>
      <c r="L276" s="183"/>
      <c r="M276" s="189"/>
      <c r="N276" s="190"/>
      <c r="O276" s="190"/>
      <c r="P276" s="190"/>
      <c r="Q276" s="190"/>
      <c r="R276" s="190"/>
      <c r="S276" s="190"/>
      <c r="T276" s="191"/>
      <c r="AT276" s="192" t="s">
        <v>177</v>
      </c>
      <c r="AU276" s="192" t="s">
        <v>87</v>
      </c>
      <c r="AV276" s="11" t="s">
        <v>87</v>
      </c>
      <c r="AW276" s="11" t="s">
        <v>37</v>
      </c>
      <c r="AX276" s="11" t="s">
        <v>78</v>
      </c>
      <c r="AY276" s="192" t="s">
        <v>167</v>
      </c>
    </row>
    <row r="277" spans="2:65" s="1" customFormat="1" ht="22.5" customHeight="1">
      <c r="B277" s="170"/>
      <c r="C277" s="171" t="s">
        <v>549</v>
      </c>
      <c r="D277" s="171" t="s">
        <v>170</v>
      </c>
      <c r="E277" s="172" t="s">
        <v>550</v>
      </c>
      <c r="F277" s="173" t="s">
        <v>551</v>
      </c>
      <c r="G277" s="174" t="s">
        <v>343</v>
      </c>
      <c r="H277" s="175">
        <v>1</v>
      </c>
      <c r="I277" s="176"/>
      <c r="J277" s="177">
        <f>ROUND(I277*H277,2)</f>
        <v>0</v>
      </c>
      <c r="K277" s="173" t="s">
        <v>5</v>
      </c>
      <c r="L277" s="41"/>
      <c r="M277" s="178" t="s">
        <v>5</v>
      </c>
      <c r="N277" s="179" t="s">
        <v>45</v>
      </c>
      <c r="O277" s="42"/>
      <c r="P277" s="180">
        <f>O277*H277</f>
        <v>0</v>
      </c>
      <c r="Q277" s="180">
        <v>0</v>
      </c>
      <c r="R277" s="180">
        <f>Q277*H277</f>
        <v>0</v>
      </c>
      <c r="S277" s="180">
        <v>0</v>
      </c>
      <c r="T277" s="181">
        <f>S277*H277</f>
        <v>0</v>
      </c>
      <c r="AR277" s="24" t="s">
        <v>250</v>
      </c>
      <c r="AT277" s="24" t="s">
        <v>170</v>
      </c>
      <c r="AU277" s="24" t="s">
        <v>87</v>
      </c>
      <c r="AY277" s="24" t="s">
        <v>167</v>
      </c>
      <c r="BE277" s="182">
        <f>IF(N277="základní",J277,0)</f>
        <v>0</v>
      </c>
      <c r="BF277" s="182">
        <f>IF(N277="snížená",J277,0)</f>
        <v>0</v>
      </c>
      <c r="BG277" s="182">
        <f>IF(N277="zákl. přenesená",J277,0)</f>
        <v>0</v>
      </c>
      <c r="BH277" s="182">
        <f>IF(N277="sníž. přenesená",J277,0)</f>
        <v>0</v>
      </c>
      <c r="BI277" s="182">
        <f>IF(N277="nulová",J277,0)</f>
        <v>0</v>
      </c>
      <c r="BJ277" s="24" t="s">
        <v>87</v>
      </c>
      <c r="BK277" s="182">
        <f>ROUND(I277*H277,2)</f>
        <v>0</v>
      </c>
      <c r="BL277" s="24" t="s">
        <v>250</v>
      </c>
      <c r="BM277" s="24" t="s">
        <v>552</v>
      </c>
    </row>
    <row r="278" spans="2:65" s="13" customFormat="1" ht="27">
      <c r="B278" s="215"/>
      <c r="D278" s="203" t="s">
        <v>177</v>
      </c>
      <c r="E278" s="216" t="s">
        <v>5</v>
      </c>
      <c r="F278" s="217" t="s">
        <v>553</v>
      </c>
      <c r="H278" s="218" t="s">
        <v>5</v>
      </c>
      <c r="I278" s="219"/>
      <c r="L278" s="215"/>
      <c r="M278" s="220"/>
      <c r="N278" s="221"/>
      <c r="O278" s="221"/>
      <c r="P278" s="221"/>
      <c r="Q278" s="221"/>
      <c r="R278" s="221"/>
      <c r="S278" s="221"/>
      <c r="T278" s="222"/>
      <c r="AT278" s="218" t="s">
        <v>177</v>
      </c>
      <c r="AU278" s="218" t="s">
        <v>87</v>
      </c>
      <c r="AV278" s="13" t="s">
        <v>78</v>
      </c>
      <c r="AW278" s="13" t="s">
        <v>37</v>
      </c>
      <c r="AX278" s="13" t="s">
        <v>73</v>
      </c>
      <c r="AY278" s="218" t="s">
        <v>167</v>
      </c>
    </row>
    <row r="279" spans="2:65" s="13" customFormat="1" ht="27">
      <c r="B279" s="215"/>
      <c r="D279" s="203" t="s">
        <v>177</v>
      </c>
      <c r="E279" s="216" t="s">
        <v>5</v>
      </c>
      <c r="F279" s="217" t="s">
        <v>554</v>
      </c>
      <c r="H279" s="218" t="s">
        <v>5</v>
      </c>
      <c r="I279" s="219"/>
      <c r="L279" s="215"/>
      <c r="M279" s="220"/>
      <c r="N279" s="221"/>
      <c r="O279" s="221"/>
      <c r="P279" s="221"/>
      <c r="Q279" s="221"/>
      <c r="R279" s="221"/>
      <c r="S279" s="221"/>
      <c r="T279" s="222"/>
      <c r="AT279" s="218" t="s">
        <v>177</v>
      </c>
      <c r="AU279" s="218" t="s">
        <v>87</v>
      </c>
      <c r="AV279" s="13" t="s">
        <v>78</v>
      </c>
      <c r="AW279" s="13" t="s">
        <v>37</v>
      </c>
      <c r="AX279" s="13" t="s">
        <v>73</v>
      </c>
      <c r="AY279" s="218" t="s">
        <v>167</v>
      </c>
    </row>
    <row r="280" spans="2:65" s="13" customFormat="1">
      <c r="B280" s="215"/>
      <c r="D280" s="203" t="s">
        <v>177</v>
      </c>
      <c r="E280" s="216" t="s">
        <v>5</v>
      </c>
      <c r="F280" s="217" t="s">
        <v>547</v>
      </c>
      <c r="H280" s="218" t="s">
        <v>5</v>
      </c>
      <c r="I280" s="219"/>
      <c r="L280" s="215"/>
      <c r="M280" s="220"/>
      <c r="N280" s="221"/>
      <c r="O280" s="221"/>
      <c r="P280" s="221"/>
      <c r="Q280" s="221"/>
      <c r="R280" s="221"/>
      <c r="S280" s="221"/>
      <c r="T280" s="222"/>
      <c r="AT280" s="218" t="s">
        <v>177</v>
      </c>
      <c r="AU280" s="218" t="s">
        <v>87</v>
      </c>
      <c r="AV280" s="13" t="s">
        <v>78</v>
      </c>
      <c r="AW280" s="13" t="s">
        <v>37</v>
      </c>
      <c r="AX280" s="13" t="s">
        <v>73</v>
      </c>
      <c r="AY280" s="218" t="s">
        <v>167</v>
      </c>
    </row>
    <row r="281" spans="2:65" s="11" customFormat="1">
      <c r="B281" s="183"/>
      <c r="D281" s="184" t="s">
        <v>177</v>
      </c>
      <c r="E281" s="185" t="s">
        <v>5</v>
      </c>
      <c r="F281" s="186" t="s">
        <v>548</v>
      </c>
      <c r="H281" s="187">
        <v>1</v>
      </c>
      <c r="I281" s="188"/>
      <c r="L281" s="183"/>
      <c r="M281" s="189"/>
      <c r="N281" s="190"/>
      <c r="O281" s="190"/>
      <c r="P281" s="190"/>
      <c r="Q281" s="190"/>
      <c r="R281" s="190"/>
      <c r="S281" s="190"/>
      <c r="T281" s="191"/>
      <c r="AT281" s="192" t="s">
        <v>177</v>
      </c>
      <c r="AU281" s="192" t="s">
        <v>87</v>
      </c>
      <c r="AV281" s="11" t="s">
        <v>87</v>
      </c>
      <c r="AW281" s="11" t="s">
        <v>37</v>
      </c>
      <c r="AX281" s="11" t="s">
        <v>78</v>
      </c>
      <c r="AY281" s="192" t="s">
        <v>167</v>
      </c>
    </row>
    <row r="282" spans="2:65" s="1" customFormat="1" ht="22.5" customHeight="1">
      <c r="B282" s="170"/>
      <c r="C282" s="171" t="s">
        <v>555</v>
      </c>
      <c r="D282" s="171" t="s">
        <v>170</v>
      </c>
      <c r="E282" s="172" t="s">
        <v>556</v>
      </c>
      <c r="F282" s="173" t="s">
        <v>557</v>
      </c>
      <c r="G282" s="174" t="s">
        <v>343</v>
      </c>
      <c r="H282" s="175">
        <v>1</v>
      </c>
      <c r="I282" s="176"/>
      <c r="J282" s="177">
        <f>ROUND(I282*H282,2)</f>
        <v>0</v>
      </c>
      <c r="K282" s="173" t="s">
        <v>5</v>
      </c>
      <c r="L282" s="41"/>
      <c r="M282" s="178" t="s">
        <v>5</v>
      </c>
      <c r="N282" s="179" t="s">
        <v>45</v>
      </c>
      <c r="O282" s="42"/>
      <c r="P282" s="180">
        <f>O282*H282</f>
        <v>0</v>
      </c>
      <c r="Q282" s="180">
        <v>0</v>
      </c>
      <c r="R282" s="180">
        <f>Q282*H282</f>
        <v>0</v>
      </c>
      <c r="S282" s="180">
        <v>0</v>
      </c>
      <c r="T282" s="181">
        <f>S282*H282</f>
        <v>0</v>
      </c>
      <c r="AR282" s="24" t="s">
        <v>250</v>
      </c>
      <c r="AT282" s="24" t="s">
        <v>170</v>
      </c>
      <c r="AU282" s="24" t="s">
        <v>87</v>
      </c>
      <c r="AY282" s="24" t="s">
        <v>167</v>
      </c>
      <c r="BE282" s="182">
        <f>IF(N282="základní",J282,0)</f>
        <v>0</v>
      </c>
      <c r="BF282" s="182">
        <f>IF(N282="snížená",J282,0)</f>
        <v>0</v>
      </c>
      <c r="BG282" s="182">
        <f>IF(N282="zákl. přenesená",J282,0)</f>
        <v>0</v>
      </c>
      <c r="BH282" s="182">
        <f>IF(N282="sníž. přenesená",J282,0)</f>
        <v>0</v>
      </c>
      <c r="BI282" s="182">
        <f>IF(N282="nulová",J282,0)</f>
        <v>0</v>
      </c>
      <c r="BJ282" s="24" t="s">
        <v>87</v>
      </c>
      <c r="BK282" s="182">
        <f>ROUND(I282*H282,2)</f>
        <v>0</v>
      </c>
      <c r="BL282" s="24" t="s">
        <v>250</v>
      </c>
      <c r="BM282" s="24" t="s">
        <v>558</v>
      </c>
    </row>
    <row r="283" spans="2:65" s="13" customFormat="1" ht="27">
      <c r="B283" s="215"/>
      <c r="D283" s="203" t="s">
        <v>177</v>
      </c>
      <c r="E283" s="216" t="s">
        <v>5</v>
      </c>
      <c r="F283" s="217" t="s">
        <v>559</v>
      </c>
      <c r="H283" s="218" t="s">
        <v>5</v>
      </c>
      <c r="I283" s="219"/>
      <c r="L283" s="215"/>
      <c r="M283" s="220"/>
      <c r="N283" s="221"/>
      <c r="O283" s="221"/>
      <c r="P283" s="221"/>
      <c r="Q283" s="221"/>
      <c r="R283" s="221"/>
      <c r="S283" s="221"/>
      <c r="T283" s="222"/>
      <c r="AT283" s="218" t="s">
        <v>177</v>
      </c>
      <c r="AU283" s="218" t="s">
        <v>87</v>
      </c>
      <c r="AV283" s="13" t="s">
        <v>78</v>
      </c>
      <c r="AW283" s="13" t="s">
        <v>37</v>
      </c>
      <c r="AX283" s="13" t="s">
        <v>73</v>
      </c>
      <c r="AY283" s="218" t="s">
        <v>167</v>
      </c>
    </row>
    <row r="284" spans="2:65" s="13" customFormat="1">
      <c r="B284" s="215"/>
      <c r="D284" s="203" t="s">
        <v>177</v>
      </c>
      <c r="E284" s="216" t="s">
        <v>5</v>
      </c>
      <c r="F284" s="217" t="s">
        <v>560</v>
      </c>
      <c r="H284" s="218" t="s">
        <v>5</v>
      </c>
      <c r="I284" s="219"/>
      <c r="L284" s="215"/>
      <c r="M284" s="220"/>
      <c r="N284" s="221"/>
      <c r="O284" s="221"/>
      <c r="P284" s="221"/>
      <c r="Q284" s="221"/>
      <c r="R284" s="221"/>
      <c r="S284" s="221"/>
      <c r="T284" s="222"/>
      <c r="AT284" s="218" t="s">
        <v>177</v>
      </c>
      <c r="AU284" s="218" t="s">
        <v>87</v>
      </c>
      <c r="AV284" s="13" t="s">
        <v>78</v>
      </c>
      <c r="AW284" s="13" t="s">
        <v>37</v>
      </c>
      <c r="AX284" s="13" t="s">
        <v>73</v>
      </c>
      <c r="AY284" s="218" t="s">
        <v>167</v>
      </c>
    </row>
    <row r="285" spans="2:65" s="13" customFormat="1" ht="27">
      <c r="B285" s="215"/>
      <c r="D285" s="203" t="s">
        <v>177</v>
      </c>
      <c r="E285" s="216" t="s">
        <v>5</v>
      </c>
      <c r="F285" s="217" t="s">
        <v>561</v>
      </c>
      <c r="H285" s="218" t="s">
        <v>5</v>
      </c>
      <c r="I285" s="219"/>
      <c r="L285" s="215"/>
      <c r="M285" s="220"/>
      <c r="N285" s="221"/>
      <c r="O285" s="221"/>
      <c r="P285" s="221"/>
      <c r="Q285" s="221"/>
      <c r="R285" s="221"/>
      <c r="S285" s="221"/>
      <c r="T285" s="222"/>
      <c r="AT285" s="218" t="s">
        <v>177</v>
      </c>
      <c r="AU285" s="218" t="s">
        <v>87</v>
      </c>
      <c r="AV285" s="13" t="s">
        <v>78</v>
      </c>
      <c r="AW285" s="13" t="s">
        <v>37</v>
      </c>
      <c r="AX285" s="13" t="s">
        <v>73</v>
      </c>
      <c r="AY285" s="218" t="s">
        <v>167</v>
      </c>
    </row>
    <row r="286" spans="2:65" s="13" customFormat="1">
      <c r="B286" s="215"/>
      <c r="D286" s="203" t="s">
        <v>177</v>
      </c>
      <c r="E286" s="216" t="s">
        <v>5</v>
      </c>
      <c r="F286" s="217" t="s">
        <v>547</v>
      </c>
      <c r="H286" s="218" t="s">
        <v>5</v>
      </c>
      <c r="I286" s="219"/>
      <c r="L286" s="215"/>
      <c r="M286" s="220"/>
      <c r="N286" s="221"/>
      <c r="O286" s="221"/>
      <c r="P286" s="221"/>
      <c r="Q286" s="221"/>
      <c r="R286" s="221"/>
      <c r="S286" s="221"/>
      <c r="T286" s="222"/>
      <c r="AT286" s="218" t="s">
        <v>177</v>
      </c>
      <c r="AU286" s="218" t="s">
        <v>87</v>
      </c>
      <c r="AV286" s="13" t="s">
        <v>78</v>
      </c>
      <c r="AW286" s="13" t="s">
        <v>37</v>
      </c>
      <c r="AX286" s="13" t="s">
        <v>73</v>
      </c>
      <c r="AY286" s="218" t="s">
        <v>167</v>
      </c>
    </row>
    <row r="287" spans="2:65" s="11" customFormat="1">
      <c r="B287" s="183"/>
      <c r="D287" s="184" t="s">
        <v>177</v>
      </c>
      <c r="E287" s="185" t="s">
        <v>5</v>
      </c>
      <c r="F287" s="186" t="s">
        <v>548</v>
      </c>
      <c r="H287" s="187">
        <v>1</v>
      </c>
      <c r="I287" s="188"/>
      <c r="L287" s="183"/>
      <c r="M287" s="189"/>
      <c r="N287" s="190"/>
      <c r="O287" s="190"/>
      <c r="P287" s="190"/>
      <c r="Q287" s="190"/>
      <c r="R287" s="190"/>
      <c r="S287" s="190"/>
      <c r="T287" s="191"/>
      <c r="AT287" s="192" t="s">
        <v>177</v>
      </c>
      <c r="AU287" s="192" t="s">
        <v>87</v>
      </c>
      <c r="AV287" s="11" t="s">
        <v>87</v>
      </c>
      <c r="AW287" s="11" t="s">
        <v>37</v>
      </c>
      <c r="AX287" s="11" t="s">
        <v>78</v>
      </c>
      <c r="AY287" s="192" t="s">
        <v>167</v>
      </c>
    </row>
    <row r="288" spans="2:65" s="1" customFormat="1" ht="31.5" customHeight="1">
      <c r="B288" s="170"/>
      <c r="C288" s="171" t="s">
        <v>562</v>
      </c>
      <c r="D288" s="171" t="s">
        <v>170</v>
      </c>
      <c r="E288" s="172" t="s">
        <v>563</v>
      </c>
      <c r="F288" s="173" t="s">
        <v>564</v>
      </c>
      <c r="G288" s="174" t="s">
        <v>173</v>
      </c>
      <c r="H288" s="175">
        <v>1</v>
      </c>
      <c r="I288" s="176"/>
      <c r="J288" s="177">
        <f>ROUND(I288*H288,2)</f>
        <v>0</v>
      </c>
      <c r="K288" s="173" t="s">
        <v>190</v>
      </c>
      <c r="L288" s="41"/>
      <c r="M288" s="178" t="s">
        <v>5</v>
      </c>
      <c r="N288" s="179" t="s">
        <v>45</v>
      </c>
      <c r="O288" s="42"/>
      <c r="P288" s="180">
        <f>O288*H288</f>
        <v>0</v>
      </c>
      <c r="Q288" s="180">
        <v>3.4000000000000002E-4</v>
      </c>
      <c r="R288" s="180">
        <f>Q288*H288</f>
        <v>3.4000000000000002E-4</v>
      </c>
      <c r="S288" s="180">
        <v>0</v>
      </c>
      <c r="T288" s="181">
        <f>S288*H288</f>
        <v>0</v>
      </c>
      <c r="AR288" s="24" t="s">
        <v>250</v>
      </c>
      <c r="AT288" s="24" t="s">
        <v>170</v>
      </c>
      <c r="AU288" s="24" t="s">
        <v>87</v>
      </c>
      <c r="AY288" s="24" t="s">
        <v>167</v>
      </c>
      <c r="BE288" s="182">
        <f>IF(N288="základní",J288,0)</f>
        <v>0</v>
      </c>
      <c r="BF288" s="182">
        <f>IF(N288="snížená",J288,0)</f>
        <v>0</v>
      </c>
      <c r="BG288" s="182">
        <f>IF(N288="zákl. přenesená",J288,0)</f>
        <v>0</v>
      </c>
      <c r="BH288" s="182">
        <f>IF(N288="sníž. přenesená",J288,0)</f>
        <v>0</v>
      </c>
      <c r="BI288" s="182">
        <f>IF(N288="nulová",J288,0)</f>
        <v>0</v>
      </c>
      <c r="BJ288" s="24" t="s">
        <v>87</v>
      </c>
      <c r="BK288" s="182">
        <f>ROUND(I288*H288,2)</f>
        <v>0</v>
      </c>
      <c r="BL288" s="24" t="s">
        <v>250</v>
      </c>
      <c r="BM288" s="24" t="s">
        <v>565</v>
      </c>
    </row>
    <row r="289" spans="2:65" s="10" customFormat="1" ht="29.85" customHeight="1">
      <c r="B289" s="156"/>
      <c r="D289" s="167" t="s">
        <v>72</v>
      </c>
      <c r="E289" s="168" t="s">
        <v>566</v>
      </c>
      <c r="F289" s="168" t="s">
        <v>567</v>
      </c>
      <c r="I289" s="159"/>
      <c r="J289" s="169">
        <f>BK289</f>
        <v>0</v>
      </c>
      <c r="L289" s="156"/>
      <c r="M289" s="161"/>
      <c r="N289" s="162"/>
      <c r="O289" s="162"/>
      <c r="P289" s="163">
        <f>SUM(P290:P308)</f>
        <v>0</v>
      </c>
      <c r="Q289" s="162"/>
      <c r="R289" s="163">
        <f>SUM(R290:R308)</f>
        <v>2.5309999999999999E-2</v>
      </c>
      <c r="S289" s="162"/>
      <c r="T289" s="164">
        <f>SUM(T290:T308)</f>
        <v>3.6150000000000002E-2</v>
      </c>
      <c r="AR289" s="157" t="s">
        <v>87</v>
      </c>
      <c r="AT289" s="165" t="s">
        <v>72</v>
      </c>
      <c r="AU289" s="165" t="s">
        <v>78</v>
      </c>
      <c r="AY289" s="157" t="s">
        <v>167</v>
      </c>
      <c r="BK289" s="166">
        <f>SUM(BK290:BK308)</f>
        <v>0</v>
      </c>
    </row>
    <row r="290" spans="2:65" s="1" customFormat="1" ht="22.5" customHeight="1">
      <c r="B290" s="170"/>
      <c r="C290" s="171" t="s">
        <v>568</v>
      </c>
      <c r="D290" s="171" t="s">
        <v>170</v>
      </c>
      <c r="E290" s="172" t="s">
        <v>569</v>
      </c>
      <c r="F290" s="173" t="s">
        <v>570</v>
      </c>
      <c r="G290" s="174" t="s">
        <v>207</v>
      </c>
      <c r="H290" s="175">
        <v>15</v>
      </c>
      <c r="I290" s="176"/>
      <c r="J290" s="177">
        <f>ROUND(I290*H290,2)</f>
        <v>0</v>
      </c>
      <c r="K290" s="173" t="s">
        <v>190</v>
      </c>
      <c r="L290" s="41"/>
      <c r="M290" s="178" t="s">
        <v>5</v>
      </c>
      <c r="N290" s="179" t="s">
        <v>45</v>
      </c>
      <c r="O290" s="42"/>
      <c r="P290" s="180">
        <f>O290*H290</f>
        <v>0</v>
      </c>
      <c r="Q290" s="180">
        <v>0</v>
      </c>
      <c r="R290" s="180">
        <f>Q290*H290</f>
        <v>0</v>
      </c>
      <c r="S290" s="180">
        <v>2.1299999999999999E-3</v>
      </c>
      <c r="T290" s="181">
        <f>S290*H290</f>
        <v>3.1949999999999999E-2</v>
      </c>
      <c r="AR290" s="24" t="s">
        <v>250</v>
      </c>
      <c r="AT290" s="24" t="s">
        <v>170</v>
      </c>
      <c r="AU290" s="24" t="s">
        <v>87</v>
      </c>
      <c r="AY290" s="24" t="s">
        <v>167</v>
      </c>
      <c r="BE290" s="182">
        <f>IF(N290="základní",J290,0)</f>
        <v>0</v>
      </c>
      <c r="BF290" s="182">
        <f>IF(N290="snížená",J290,0)</f>
        <v>0</v>
      </c>
      <c r="BG290" s="182">
        <f>IF(N290="zákl. přenesená",J290,0)</f>
        <v>0</v>
      </c>
      <c r="BH290" s="182">
        <f>IF(N290="sníž. přenesená",J290,0)</f>
        <v>0</v>
      </c>
      <c r="BI290" s="182">
        <f>IF(N290="nulová",J290,0)</f>
        <v>0</v>
      </c>
      <c r="BJ290" s="24" t="s">
        <v>87</v>
      </c>
      <c r="BK290" s="182">
        <f>ROUND(I290*H290,2)</f>
        <v>0</v>
      </c>
      <c r="BL290" s="24" t="s">
        <v>250</v>
      </c>
      <c r="BM290" s="24" t="s">
        <v>571</v>
      </c>
    </row>
    <row r="291" spans="2:65" s="11" customFormat="1">
      <c r="B291" s="183"/>
      <c r="D291" s="184" t="s">
        <v>177</v>
      </c>
      <c r="E291" s="185" t="s">
        <v>5</v>
      </c>
      <c r="F291" s="186" t="s">
        <v>572</v>
      </c>
      <c r="H291" s="187">
        <v>15</v>
      </c>
      <c r="I291" s="188"/>
      <c r="L291" s="183"/>
      <c r="M291" s="189"/>
      <c r="N291" s="190"/>
      <c r="O291" s="190"/>
      <c r="P291" s="190"/>
      <c r="Q291" s="190"/>
      <c r="R291" s="190"/>
      <c r="S291" s="190"/>
      <c r="T291" s="191"/>
      <c r="AT291" s="192" t="s">
        <v>177</v>
      </c>
      <c r="AU291" s="192" t="s">
        <v>87</v>
      </c>
      <c r="AV291" s="11" t="s">
        <v>87</v>
      </c>
      <c r="AW291" s="11" t="s">
        <v>37</v>
      </c>
      <c r="AX291" s="11" t="s">
        <v>78</v>
      </c>
      <c r="AY291" s="192" t="s">
        <v>167</v>
      </c>
    </row>
    <row r="292" spans="2:65" s="1" customFormat="1" ht="31.5" customHeight="1">
      <c r="B292" s="170"/>
      <c r="C292" s="171" t="s">
        <v>573</v>
      </c>
      <c r="D292" s="171" t="s">
        <v>170</v>
      </c>
      <c r="E292" s="172" t="s">
        <v>574</v>
      </c>
      <c r="F292" s="173" t="s">
        <v>575</v>
      </c>
      <c r="G292" s="174" t="s">
        <v>173</v>
      </c>
      <c r="H292" s="175">
        <v>1</v>
      </c>
      <c r="I292" s="176"/>
      <c r="J292" s="177">
        <f>ROUND(I292*H292,2)</f>
        <v>0</v>
      </c>
      <c r="K292" s="173" t="s">
        <v>190</v>
      </c>
      <c r="L292" s="41"/>
      <c r="M292" s="178" t="s">
        <v>5</v>
      </c>
      <c r="N292" s="179" t="s">
        <v>45</v>
      </c>
      <c r="O292" s="42"/>
      <c r="P292" s="180">
        <f>O292*H292</f>
        <v>0</v>
      </c>
      <c r="Q292" s="180">
        <v>1.83E-3</v>
      </c>
      <c r="R292" s="180">
        <f>Q292*H292</f>
        <v>1.83E-3</v>
      </c>
      <c r="S292" s="180">
        <v>0</v>
      </c>
      <c r="T292" s="181">
        <f>S292*H292</f>
        <v>0</v>
      </c>
      <c r="AR292" s="24" t="s">
        <v>250</v>
      </c>
      <c r="AT292" s="24" t="s">
        <v>170</v>
      </c>
      <c r="AU292" s="24" t="s">
        <v>87</v>
      </c>
      <c r="AY292" s="24" t="s">
        <v>167</v>
      </c>
      <c r="BE292" s="182">
        <f>IF(N292="základní",J292,0)</f>
        <v>0</v>
      </c>
      <c r="BF292" s="182">
        <f>IF(N292="snížená",J292,0)</f>
        <v>0</v>
      </c>
      <c r="BG292" s="182">
        <f>IF(N292="zákl. přenesená",J292,0)</f>
        <v>0</v>
      </c>
      <c r="BH292" s="182">
        <f>IF(N292="sníž. přenesená",J292,0)</f>
        <v>0</v>
      </c>
      <c r="BI292" s="182">
        <f>IF(N292="nulová",J292,0)</f>
        <v>0</v>
      </c>
      <c r="BJ292" s="24" t="s">
        <v>87</v>
      </c>
      <c r="BK292" s="182">
        <f>ROUND(I292*H292,2)</f>
        <v>0</v>
      </c>
      <c r="BL292" s="24" t="s">
        <v>250</v>
      </c>
      <c r="BM292" s="24" t="s">
        <v>576</v>
      </c>
    </row>
    <row r="293" spans="2:65" s="1" customFormat="1" ht="22.5" customHeight="1">
      <c r="B293" s="170"/>
      <c r="C293" s="171" t="s">
        <v>577</v>
      </c>
      <c r="D293" s="171" t="s">
        <v>170</v>
      </c>
      <c r="E293" s="172" t="s">
        <v>578</v>
      </c>
      <c r="F293" s="173" t="s">
        <v>579</v>
      </c>
      <c r="G293" s="174" t="s">
        <v>207</v>
      </c>
      <c r="H293" s="175">
        <v>15</v>
      </c>
      <c r="I293" s="176"/>
      <c r="J293" s="177">
        <f>ROUND(I293*H293,2)</f>
        <v>0</v>
      </c>
      <c r="K293" s="173" t="s">
        <v>190</v>
      </c>
      <c r="L293" s="41"/>
      <c r="M293" s="178" t="s">
        <v>5</v>
      </c>
      <c r="N293" s="179" t="s">
        <v>45</v>
      </c>
      <c r="O293" s="42"/>
      <c r="P293" s="180">
        <f>O293*H293</f>
        <v>0</v>
      </c>
      <c r="Q293" s="180">
        <v>0</v>
      </c>
      <c r="R293" s="180">
        <f>Q293*H293</f>
        <v>0</v>
      </c>
      <c r="S293" s="180">
        <v>2.7999999999999998E-4</v>
      </c>
      <c r="T293" s="181">
        <f>S293*H293</f>
        <v>4.1999999999999997E-3</v>
      </c>
      <c r="AR293" s="24" t="s">
        <v>250</v>
      </c>
      <c r="AT293" s="24" t="s">
        <v>170</v>
      </c>
      <c r="AU293" s="24" t="s">
        <v>87</v>
      </c>
      <c r="AY293" s="24" t="s">
        <v>167</v>
      </c>
      <c r="BE293" s="182">
        <f>IF(N293="základní",J293,0)</f>
        <v>0</v>
      </c>
      <c r="BF293" s="182">
        <f>IF(N293="snížená",J293,0)</f>
        <v>0</v>
      </c>
      <c r="BG293" s="182">
        <f>IF(N293="zákl. přenesená",J293,0)</f>
        <v>0</v>
      </c>
      <c r="BH293" s="182">
        <f>IF(N293="sníž. přenesená",J293,0)</f>
        <v>0</v>
      </c>
      <c r="BI293" s="182">
        <f>IF(N293="nulová",J293,0)</f>
        <v>0</v>
      </c>
      <c r="BJ293" s="24" t="s">
        <v>87</v>
      </c>
      <c r="BK293" s="182">
        <f>ROUND(I293*H293,2)</f>
        <v>0</v>
      </c>
      <c r="BL293" s="24" t="s">
        <v>250</v>
      </c>
      <c r="BM293" s="24" t="s">
        <v>580</v>
      </c>
    </row>
    <row r="294" spans="2:65" s="11" customFormat="1">
      <c r="B294" s="183"/>
      <c r="D294" s="184" t="s">
        <v>177</v>
      </c>
      <c r="E294" s="185" t="s">
        <v>5</v>
      </c>
      <c r="F294" s="186" t="s">
        <v>572</v>
      </c>
      <c r="H294" s="187">
        <v>15</v>
      </c>
      <c r="I294" s="188"/>
      <c r="L294" s="183"/>
      <c r="M294" s="189"/>
      <c r="N294" s="190"/>
      <c r="O294" s="190"/>
      <c r="P294" s="190"/>
      <c r="Q294" s="190"/>
      <c r="R294" s="190"/>
      <c r="S294" s="190"/>
      <c r="T294" s="191"/>
      <c r="AT294" s="192" t="s">
        <v>177</v>
      </c>
      <c r="AU294" s="192" t="s">
        <v>87</v>
      </c>
      <c r="AV294" s="11" t="s">
        <v>87</v>
      </c>
      <c r="AW294" s="11" t="s">
        <v>37</v>
      </c>
      <c r="AX294" s="11" t="s">
        <v>78</v>
      </c>
      <c r="AY294" s="192" t="s">
        <v>167</v>
      </c>
    </row>
    <row r="295" spans="2:65" s="1" customFormat="1" ht="22.5" customHeight="1">
      <c r="B295" s="170"/>
      <c r="C295" s="171" t="s">
        <v>581</v>
      </c>
      <c r="D295" s="171" t="s">
        <v>170</v>
      </c>
      <c r="E295" s="172" t="s">
        <v>582</v>
      </c>
      <c r="F295" s="173" t="s">
        <v>583</v>
      </c>
      <c r="G295" s="174" t="s">
        <v>207</v>
      </c>
      <c r="H295" s="175">
        <v>34</v>
      </c>
      <c r="I295" s="176"/>
      <c r="J295" s="177">
        <f t="shared" ref="J295:J301" si="0">ROUND(I295*H295,2)</f>
        <v>0</v>
      </c>
      <c r="K295" s="173" t="s">
        <v>5</v>
      </c>
      <c r="L295" s="41"/>
      <c r="M295" s="178" t="s">
        <v>5</v>
      </c>
      <c r="N295" s="179" t="s">
        <v>45</v>
      </c>
      <c r="O295" s="42"/>
      <c r="P295" s="180">
        <f t="shared" ref="P295:P301" si="1">O295*H295</f>
        <v>0</v>
      </c>
      <c r="Q295" s="180">
        <v>2.5000000000000001E-4</v>
      </c>
      <c r="R295" s="180">
        <f t="shared" ref="R295:R301" si="2">Q295*H295</f>
        <v>8.5000000000000006E-3</v>
      </c>
      <c r="S295" s="180">
        <v>0</v>
      </c>
      <c r="T295" s="181">
        <f t="shared" ref="T295:T301" si="3">S295*H295</f>
        <v>0</v>
      </c>
      <c r="AR295" s="24" t="s">
        <v>250</v>
      </c>
      <c r="AT295" s="24" t="s">
        <v>170</v>
      </c>
      <c r="AU295" s="24" t="s">
        <v>87</v>
      </c>
      <c r="AY295" s="24" t="s">
        <v>167</v>
      </c>
      <c r="BE295" s="182">
        <f t="shared" ref="BE295:BE301" si="4">IF(N295="základní",J295,0)</f>
        <v>0</v>
      </c>
      <c r="BF295" s="182">
        <f t="shared" ref="BF295:BF301" si="5">IF(N295="snížená",J295,0)</f>
        <v>0</v>
      </c>
      <c r="BG295" s="182">
        <f t="shared" ref="BG295:BG301" si="6">IF(N295="zákl. přenesená",J295,0)</f>
        <v>0</v>
      </c>
      <c r="BH295" s="182">
        <f t="shared" ref="BH295:BH301" si="7">IF(N295="sníž. přenesená",J295,0)</f>
        <v>0</v>
      </c>
      <c r="BI295" s="182">
        <f t="shared" ref="BI295:BI301" si="8">IF(N295="nulová",J295,0)</f>
        <v>0</v>
      </c>
      <c r="BJ295" s="24" t="s">
        <v>87</v>
      </c>
      <c r="BK295" s="182">
        <f t="shared" ref="BK295:BK301" si="9">ROUND(I295*H295,2)</f>
        <v>0</v>
      </c>
      <c r="BL295" s="24" t="s">
        <v>250</v>
      </c>
      <c r="BM295" s="24" t="s">
        <v>584</v>
      </c>
    </row>
    <row r="296" spans="2:65" s="1" customFormat="1" ht="22.5" customHeight="1">
      <c r="B296" s="170"/>
      <c r="C296" s="171" t="s">
        <v>585</v>
      </c>
      <c r="D296" s="171" t="s">
        <v>170</v>
      </c>
      <c r="E296" s="172" t="s">
        <v>586</v>
      </c>
      <c r="F296" s="173" t="s">
        <v>587</v>
      </c>
      <c r="G296" s="174" t="s">
        <v>207</v>
      </c>
      <c r="H296" s="175">
        <v>24</v>
      </c>
      <c r="I296" s="176"/>
      <c r="J296" s="177">
        <f t="shared" si="0"/>
        <v>0</v>
      </c>
      <c r="K296" s="173" t="s">
        <v>5</v>
      </c>
      <c r="L296" s="41"/>
      <c r="M296" s="178" t="s">
        <v>5</v>
      </c>
      <c r="N296" s="179" t="s">
        <v>45</v>
      </c>
      <c r="O296" s="42"/>
      <c r="P296" s="180">
        <f t="shared" si="1"/>
        <v>0</v>
      </c>
      <c r="Q296" s="180">
        <v>5.0000000000000002E-5</v>
      </c>
      <c r="R296" s="180">
        <f t="shared" si="2"/>
        <v>1.2000000000000001E-3</v>
      </c>
      <c r="S296" s="180">
        <v>0</v>
      </c>
      <c r="T296" s="181">
        <f t="shared" si="3"/>
        <v>0</v>
      </c>
      <c r="AR296" s="24" t="s">
        <v>250</v>
      </c>
      <c r="AT296" s="24" t="s">
        <v>170</v>
      </c>
      <c r="AU296" s="24" t="s">
        <v>87</v>
      </c>
      <c r="AY296" s="24" t="s">
        <v>167</v>
      </c>
      <c r="BE296" s="182">
        <f t="shared" si="4"/>
        <v>0</v>
      </c>
      <c r="BF296" s="182">
        <f t="shared" si="5"/>
        <v>0</v>
      </c>
      <c r="BG296" s="182">
        <f t="shared" si="6"/>
        <v>0</v>
      </c>
      <c r="BH296" s="182">
        <f t="shared" si="7"/>
        <v>0</v>
      </c>
      <c r="BI296" s="182">
        <f t="shared" si="8"/>
        <v>0</v>
      </c>
      <c r="BJ296" s="24" t="s">
        <v>87</v>
      </c>
      <c r="BK296" s="182">
        <f t="shared" si="9"/>
        <v>0</v>
      </c>
      <c r="BL296" s="24" t="s">
        <v>250</v>
      </c>
      <c r="BM296" s="24" t="s">
        <v>588</v>
      </c>
    </row>
    <row r="297" spans="2:65" s="1" customFormat="1" ht="31.5" customHeight="1">
      <c r="B297" s="170"/>
      <c r="C297" s="171" t="s">
        <v>589</v>
      </c>
      <c r="D297" s="171" t="s">
        <v>170</v>
      </c>
      <c r="E297" s="172" t="s">
        <v>590</v>
      </c>
      <c r="F297" s="173" t="s">
        <v>591</v>
      </c>
      <c r="G297" s="174" t="s">
        <v>207</v>
      </c>
      <c r="H297" s="175">
        <v>22</v>
      </c>
      <c r="I297" s="176"/>
      <c r="J297" s="177">
        <f t="shared" si="0"/>
        <v>0</v>
      </c>
      <c r="K297" s="173" t="s">
        <v>190</v>
      </c>
      <c r="L297" s="41"/>
      <c r="M297" s="178" t="s">
        <v>5</v>
      </c>
      <c r="N297" s="179" t="s">
        <v>45</v>
      </c>
      <c r="O297" s="42"/>
      <c r="P297" s="180">
        <f t="shared" si="1"/>
        <v>0</v>
      </c>
      <c r="Q297" s="180">
        <v>5.0000000000000002E-5</v>
      </c>
      <c r="R297" s="180">
        <f t="shared" si="2"/>
        <v>1.1000000000000001E-3</v>
      </c>
      <c r="S297" s="180">
        <v>0</v>
      </c>
      <c r="T297" s="181">
        <f t="shared" si="3"/>
        <v>0</v>
      </c>
      <c r="AR297" s="24" t="s">
        <v>250</v>
      </c>
      <c r="AT297" s="24" t="s">
        <v>170</v>
      </c>
      <c r="AU297" s="24" t="s">
        <v>87</v>
      </c>
      <c r="AY297" s="24" t="s">
        <v>167</v>
      </c>
      <c r="BE297" s="182">
        <f t="shared" si="4"/>
        <v>0</v>
      </c>
      <c r="BF297" s="182">
        <f t="shared" si="5"/>
        <v>0</v>
      </c>
      <c r="BG297" s="182">
        <f t="shared" si="6"/>
        <v>0</v>
      </c>
      <c r="BH297" s="182">
        <f t="shared" si="7"/>
        <v>0</v>
      </c>
      <c r="BI297" s="182">
        <f t="shared" si="8"/>
        <v>0</v>
      </c>
      <c r="BJ297" s="24" t="s">
        <v>87</v>
      </c>
      <c r="BK297" s="182">
        <f t="shared" si="9"/>
        <v>0</v>
      </c>
      <c r="BL297" s="24" t="s">
        <v>250</v>
      </c>
      <c r="BM297" s="24" t="s">
        <v>592</v>
      </c>
    </row>
    <row r="298" spans="2:65" s="1" customFormat="1" ht="31.5" customHeight="1">
      <c r="B298" s="170"/>
      <c r="C298" s="171" t="s">
        <v>593</v>
      </c>
      <c r="D298" s="171" t="s">
        <v>170</v>
      </c>
      <c r="E298" s="172" t="s">
        <v>594</v>
      </c>
      <c r="F298" s="173" t="s">
        <v>595</v>
      </c>
      <c r="G298" s="174" t="s">
        <v>207</v>
      </c>
      <c r="H298" s="175">
        <v>12</v>
      </c>
      <c r="I298" s="176"/>
      <c r="J298" s="177">
        <f t="shared" si="0"/>
        <v>0</v>
      </c>
      <c r="K298" s="173" t="s">
        <v>190</v>
      </c>
      <c r="L298" s="41"/>
      <c r="M298" s="178" t="s">
        <v>5</v>
      </c>
      <c r="N298" s="179" t="s">
        <v>45</v>
      </c>
      <c r="O298" s="42"/>
      <c r="P298" s="180">
        <f t="shared" si="1"/>
        <v>0</v>
      </c>
      <c r="Q298" s="180">
        <v>1.2E-4</v>
      </c>
      <c r="R298" s="180">
        <f t="shared" si="2"/>
        <v>1.4400000000000001E-3</v>
      </c>
      <c r="S298" s="180">
        <v>0</v>
      </c>
      <c r="T298" s="181">
        <f t="shared" si="3"/>
        <v>0</v>
      </c>
      <c r="AR298" s="24" t="s">
        <v>250</v>
      </c>
      <c r="AT298" s="24" t="s">
        <v>170</v>
      </c>
      <c r="AU298" s="24" t="s">
        <v>87</v>
      </c>
      <c r="AY298" s="24" t="s">
        <v>167</v>
      </c>
      <c r="BE298" s="182">
        <f t="shared" si="4"/>
        <v>0</v>
      </c>
      <c r="BF298" s="182">
        <f t="shared" si="5"/>
        <v>0</v>
      </c>
      <c r="BG298" s="182">
        <f t="shared" si="6"/>
        <v>0</v>
      </c>
      <c r="BH298" s="182">
        <f t="shared" si="7"/>
        <v>0</v>
      </c>
      <c r="BI298" s="182">
        <f t="shared" si="8"/>
        <v>0</v>
      </c>
      <c r="BJ298" s="24" t="s">
        <v>87</v>
      </c>
      <c r="BK298" s="182">
        <f t="shared" si="9"/>
        <v>0</v>
      </c>
      <c r="BL298" s="24" t="s">
        <v>250</v>
      </c>
      <c r="BM298" s="24" t="s">
        <v>596</v>
      </c>
    </row>
    <row r="299" spans="2:65" s="1" customFormat="1" ht="22.5" customHeight="1">
      <c r="B299" s="170"/>
      <c r="C299" s="171" t="s">
        <v>597</v>
      </c>
      <c r="D299" s="171" t="s">
        <v>170</v>
      </c>
      <c r="E299" s="172" t="s">
        <v>598</v>
      </c>
      <c r="F299" s="173" t="s">
        <v>599</v>
      </c>
      <c r="G299" s="174" t="s">
        <v>173</v>
      </c>
      <c r="H299" s="175">
        <v>13</v>
      </c>
      <c r="I299" s="176"/>
      <c r="J299" s="177">
        <f t="shared" si="0"/>
        <v>0</v>
      </c>
      <c r="K299" s="173" t="s">
        <v>190</v>
      </c>
      <c r="L299" s="41"/>
      <c r="M299" s="178" t="s">
        <v>5</v>
      </c>
      <c r="N299" s="179" t="s">
        <v>45</v>
      </c>
      <c r="O299" s="42"/>
      <c r="P299" s="180">
        <f t="shared" si="1"/>
        <v>0</v>
      </c>
      <c r="Q299" s="180">
        <v>0</v>
      </c>
      <c r="R299" s="180">
        <f t="shared" si="2"/>
        <v>0</v>
      </c>
      <c r="S299" s="180">
        <v>0</v>
      </c>
      <c r="T299" s="181">
        <f t="shared" si="3"/>
        <v>0</v>
      </c>
      <c r="AR299" s="24" t="s">
        <v>250</v>
      </c>
      <c r="AT299" s="24" t="s">
        <v>170</v>
      </c>
      <c r="AU299" s="24" t="s">
        <v>87</v>
      </c>
      <c r="AY299" s="24" t="s">
        <v>167</v>
      </c>
      <c r="BE299" s="182">
        <f t="shared" si="4"/>
        <v>0</v>
      </c>
      <c r="BF299" s="182">
        <f t="shared" si="5"/>
        <v>0</v>
      </c>
      <c r="BG299" s="182">
        <f t="shared" si="6"/>
        <v>0</v>
      </c>
      <c r="BH299" s="182">
        <f t="shared" si="7"/>
        <v>0</v>
      </c>
      <c r="BI299" s="182">
        <f t="shared" si="8"/>
        <v>0</v>
      </c>
      <c r="BJ299" s="24" t="s">
        <v>87</v>
      </c>
      <c r="BK299" s="182">
        <f t="shared" si="9"/>
        <v>0</v>
      </c>
      <c r="BL299" s="24" t="s">
        <v>250</v>
      </c>
      <c r="BM299" s="24" t="s">
        <v>600</v>
      </c>
    </row>
    <row r="300" spans="2:65" s="1" customFormat="1" ht="22.5" customHeight="1">
      <c r="B300" s="170"/>
      <c r="C300" s="171" t="s">
        <v>601</v>
      </c>
      <c r="D300" s="171" t="s">
        <v>170</v>
      </c>
      <c r="E300" s="172" t="s">
        <v>602</v>
      </c>
      <c r="F300" s="173" t="s">
        <v>603</v>
      </c>
      <c r="G300" s="174" t="s">
        <v>173</v>
      </c>
      <c r="H300" s="175">
        <v>2</v>
      </c>
      <c r="I300" s="176"/>
      <c r="J300" s="177">
        <f t="shared" si="0"/>
        <v>0</v>
      </c>
      <c r="K300" s="173" t="s">
        <v>190</v>
      </c>
      <c r="L300" s="41"/>
      <c r="M300" s="178" t="s">
        <v>5</v>
      </c>
      <c r="N300" s="179" t="s">
        <v>45</v>
      </c>
      <c r="O300" s="42"/>
      <c r="P300" s="180">
        <f t="shared" si="1"/>
        <v>0</v>
      </c>
      <c r="Q300" s="180">
        <v>0</v>
      </c>
      <c r="R300" s="180">
        <f t="shared" si="2"/>
        <v>0</v>
      </c>
      <c r="S300" s="180">
        <v>0</v>
      </c>
      <c r="T300" s="181">
        <f t="shared" si="3"/>
        <v>0</v>
      </c>
      <c r="AR300" s="24" t="s">
        <v>250</v>
      </c>
      <c r="AT300" s="24" t="s">
        <v>170</v>
      </c>
      <c r="AU300" s="24" t="s">
        <v>87</v>
      </c>
      <c r="AY300" s="24" t="s">
        <v>167</v>
      </c>
      <c r="BE300" s="182">
        <f t="shared" si="4"/>
        <v>0</v>
      </c>
      <c r="BF300" s="182">
        <f t="shared" si="5"/>
        <v>0</v>
      </c>
      <c r="BG300" s="182">
        <f t="shared" si="6"/>
        <v>0</v>
      </c>
      <c r="BH300" s="182">
        <f t="shared" si="7"/>
        <v>0</v>
      </c>
      <c r="BI300" s="182">
        <f t="shared" si="8"/>
        <v>0</v>
      </c>
      <c r="BJ300" s="24" t="s">
        <v>87</v>
      </c>
      <c r="BK300" s="182">
        <f t="shared" si="9"/>
        <v>0</v>
      </c>
      <c r="BL300" s="24" t="s">
        <v>250</v>
      </c>
      <c r="BM300" s="24" t="s">
        <v>604</v>
      </c>
    </row>
    <row r="301" spans="2:65" s="1" customFormat="1" ht="22.5" customHeight="1">
      <c r="B301" s="170"/>
      <c r="C301" s="171" t="s">
        <v>605</v>
      </c>
      <c r="D301" s="171" t="s">
        <v>170</v>
      </c>
      <c r="E301" s="172" t="s">
        <v>606</v>
      </c>
      <c r="F301" s="173" t="s">
        <v>607</v>
      </c>
      <c r="G301" s="174" t="s">
        <v>608</v>
      </c>
      <c r="H301" s="175">
        <v>1</v>
      </c>
      <c r="I301" s="176"/>
      <c r="J301" s="177">
        <f t="shared" si="0"/>
        <v>0</v>
      </c>
      <c r="K301" s="173" t="s">
        <v>190</v>
      </c>
      <c r="L301" s="41"/>
      <c r="M301" s="178" t="s">
        <v>5</v>
      </c>
      <c r="N301" s="179" t="s">
        <v>45</v>
      </c>
      <c r="O301" s="42"/>
      <c r="P301" s="180">
        <f t="shared" si="1"/>
        <v>0</v>
      </c>
      <c r="Q301" s="180">
        <v>4.4000000000000002E-4</v>
      </c>
      <c r="R301" s="180">
        <f t="shared" si="2"/>
        <v>4.4000000000000002E-4</v>
      </c>
      <c r="S301" s="180">
        <v>0</v>
      </c>
      <c r="T301" s="181">
        <f t="shared" si="3"/>
        <v>0</v>
      </c>
      <c r="AR301" s="24" t="s">
        <v>250</v>
      </c>
      <c r="AT301" s="24" t="s">
        <v>170</v>
      </c>
      <c r="AU301" s="24" t="s">
        <v>87</v>
      </c>
      <c r="AY301" s="24" t="s">
        <v>167</v>
      </c>
      <c r="BE301" s="182">
        <f t="shared" si="4"/>
        <v>0</v>
      </c>
      <c r="BF301" s="182">
        <f t="shared" si="5"/>
        <v>0</v>
      </c>
      <c r="BG301" s="182">
        <f t="shared" si="6"/>
        <v>0</v>
      </c>
      <c r="BH301" s="182">
        <f t="shared" si="7"/>
        <v>0</v>
      </c>
      <c r="BI301" s="182">
        <f t="shared" si="8"/>
        <v>0</v>
      </c>
      <c r="BJ301" s="24" t="s">
        <v>87</v>
      </c>
      <c r="BK301" s="182">
        <f t="shared" si="9"/>
        <v>0</v>
      </c>
      <c r="BL301" s="24" t="s">
        <v>250</v>
      </c>
      <c r="BM301" s="24" t="s">
        <v>609</v>
      </c>
    </row>
    <row r="302" spans="2:65" s="11" customFormat="1">
      <c r="B302" s="183"/>
      <c r="D302" s="184" t="s">
        <v>177</v>
      </c>
      <c r="E302" s="185" t="s">
        <v>5</v>
      </c>
      <c r="F302" s="186" t="s">
        <v>610</v>
      </c>
      <c r="H302" s="187">
        <v>1</v>
      </c>
      <c r="I302" s="188"/>
      <c r="L302" s="183"/>
      <c r="M302" s="189"/>
      <c r="N302" s="190"/>
      <c r="O302" s="190"/>
      <c r="P302" s="190"/>
      <c r="Q302" s="190"/>
      <c r="R302" s="190"/>
      <c r="S302" s="190"/>
      <c r="T302" s="191"/>
      <c r="AT302" s="192" t="s">
        <v>177</v>
      </c>
      <c r="AU302" s="192" t="s">
        <v>87</v>
      </c>
      <c r="AV302" s="11" t="s">
        <v>87</v>
      </c>
      <c r="AW302" s="11" t="s">
        <v>37</v>
      </c>
      <c r="AX302" s="11" t="s">
        <v>78</v>
      </c>
      <c r="AY302" s="192" t="s">
        <v>167</v>
      </c>
    </row>
    <row r="303" spans="2:65" s="1" customFormat="1" ht="22.5" customHeight="1">
      <c r="B303" s="170"/>
      <c r="C303" s="171" t="s">
        <v>611</v>
      </c>
      <c r="D303" s="171" t="s">
        <v>170</v>
      </c>
      <c r="E303" s="172" t="s">
        <v>612</v>
      </c>
      <c r="F303" s="173" t="s">
        <v>613</v>
      </c>
      <c r="G303" s="174" t="s">
        <v>352</v>
      </c>
      <c r="H303" s="175">
        <v>1</v>
      </c>
      <c r="I303" s="176"/>
      <c r="J303" s="177">
        <f t="shared" ref="J303:J308" si="10">ROUND(I303*H303,2)</f>
        <v>0</v>
      </c>
      <c r="K303" s="173" t="s">
        <v>190</v>
      </c>
      <c r="L303" s="41"/>
      <c r="M303" s="178" t="s">
        <v>5</v>
      </c>
      <c r="N303" s="179" t="s">
        <v>45</v>
      </c>
      <c r="O303" s="42"/>
      <c r="P303" s="180">
        <f t="shared" ref="P303:P308" si="11">O303*H303</f>
        <v>0</v>
      </c>
      <c r="Q303" s="180">
        <v>2E-3</v>
      </c>
      <c r="R303" s="180">
        <f t="shared" ref="R303:R308" si="12">Q303*H303</f>
        <v>2E-3</v>
      </c>
      <c r="S303" s="180">
        <v>0</v>
      </c>
      <c r="T303" s="181">
        <f t="shared" ref="T303:T308" si="13">S303*H303</f>
        <v>0</v>
      </c>
      <c r="AR303" s="24" t="s">
        <v>250</v>
      </c>
      <c r="AT303" s="24" t="s">
        <v>170</v>
      </c>
      <c r="AU303" s="24" t="s">
        <v>87</v>
      </c>
      <c r="AY303" s="24" t="s">
        <v>167</v>
      </c>
      <c r="BE303" s="182">
        <f t="shared" ref="BE303:BE308" si="14">IF(N303="základní",J303,0)</f>
        <v>0</v>
      </c>
      <c r="BF303" s="182">
        <f t="shared" ref="BF303:BF308" si="15">IF(N303="snížená",J303,0)</f>
        <v>0</v>
      </c>
      <c r="BG303" s="182">
        <f t="shared" ref="BG303:BG308" si="16">IF(N303="zákl. přenesená",J303,0)</f>
        <v>0</v>
      </c>
      <c r="BH303" s="182">
        <f t="shared" ref="BH303:BH308" si="17">IF(N303="sníž. přenesená",J303,0)</f>
        <v>0</v>
      </c>
      <c r="BI303" s="182">
        <f t="shared" ref="BI303:BI308" si="18">IF(N303="nulová",J303,0)</f>
        <v>0</v>
      </c>
      <c r="BJ303" s="24" t="s">
        <v>87</v>
      </c>
      <c r="BK303" s="182">
        <f t="shared" ref="BK303:BK308" si="19">ROUND(I303*H303,2)</f>
        <v>0</v>
      </c>
      <c r="BL303" s="24" t="s">
        <v>250</v>
      </c>
      <c r="BM303" s="24" t="s">
        <v>614</v>
      </c>
    </row>
    <row r="304" spans="2:65" s="1" customFormat="1" ht="22.5" customHeight="1">
      <c r="B304" s="170"/>
      <c r="C304" s="171" t="s">
        <v>615</v>
      </c>
      <c r="D304" s="171" t="s">
        <v>170</v>
      </c>
      <c r="E304" s="172" t="s">
        <v>616</v>
      </c>
      <c r="F304" s="173" t="s">
        <v>617</v>
      </c>
      <c r="G304" s="174" t="s">
        <v>352</v>
      </c>
      <c r="H304" s="175">
        <v>1</v>
      </c>
      <c r="I304" s="176"/>
      <c r="J304" s="177">
        <f t="shared" si="10"/>
        <v>0</v>
      </c>
      <c r="K304" s="173" t="s">
        <v>5</v>
      </c>
      <c r="L304" s="41"/>
      <c r="M304" s="178" t="s">
        <v>5</v>
      </c>
      <c r="N304" s="179" t="s">
        <v>45</v>
      </c>
      <c r="O304" s="42"/>
      <c r="P304" s="180">
        <f t="shared" si="11"/>
        <v>0</v>
      </c>
      <c r="Q304" s="180">
        <v>2E-3</v>
      </c>
      <c r="R304" s="180">
        <f t="shared" si="12"/>
        <v>2E-3</v>
      </c>
      <c r="S304" s="180">
        <v>0</v>
      </c>
      <c r="T304" s="181">
        <f t="shared" si="13"/>
        <v>0</v>
      </c>
      <c r="AR304" s="24" t="s">
        <v>250</v>
      </c>
      <c r="AT304" s="24" t="s">
        <v>170</v>
      </c>
      <c r="AU304" s="24" t="s">
        <v>87</v>
      </c>
      <c r="AY304" s="24" t="s">
        <v>167</v>
      </c>
      <c r="BE304" s="182">
        <f t="shared" si="14"/>
        <v>0</v>
      </c>
      <c r="BF304" s="182">
        <f t="shared" si="15"/>
        <v>0</v>
      </c>
      <c r="BG304" s="182">
        <f t="shared" si="16"/>
        <v>0</v>
      </c>
      <c r="BH304" s="182">
        <f t="shared" si="17"/>
        <v>0</v>
      </c>
      <c r="BI304" s="182">
        <f t="shared" si="18"/>
        <v>0</v>
      </c>
      <c r="BJ304" s="24" t="s">
        <v>87</v>
      </c>
      <c r="BK304" s="182">
        <f t="shared" si="19"/>
        <v>0</v>
      </c>
      <c r="BL304" s="24" t="s">
        <v>250</v>
      </c>
      <c r="BM304" s="24" t="s">
        <v>618</v>
      </c>
    </row>
    <row r="305" spans="2:65" s="1" customFormat="1" ht="22.5" customHeight="1">
      <c r="B305" s="170"/>
      <c r="C305" s="171" t="s">
        <v>619</v>
      </c>
      <c r="D305" s="171" t="s">
        <v>170</v>
      </c>
      <c r="E305" s="172" t="s">
        <v>620</v>
      </c>
      <c r="F305" s="173" t="s">
        <v>621</v>
      </c>
      <c r="G305" s="174" t="s">
        <v>207</v>
      </c>
      <c r="H305" s="175">
        <v>34</v>
      </c>
      <c r="I305" s="176"/>
      <c r="J305" s="177">
        <f t="shared" si="10"/>
        <v>0</v>
      </c>
      <c r="K305" s="173" t="s">
        <v>190</v>
      </c>
      <c r="L305" s="41"/>
      <c r="M305" s="178" t="s">
        <v>5</v>
      </c>
      <c r="N305" s="179" t="s">
        <v>45</v>
      </c>
      <c r="O305" s="42"/>
      <c r="P305" s="180">
        <f t="shared" si="11"/>
        <v>0</v>
      </c>
      <c r="Q305" s="180">
        <v>1.9000000000000001E-4</v>
      </c>
      <c r="R305" s="180">
        <f t="shared" si="12"/>
        <v>6.4600000000000005E-3</v>
      </c>
      <c r="S305" s="180">
        <v>0</v>
      </c>
      <c r="T305" s="181">
        <f t="shared" si="13"/>
        <v>0</v>
      </c>
      <c r="AR305" s="24" t="s">
        <v>250</v>
      </c>
      <c r="AT305" s="24" t="s">
        <v>170</v>
      </c>
      <c r="AU305" s="24" t="s">
        <v>87</v>
      </c>
      <c r="AY305" s="24" t="s">
        <v>167</v>
      </c>
      <c r="BE305" s="182">
        <f t="shared" si="14"/>
        <v>0</v>
      </c>
      <c r="BF305" s="182">
        <f t="shared" si="15"/>
        <v>0</v>
      </c>
      <c r="BG305" s="182">
        <f t="shared" si="16"/>
        <v>0</v>
      </c>
      <c r="BH305" s="182">
        <f t="shared" si="17"/>
        <v>0</v>
      </c>
      <c r="BI305" s="182">
        <f t="shared" si="18"/>
        <v>0</v>
      </c>
      <c r="BJ305" s="24" t="s">
        <v>87</v>
      </c>
      <c r="BK305" s="182">
        <f t="shared" si="19"/>
        <v>0</v>
      </c>
      <c r="BL305" s="24" t="s">
        <v>250</v>
      </c>
      <c r="BM305" s="24" t="s">
        <v>622</v>
      </c>
    </row>
    <row r="306" spans="2:65" s="1" customFormat="1" ht="22.5" customHeight="1">
      <c r="B306" s="170"/>
      <c r="C306" s="171" t="s">
        <v>623</v>
      </c>
      <c r="D306" s="171" t="s">
        <v>170</v>
      </c>
      <c r="E306" s="172" t="s">
        <v>624</v>
      </c>
      <c r="F306" s="173" t="s">
        <v>625</v>
      </c>
      <c r="G306" s="174" t="s">
        <v>207</v>
      </c>
      <c r="H306" s="175">
        <v>34</v>
      </c>
      <c r="I306" s="176"/>
      <c r="J306" s="177">
        <f t="shared" si="10"/>
        <v>0</v>
      </c>
      <c r="K306" s="173" t="s">
        <v>190</v>
      </c>
      <c r="L306" s="41"/>
      <c r="M306" s="178" t="s">
        <v>5</v>
      </c>
      <c r="N306" s="179" t="s">
        <v>45</v>
      </c>
      <c r="O306" s="42"/>
      <c r="P306" s="180">
        <f t="shared" si="11"/>
        <v>0</v>
      </c>
      <c r="Q306" s="180">
        <v>1.0000000000000001E-5</v>
      </c>
      <c r="R306" s="180">
        <f t="shared" si="12"/>
        <v>3.4000000000000002E-4</v>
      </c>
      <c r="S306" s="180">
        <v>0</v>
      </c>
      <c r="T306" s="181">
        <f t="shared" si="13"/>
        <v>0</v>
      </c>
      <c r="AR306" s="24" t="s">
        <v>250</v>
      </c>
      <c r="AT306" s="24" t="s">
        <v>170</v>
      </c>
      <c r="AU306" s="24" t="s">
        <v>87</v>
      </c>
      <c r="AY306" s="24" t="s">
        <v>167</v>
      </c>
      <c r="BE306" s="182">
        <f t="shared" si="14"/>
        <v>0</v>
      </c>
      <c r="BF306" s="182">
        <f t="shared" si="15"/>
        <v>0</v>
      </c>
      <c r="BG306" s="182">
        <f t="shared" si="16"/>
        <v>0</v>
      </c>
      <c r="BH306" s="182">
        <f t="shared" si="17"/>
        <v>0</v>
      </c>
      <c r="BI306" s="182">
        <f t="shared" si="18"/>
        <v>0</v>
      </c>
      <c r="BJ306" s="24" t="s">
        <v>87</v>
      </c>
      <c r="BK306" s="182">
        <f t="shared" si="19"/>
        <v>0</v>
      </c>
      <c r="BL306" s="24" t="s">
        <v>250</v>
      </c>
      <c r="BM306" s="24" t="s">
        <v>626</v>
      </c>
    </row>
    <row r="307" spans="2:65" s="1" customFormat="1" ht="22.5" customHeight="1">
      <c r="B307" s="170"/>
      <c r="C307" s="171" t="s">
        <v>627</v>
      </c>
      <c r="D307" s="171" t="s">
        <v>170</v>
      </c>
      <c r="E307" s="172" t="s">
        <v>628</v>
      </c>
      <c r="F307" s="173" t="s">
        <v>629</v>
      </c>
      <c r="G307" s="174" t="s">
        <v>195</v>
      </c>
      <c r="H307" s="175">
        <v>2.5000000000000001E-2</v>
      </c>
      <c r="I307" s="176"/>
      <c r="J307" s="177">
        <f t="shared" si="10"/>
        <v>0</v>
      </c>
      <c r="K307" s="173" t="s">
        <v>190</v>
      </c>
      <c r="L307" s="41"/>
      <c r="M307" s="178" t="s">
        <v>5</v>
      </c>
      <c r="N307" s="179" t="s">
        <v>45</v>
      </c>
      <c r="O307" s="42"/>
      <c r="P307" s="180">
        <f t="shared" si="11"/>
        <v>0</v>
      </c>
      <c r="Q307" s="180">
        <v>0</v>
      </c>
      <c r="R307" s="180">
        <f t="shared" si="12"/>
        <v>0</v>
      </c>
      <c r="S307" s="180">
        <v>0</v>
      </c>
      <c r="T307" s="181">
        <f t="shared" si="13"/>
        <v>0</v>
      </c>
      <c r="AR307" s="24" t="s">
        <v>250</v>
      </c>
      <c r="AT307" s="24" t="s">
        <v>170</v>
      </c>
      <c r="AU307" s="24" t="s">
        <v>87</v>
      </c>
      <c r="AY307" s="24" t="s">
        <v>167</v>
      </c>
      <c r="BE307" s="182">
        <f t="shared" si="14"/>
        <v>0</v>
      </c>
      <c r="BF307" s="182">
        <f t="shared" si="15"/>
        <v>0</v>
      </c>
      <c r="BG307" s="182">
        <f t="shared" si="16"/>
        <v>0</v>
      </c>
      <c r="BH307" s="182">
        <f t="shared" si="17"/>
        <v>0</v>
      </c>
      <c r="BI307" s="182">
        <f t="shared" si="18"/>
        <v>0</v>
      </c>
      <c r="BJ307" s="24" t="s">
        <v>87</v>
      </c>
      <c r="BK307" s="182">
        <f t="shared" si="19"/>
        <v>0</v>
      </c>
      <c r="BL307" s="24" t="s">
        <v>250</v>
      </c>
      <c r="BM307" s="24" t="s">
        <v>630</v>
      </c>
    </row>
    <row r="308" spans="2:65" s="1" customFormat="1" ht="22.5" customHeight="1">
      <c r="B308" s="170"/>
      <c r="C308" s="171" t="s">
        <v>631</v>
      </c>
      <c r="D308" s="171" t="s">
        <v>170</v>
      </c>
      <c r="E308" s="172" t="s">
        <v>632</v>
      </c>
      <c r="F308" s="173" t="s">
        <v>633</v>
      </c>
      <c r="G308" s="174" t="s">
        <v>195</v>
      </c>
      <c r="H308" s="175">
        <v>2.5000000000000001E-2</v>
      </c>
      <c r="I308" s="176"/>
      <c r="J308" s="177">
        <f t="shared" si="10"/>
        <v>0</v>
      </c>
      <c r="K308" s="173" t="s">
        <v>190</v>
      </c>
      <c r="L308" s="41"/>
      <c r="M308" s="178" t="s">
        <v>5</v>
      </c>
      <c r="N308" s="179" t="s">
        <v>45</v>
      </c>
      <c r="O308" s="42"/>
      <c r="P308" s="180">
        <f t="shared" si="11"/>
        <v>0</v>
      </c>
      <c r="Q308" s="180">
        <v>0</v>
      </c>
      <c r="R308" s="180">
        <f t="shared" si="12"/>
        <v>0</v>
      </c>
      <c r="S308" s="180">
        <v>0</v>
      </c>
      <c r="T308" s="181">
        <f t="shared" si="13"/>
        <v>0</v>
      </c>
      <c r="AR308" s="24" t="s">
        <v>250</v>
      </c>
      <c r="AT308" s="24" t="s">
        <v>170</v>
      </c>
      <c r="AU308" s="24" t="s">
        <v>87</v>
      </c>
      <c r="AY308" s="24" t="s">
        <v>167</v>
      </c>
      <c r="BE308" s="182">
        <f t="shared" si="14"/>
        <v>0</v>
      </c>
      <c r="BF308" s="182">
        <f t="shared" si="15"/>
        <v>0</v>
      </c>
      <c r="BG308" s="182">
        <f t="shared" si="16"/>
        <v>0</v>
      </c>
      <c r="BH308" s="182">
        <f t="shared" si="17"/>
        <v>0</v>
      </c>
      <c r="BI308" s="182">
        <f t="shared" si="18"/>
        <v>0</v>
      </c>
      <c r="BJ308" s="24" t="s">
        <v>87</v>
      </c>
      <c r="BK308" s="182">
        <f t="shared" si="19"/>
        <v>0</v>
      </c>
      <c r="BL308" s="24" t="s">
        <v>250</v>
      </c>
      <c r="BM308" s="24" t="s">
        <v>634</v>
      </c>
    </row>
    <row r="309" spans="2:65" s="10" customFormat="1" ht="29.85" customHeight="1">
      <c r="B309" s="156"/>
      <c r="D309" s="167" t="s">
        <v>72</v>
      </c>
      <c r="E309" s="168" t="s">
        <v>635</v>
      </c>
      <c r="F309" s="168" t="s">
        <v>636</v>
      </c>
      <c r="I309" s="159"/>
      <c r="J309" s="169">
        <f>BK309</f>
        <v>0</v>
      </c>
      <c r="L309" s="156"/>
      <c r="M309" s="161"/>
      <c r="N309" s="162"/>
      <c r="O309" s="162"/>
      <c r="P309" s="163">
        <f>SUM(P310:P316)</f>
        <v>0</v>
      </c>
      <c r="Q309" s="162"/>
      <c r="R309" s="163">
        <f>SUM(R310:R316)</f>
        <v>4.9300000000000004E-2</v>
      </c>
      <c r="S309" s="162"/>
      <c r="T309" s="164">
        <f>SUM(T310:T316)</f>
        <v>0</v>
      </c>
      <c r="AR309" s="157" t="s">
        <v>87</v>
      </c>
      <c r="AT309" s="165" t="s">
        <v>72</v>
      </c>
      <c r="AU309" s="165" t="s">
        <v>78</v>
      </c>
      <c r="AY309" s="157" t="s">
        <v>167</v>
      </c>
      <c r="BK309" s="166">
        <f>SUM(BK310:BK316)</f>
        <v>0</v>
      </c>
    </row>
    <row r="310" spans="2:65" s="1" customFormat="1" ht="22.5" customHeight="1">
      <c r="B310" s="170"/>
      <c r="C310" s="171" t="s">
        <v>637</v>
      </c>
      <c r="D310" s="171" t="s">
        <v>170</v>
      </c>
      <c r="E310" s="172" t="s">
        <v>638</v>
      </c>
      <c r="F310" s="173" t="s">
        <v>639</v>
      </c>
      <c r="G310" s="174" t="s">
        <v>207</v>
      </c>
      <c r="H310" s="175">
        <v>10</v>
      </c>
      <c r="I310" s="176"/>
      <c r="J310" s="177">
        <f>ROUND(I310*H310,2)</f>
        <v>0</v>
      </c>
      <c r="K310" s="173" t="s">
        <v>5</v>
      </c>
      <c r="L310" s="41"/>
      <c r="M310" s="178" t="s">
        <v>5</v>
      </c>
      <c r="N310" s="179" t="s">
        <v>45</v>
      </c>
      <c r="O310" s="42"/>
      <c r="P310" s="180">
        <f>O310*H310</f>
        <v>0</v>
      </c>
      <c r="Q310" s="180">
        <v>0</v>
      </c>
      <c r="R310" s="180">
        <f>Q310*H310</f>
        <v>0</v>
      </c>
      <c r="S310" s="180">
        <v>0</v>
      </c>
      <c r="T310" s="181">
        <f>S310*H310</f>
        <v>0</v>
      </c>
      <c r="AR310" s="24" t="s">
        <v>250</v>
      </c>
      <c r="AT310" s="24" t="s">
        <v>170</v>
      </c>
      <c r="AU310" s="24" t="s">
        <v>87</v>
      </c>
      <c r="AY310" s="24" t="s">
        <v>167</v>
      </c>
      <c r="BE310" s="182">
        <f>IF(N310="základní",J310,0)</f>
        <v>0</v>
      </c>
      <c r="BF310" s="182">
        <f>IF(N310="snížená",J310,0)</f>
        <v>0</v>
      </c>
      <c r="BG310" s="182">
        <f>IF(N310="zákl. přenesená",J310,0)</f>
        <v>0</v>
      </c>
      <c r="BH310" s="182">
        <f>IF(N310="sníž. přenesená",J310,0)</f>
        <v>0</v>
      </c>
      <c r="BI310" s="182">
        <f>IF(N310="nulová",J310,0)</f>
        <v>0</v>
      </c>
      <c r="BJ310" s="24" t="s">
        <v>87</v>
      </c>
      <c r="BK310" s="182">
        <f>ROUND(I310*H310,2)</f>
        <v>0</v>
      </c>
      <c r="BL310" s="24" t="s">
        <v>250</v>
      </c>
      <c r="BM310" s="24" t="s">
        <v>640</v>
      </c>
    </row>
    <row r="311" spans="2:65" s="1" customFormat="1" ht="31.5" customHeight="1">
      <c r="B311" s="170"/>
      <c r="C311" s="171" t="s">
        <v>641</v>
      </c>
      <c r="D311" s="171" t="s">
        <v>170</v>
      </c>
      <c r="E311" s="172" t="s">
        <v>642</v>
      </c>
      <c r="F311" s="173" t="s">
        <v>643</v>
      </c>
      <c r="G311" s="174" t="s">
        <v>207</v>
      </c>
      <c r="H311" s="175">
        <v>10</v>
      </c>
      <c r="I311" s="176"/>
      <c r="J311" s="177">
        <f>ROUND(I311*H311,2)</f>
        <v>0</v>
      </c>
      <c r="K311" s="173" t="s">
        <v>174</v>
      </c>
      <c r="L311" s="41"/>
      <c r="M311" s="178" t="s">
        <v>5</v>
      </c>
      <c r="N311" s="179" t="s">
        <v>45</v>
      </c>
      <c r="O311" s="42"/>
      <c r="P311" s="180">
        <f>O311*H311</f>
        <v>0</v>
      </c>
      <c r="Q311" s="180">
        <v>4.9300000000000004E-3</v>
      </c>
      <c r="R311" s="180">
        <f>Q311*H311</f>
        <v>4.9300000000000004E-2</v>
      </c>
      <c r="S311" s="180">
        <v>0</v>
      </c>
      <c r="T311" s="181">
        <f>S311*H311</f>
        <v>0</v>
      </c>
      <c r="AR311" s="24" t="s">
        <v>250</v>
      </c>
      <c r="AT311" s="24" t="s">
        <v>170</v>
      </c>
      <c r="AU311" s="24" t="s">
        <v>87</v>
      </c>
      <c r="AY311" s="24" t="s">
        <v>167</v>
      </c>
      <c r="BE311" s="182">
        <f>IF(N311="základní",J311,0)</f>
        <v>0</v>
      </c>
      <c r="BF311" s="182">
        <f>IF(N311="snížená",J311,0)</f>
        <v>0</v>
      </c>
      <c r="BG311" s="182">
        <f>IF(N311="zákl. přenesená",J311,0)</f>
        <v>0</v>
      </c>
      <c r="BH311" s="182">
        <f>IF(N311="sníž. přenesená",J311,0)</f>
        <v>0</v>
      </c>
      <c r="BI311" s="182">
        <f>IF(N311="nulová",J311,0)</f>
        <v>0</v>
      </c>
      <c r="BJ311" s="24" t="s">
        <v>87</v>
      </c>
      <c r="BK311" s="182">
        <f>ROUND(I311*H311,2)</f>
        <v>0</v>
      </c>
      <c r="BL311" s="24" t="s">
        <v>250</v>
      </c>
      <c r="BM311" s="24" t="s">
        <v>644</v>
      </c>
    </row>
    <row r="312" spans="2:65" s="11" customFormat="1">
      <c r="B312" s="183"/>
      <c r="D312" s="184" t="s">
        <v>177</v>
      </c>
      <c r="E312" s="185" t="s">
        <v>5</v>
      </c>
      <c r="F312" s="186" t="s">
        <v>645</v>
      </c>
      <c r="H312" s="187">
        <v>10</v>
      </c>
      <c r="I312" s="188"/>
      <c r="L312" s="183"/>
      <c r="M312" s="189"/>
      <c r="N312" s="190"/>
      <c r="O312" s="190"/>
      <c r="P312" s="190"/>
      <c r="Q312" s="190"/>
      <c r="R312" s="190"/>
      <c r="S312" s="190"/>
      <c r="T312" s="191"/>
      <c r="AT312" s="192" t="s">
        <v>177</v>
      </c>
      <c r="AU312" s="192" t="s">
        <v>87</v>
      </c>
      <c r="AV312" s="11" t="s">
        <v>87</v>
      </c>
      <c r="AW312" s="11" t="s">
        <v>37</v>
      </c>
      <c r="AX312" s="11" t="s">
        <v>78</v>
      </c>
      <c r="AY312" s="192" t="s">
        <v>167</v>
      </c>
    </row>
    <row r="313" spans="2:65" s="1" customFormat="1" ht="22.5" customHeight="1">
      <c r="B313" s="170"/>
      <c r="C313" s="171" t="s">
        <v>646</v>
      </c>
      <c r="D313" s="171" t="s">
        <v>170</v>
      </c>
      <c r="E313" s="172" t="s">
        <v>647</v>
      </c>
      <c r="F313" s="173" t="s">
        <v>648</v>
      </c>
      <c r="G313" s="174" t="s">
        <v>173</v>
      </c>
      <c r="H313" s="175">
        <v>2</v>
      </c>
      <c r="I313" s="176"/>
      <c r="J313" s="177">
        <f>ROUND(I313*H313,2)</f>
        <v>0</v>
      </c>
      <c r="K313" s="173" t="s">
        <v>5</v>
      </c>
      <c r="L313" s="41"/>
      <c r="M313" s="178" t="s">
        <v>5</v>
      </c>
      <c r="N313" s="179" t="s">
        <v>45</v>
      </c>
      <c r="O313" s="42"/>
      <c r="P313" s="180">
        <f>O313*H313</f>
        <v>0</v>
      </c>
      <c r="Q313" s="180">
        <v>0</v>
      </c>
      <c r="R313" s="180">
        <f>Q313*H313</f>
        <v>0</v>
      </c>
      <c r="S313" s="180">
        <v>0</v>
      </c>
      <c r="T313" s="181">
        <f>S313*H313</f>
        <v>0</v>
      </c>
      <c r="AR313" s="24" t="s">
        <v>250</v>
      </c>
      <c r="AT313" s="24" t="s">
        <v>170</v>
      </c>
      <c r="AU313" s="24" t="s">
        <v>87</v>
      </c>
      <c r="AY313" s="24" t="s">
        <v>167</v>
      </c>
      <c r="BE313" s="182">
        <f>IF(N313="základní",J313,0)</f>
        <v>0</v>
      </c>
      <c r="BF313" s="182">
        <f>IF(N313="snížená",J313,0)</f>
        <v>0</v>
      </c>
      <c r="BG313" s="182">
        <f>IF(N313="zákl. přenesená",J313,0)</f>
        <v>0</v>
      </c>
      <c r="BH313" s="182">
        <f>IF(N313="sníž. přenesená",J313,0)</f>
        <v>0</v>
      </c>
      <c r="BI313" s="182">
        <f>IF(N313="nulová",J313,0)</f>
        <v>0</v>
      </c>
      <c r="BJ313" s="24" t="s">
        <v>87</v>
      </c>
      <c r="BK313" s="182">
        <f>ROUND(I313*H313,2)</f>
        <v>0</v>
      </c>
      <c r="BL313" s="24" t="s">
        <v>250</v>
      </c>
      <c r="BM313" s="24" t="s">
        <v>649</v>
      </c>
    </row>
    <row r="314" spans="2:65" s="1" customFormat="1" ht="22.5" customHeight="1">
      <c r="B314" s="170"/>
      <c r="C314" s="171" t="s">
        <v>650</v>
      </c>
      <c r="D314" s="171" t="s">
        <v>170</v>
      </c>
      <c r="E314" s="172" t="s">
        <v>651</v>
      </c>
      <c r="F314" s="173" t="s">
        <v>652</v>
      </c>
      <c r="G314" s="174" t="s">
        <v>173</v>
      </c>
      <c r="H314" s="175">
        <v>1</v>
      </c>
      <c r="I314" s="176"/>
      <c r="J314" s="177">
        <f>ROUND(I314*H314,2)</f>
        <v>0</v>
      </c>
      <c r="K314" s="173" t="s">
        <v>5</v>
      </c>
      <c r="L314" s="41"/>
      <c r="M314" s="178" t="s">
        <v>5</v>
      </c>
      <c r="N314" s="179" t="s">
        <v>45</v>
      </c>
      <c r="O314" s="42"/>
      <c r="P314" s="180">
        <f>O314*H314</f>
        <v>0</v>
      </c>
      <c r="Q314" s="180">
        <v>0</v>
      </c>
      <c r="R314" s="180">
        <f>Q314*H314</f>
        <v>0</v>
      </c>
      <c r="S314" s="180">
        <v>0</v>
      </c>
      <c r="T314" s="181">
        <f>S314*H314</f>
        <v>0</v>
      </c>
      <c r="AR314" s="24" t="s">
        <v>250</v>
      </c>
      <c r="AT314" s="24" t="s">
        <v>170</v>
      </c>
      <c r="AU314" s="24" t="s">
        <v>87</v>
      </c>
      <c r="AY314" s="24" t="s">
        <v>167</v>
      </c>
      <c r="BE314" s="182">
        <f>IF(N314="základní",J314,0)</f>
        <v>0</v>
      </c>
      <c r="BF314" s="182">
        <f>IF(N314="snížená",J314,0)</f>
        <v>0</v>
      </c>
      <c r="BG314" s="182">
        <f>IF(N314="zákl. přenesená",J314,0)</f>
        <v>0</v>
      </c>
      <c r="BH314" s="182">
        <f>IF(N314="sníž. přenesená",J314,0)</f>
        <v>0</v>
      </c>
      <c r="BI314" s="182">
        <f>IF(N314="nulová",J314,0)</f>
        <v>0</v>
      </c>
      <c r="BJ314" s="24" t="s">
        <v>87</v>
      </c>
      <c r="BK314" s="182">
        <f>ROUND(I314*H314,2)</f>
        <v>0</v>
      </c>
      <c r="BL314" s="24" t="s">
        <v>250</v>
      </c>
      <c r="BM314" s="24" t="s">
        <v>653</v>
      </c>
    </row>
    <row r="315" spans="2:65" s="1" customFormat="1" ht="22.5" customHeight="1">
      <c r="B315" s="170"/>
      <c r="C315" s="171" t="s">
        <v>654</v>
      </c>
      <c r="D315" s="171" t="s">
        <v>170</v>
      </c>
      <c r="E315" s="172" t="s">
        <v>655</v>
      </c>
      <c r="F315" s="173" t="s">
        <v>656</v>
      </c>
      <c r="G315" s="174" t="s">
        <v>207</v>
      </c>
      <c r="H315" s="175">
        <v>10</v>
      </c>
      <c r="I315" s="176"/>
      <c r="J315" s="177">
        <f>ROUND(I315*H315,2)</f>
        <v>0</v>
      </c>
      <c r="K315" s="173" t="s">
        <v>5</v>
      </c>
      <c r="L315" s="41"/>
      <c r="M315" s="178" t="s">
        <v>5</v>
      </c>
      <c r="N315" s="179" t="s">
        <v>45</v>
      </c>
      <c r="O315" s="42"/>
      <c r="P315" s="180">
        <f>O315*H315</f>
        <v>0</v>
      </c>
      <c r="Q315" s="180">
        <v>0</v>
      </c>
      <c r="R315" s="180">
        <f>Q315*H315</f>
        <v>0</v>
      </c>
      <c r="S315" s="180">
        <v>0</v>
      </c>
      <c r="T315" s="181">
        <f>S315*H315</f>
        <v>0</v>
      </c>
      <c r="AR315" s="24" t="s">
        <v>250</v>
      </c>
      <c r="AT315" s="24" t="s">
        <v>170</v>
      </c>
      <c r="AU315" s="24" t="s">
        <v>87</v>
      </c>
      <c r="AY315" s="24" t="s">
        <v>167</v>
      </c>
      <c r="BE315" s="182">
        <f>IF(N315="základní",J315,0)</f>
        <v>0</v>
      </c>
      <c r="BF315" s="182">
        <f>IF(N315="snížená",J315,0)</f>
        <v>0</v>
      </c>
      <c r="BG315" s="182">
        <f>IF(N315="zákl. přenesená",J315,0)</f>
        <v>0</v>
      </c>
      <c r="BH315" s="182">
        <f>IF(N315="sníž. přenesená",J315,0)</f>
        <v>0</v>
      </c>
      <c r="BI315" s="182">
        <f>IF(N315="nulová",J315,0)</f>
        <v>0</v>
      </c>
      <c r="BJ315" s="24" t="s">
        <v>87</v>
      </c>
      <c r="BK315" s="182">
        <f>ROUND(I315*H315,2)</f>
        <v>0</v>
      </c>
      <c r="BL315" s="24" t="s">
        <v>250</v>
      </c>
      <c r="BM315" s="24" t="s">
        <v>657</v>
      </c>
    </row>
    <row r="316" spans="2:65" s="1" customFormat="1" ht="22.5" customHeight="1">
      <c r="B316" s="170"/>
      <c r="C316" s="171" t="s">
        <v>658</v>
      </c>
      <c r="D316" s="171" t="s">
        <v>170</v>
      </c>
      <c r="E316" s="172" t="s">
        <v>659</v>
      </c>
      <c r="F316" s="173" t="s">
        <v>660</v>
      </c>
      <c r="G316" s="174" t="s">
        <v>343</v>
      </c>
      <c r="H316" s="175">
        <v>1</v>
      </c>
      <c r="I316" s="176"/>
      <c r="J316" s="177">
        <f>ROUND(I316*H316,2)</f>
        <v>0</v>
      </c>
      <c r="K316" s="173" t="s">
        <v>5</v>
      </c>
      <c r="L316" s="41"/>
      <c r="M316" s="178" t="s">
        <v>5</v>
      </c>
      <c r="N316" s="179" t="s">
        <v>45</v>
      </c>
      <c r="O316" s="42"/>
      <c r="P316" s="180">
        <f>O316*H316</f>
        <v>0</v>
      </c>
      <c r="Q316" s="180">
        <v>0</v>
      </c>
      <c r="R316" s="180">
        <f>Q316*H316</f>
        <v>0</v>
      </c>
      <c r="S316" s="180">
        <v>0</v>
      </c>
      <c r="T316" s="181">
        <f>S316*H316</f>
        <v>0</v>
      </c>
      <c r="AR316" s="24" t="s">
        <v>250</v>
      </c>
      <c r="AT316" s="24" t="s">
        <v>170</v>
      </c>
      <c r="AU316" s="24" t="s">
        <v>87</v>
      </c>
      <c r="AY316" s="24" t="s">
        <v>167</v>
      </c>
      <c r="BE316" s="182">
        <f>IF(N316="základní",J316,0)</f>
        <v>0</v>
      </c>
      <c r="BF316" s="182">
        <f>IF(N316="snížená",J316,0)</f>
        <v>0</v>
      </c>
      <c r="BG316" s="182">
        <f>IF(N316="zákl. přenesená",J316,0)</f>
        <v>0</v>
      </c>
      <c r="BH316" s="182">
        <f>IF(N316="sníž. přenesená",J316,0)</f>
        <v>0</v>
      </c>
      <c r="BI316" s="182">
        <f>IF(N316="nulová",J316,0)</f>
        <v>0</v>
      </c>
      <c r="BJ316" s="24" t="s">
        <v>87</v>
      </c>
      <c r="BK316" s="182">
        <f>ROUND(I316*H316,2)</f>
        <v>0</v>
      </c>
      <c r="BL316" s="24" t="s">
        <v>250</v>
      </c>
      <c r="BM316" s="24" t="s">
        <v>661</v>
      </c>
    </row>
    <row r="317" spans="2:65" s="10" customFormat="1" ht="29.85" customHeight="1">
      <c r="B317" s="156"/>
      <c r="D317" s="167" t="s">
        <v>72</v>
      </c>
      <c r="E317" s="168" t="s">
        <v>662</v>
      </c>
      <c r="F317" s="168" t="s">
        <v>663</v>
      </c>
      <c r="I317" s="159"/>
      <c r="J317" s="169">
        <f>BK317</f>
        <v>0</v>
      </c>
      <c r="L317" s="156"/>
      <c r="M317" s="161"/>
      <c r="N317" s="162"/>
      <c r="O317" s="162"/>
      <c r="P317" s="163">
        <f>SUM(P318:P338)</f>
        <v>0</v>
      </c>
      <c r="Q317" s="162"/>
      <c r="R317" s="163">
        <f>SUM(R318:R338)</f>
        <v>7.7969999999999998E-2</v>
      </c>
      <c r="S317" s="162"/>
      <c r="T317" s="164">
        <f>SUM(T318:T338)</f>
        <v>9.0370000000000006E-2</v>
      </c>
      <c r="AR317" s="157" t="s">
        <v>87</v>
      </c>
      <c r="AT317" s="165" t="s">
        <v>72</v>
      </c>
      <c r="AU317" s="165" t="s">
        <v>78</v>
      </c>
      <c r="AY317" s="157" t="s">
        <v>167</v>
      </c>
      <c r="BK317" s="166">
        <f>SUM(BK318:BK338)</f>
        <v>0</v>
      </c>
    </row>
    <row r="318" spans="2:65" s="1" customFormat="1" ht="22.5" customHeight="1">
      <c r="B318" s="170"/>
      <c r="C318" s="171" t="s">
        <v>664</v>
      </c>
      <c r="D318" s="171" t="s">
        <v>170</v>
      </c>
      <c r="E318" s="172" t="s">
        <v>665</v>
      </c>
      <c r="F318" s="173" t="s">
        <v>666</v>
      </c>
      <c r="G318" s="174" t="s">
        <v>352</v>
      </c>
      <c r="H318" s="175">
        <v>1</v>
      </c>
      <c r="I318" s="176"/>
      <c r="J318" s="177">
        <f t="shared" ref="J318:J338" si="20">ROUND(I318*H318,2)</f>
        <v>0</v>
      </c>
      <c r="K318" s="173" t="s">
        <v>174</v>
      </c>
      <c r="L318" s="41"/>
      <c r="M318" s="178" t="s">
        <v>5</v>
      </c>
      <c r="N318" s="179" t="s">
        <v>45</v>
      </c>
      <c r="O318" s="42"/>
      <c r="P318" s="180">
        <f t="shared" ref="P318:P338" si="21">O318*H318</f>
        <v>0</v>
      </c>
      <c r="Q318" s="180">
        <v>0</v>
      </c>
      <c r="R318" s="180">
        <f t="shared" ref="R318:R338" si="22">Q318*H318</f>
        <v>0</v>
      </c>
      <c r="S318" s="180">
        <v>3.4200000000000001E-2</v>
      </c>
      <c r="T318" s="181">
        <f t="shared" ref="T318:T338" si="23">S318*H318</f>
        <v>3.4200000000000001E-2</v>
      </c>
      <c r="AR318" s="24" t="s">
        <v>250</v>
      </c>
      <c r="AT318" s="24" t="s">
        <v>170</v>
      </c>
      <c r="AU318" s="24" t="s">
        <v>87</v>
      </c>
      <c r="AY318" s="24" t="s">
        <v>167</v>
      </c>
      <c r="BE318" s="182">
        <f t="shared" ref="BE318:BE338" si="24">IF(N318="základní",J318,0)</f>
        <v>0</v>
      </c>
      <c r="BF318" s="182">
        <f t="shared" ref="BF318:BF338" si="25">IF(N318="snížená",J318,0)</f>
        <v>0</v>
      </c>
      <c r="BG318" s="182">
        <f t="shared" ref="BG318:BG338" si="26">IF(N318="zákl. přenesená",J318,0)</f>
        <v>0</v>
      </c>
      <c r="BH318" s="182">
        <f t="shared" ref="BH318:BH338" si="27">IF(N318="sníž. přenesená",J318,0)</f>
        <v>0</v>
      </c>
      <c r="BI318" s="182">
        <f t="shared" ref="BI318:BI338" si="28">IF(N318="nulová",J318,0)</f>
        <v>0</v>
      </c>
      <c r="BJ318" s="24" t="s">
        <v>87</v>
      </c>
      <c r="BK318" s="182">
        <f t="shared" ref="BK318:BK338" si="29">ROUND(I318*H318,2)</f>
        <v>0</v>
      </c>
      <c r="BL318" s="24" t="s">
        <v>250</v>
      </c>
      <c r="BM318" s="24" t="s">
        <v>667</v>
      </c>
    </row>
    <row r="319" spans="2:65" s="1" customFormat="1" ht="44.25" customHeight="1">
      <c r="B319" s="170"/>
      <c r="C319" s="171" t="s">
        <v>668</v>
      </c>
      <c r="D319" s="171" t="s">
        <v>170</v>
      </c>
      <c r="E319" s="172" t="s">
        <v>669</v>
      </c>
      <c r="F319" s="173" t="s">
        <v>670</v>
      </c>
      <c r="G319" s="174" t="s">
        <v>173</v>
      </c>
      <c r="H319" s="175">
        <v>1</v>
      </c>
      <c r="I319" s="176"/>
      <c r="J319" s="177">
        <f t="shared" si="20"/>
        <v>0</v>
      </c>
      <c r="K319" s="173" t="s">
        <v>5</v>
      </c>
      <c r="L319" s="41"/>
      <c r="M319" s="178" t="s">
        <v>5</v>
      </c>
      <c r="N319" s="179" t="s">
        <v>45</v>
      </c>
      <c r="O319" s="42"/>
      <c r="P319" s="180">
        <f t="shared" si="21"/>
        <v>0</v>
      </c>
      <c r="Q319" s="180">
        <v>2.4199999999999998E-3</v>
      </c>
      <c r="R319" s="180">
        <f t="shared" si="22"/>
        <v>2.4199999999999998E-3</v>
      </c>
      <c r="S319" s="180">
        <v>0</v>
      </c>
      <c r="T319" s="181">
        <f t="shared" si="23"/>
        <v>0</v>
      </c>
      <c r="AR319" s="24" t="s">
        <v>250</v>
      </c>
      <c r="AT319" s="24" t="s">
        <v>170</v>
      </c>
      <c r="AU319" s="24" t="s">
        <v>87</v>
      </c>
      <c r="AY319" s="24" t="s">
        <v>167</v>
      </c>
      <c r="BE319" s="182">
        <f t="shared" si="24"/>
        <v>0</v>
      </c>
      <c r="BF319" s="182">
        <f t="shared" si="25"/>
        <v>0</v>
      </c>
      <c r="BG319" s="182">
        <f t="shared" si="26"/>
        <v>0</v>
      </c>
      <c r="BH319" s="182">
        <f t="shared" si="27"/>
        <v>0</v>
      </c>
      <c r="BI319" s="182">
        <f t="shared" si="28"/>
        <v>0</v>
      </c>
      <c r="BJ319" s="24" t="s">
        <v>87</v>
      </c>
      <c r="BK319" s="182">
        <f t="shared" si="29"/>
        <v>0</v>
      </c>
      <c r="BL319" s="24" t="s">
        <v>250</v>
      </c>
      <c r="BM319" s="24" t="s">
        <v>671</v>
      </c>
    </row>
    <row r="320" spans="2:65" s="1" customFormat="1" ht="22.5" customHeight="1">
      <c r="B320" s="170"/>
      <c r="C320" s="193" t="s">
        <v>672</v>
      </c>
      <c r="D320" s="193" t="s">
        <v>183</v>
      </c>
      <c r="E320" s="194" t="s">
        <v>673</v>
      </c>
      <c r="F320" s="195" t="s">
        <v>674</v>
      </c>
      <c r="G320" s="196" t="s">
        <v>173</v>
      </c>
      <c r="H320" s="197">
        <v>1</v>
      </c>
      <c r="I320" s="198"/>
      <c r="J320" s="199">
        <f t="shared" si="20"/>
        <v>0</v>
      </c>
      <c r="K320" s="195" t="s">
        <v>5</v>
      </c>
      <c r="L320" s="200"/>
      <c r="M320" s="201" t="s">
        <v>5</v>
      </c>
      <c r="N320" s="202" t="s">
        <v>45</v>
      </c>
      <c r="O320" s="42"/>
      <c r="P320" s="180">
        <f t="shared" si="21"/>
        <v>0</v>
      </c>
      <c r="Q320" s="180">
        <v>1.4500000000000001E-2</v>
      </c>
      <c r="R320" s="180">
        <f t="shared" si="22"/>
        <v>1.4500000000000001E-2</v>
      </c>
      <c r="S320" s="180">
        <v>0</v>
      </c>
      <c r="T320" s="181">
        <f t="shared" si="23"/>
        <v>0</v>
      </c>
      <c r="AR320" s="24" t="s">
        <v>340</v>
      </c>
      <c r="AT320" s="24" t="s">
        <v>183</v>
      </c>
      <c r="AU320" s="24" t="s">
        <v>87</v>
      </c>
      <c r="AY320" s="24" t="s">
        <v>167</v>
      </c>
      <c r="BE320" s="182">
        <f t="shared" si="24"/>
        <v>0</v>
      </c>
      <c r="BF320" s="182">
        <f t="shared" si="25"/>
        <v>0</v>
      </c>
      <c r="BG320" s="182">
        <f t="shared" si="26"/>
        <v>0</v>
      </c>
      <c r="BH320" s="182">
        <f t="shared" si="27"/>
        <v>0</v>
      </c>
      <c r="BI320" s="182">
        <f t="shared" si="28"/>
        <v>0</v>
      </c>
      <c r="BJ320" s="24" t="s">
        <v>87</v>
      </c>
      <c r="BK320" s="182">
        <f t="shared" si="29"/>
        <v>0</v>
      </c>
      <c r="BL320" s="24" t="s">
        <v>250</v>
      </c>
      <c r="BM320" s="24" t="s">
        <v>675</v>
      </c>
    </row>
    <row r="321" spans="2:65" s="1" customFormat="1" ht="22.5" customHeight="1">
      <c r="B321" s="170"/>
      <c r="C321" s="171" t="s">
        <v>676</v>
      </c>
      <c r="D321" s="171" t="s">
        <v>170</v>
      </c>
      <c r="E321" s="172" t="s">
        <v>677</v>
      </c>
      <c r="F321" s="173" t="s">
        <v>678</v>
      </c>
      <c r="G321" s="174" t="s">
        <v>352</v>
      </c>
      <c r="H321" s="175">
        <v>1</v>
      </c>
      <c r="I321" s="176"/>
      <c r="J321" s="177">
        <f t="shared" si="20"/>
        <v>0</v>
      </c>
      <c r="K321" s="173" t="s">
        <v>174</v>
      </c>
      <c r="L321" s="41"/>
      <c r="M321" s="178" t="s">
        <v>5</v>
      </c>
      <c r="N321" s="179" t="s">
        <v>45</v>
      </c>
      <c r="O321" s="42"/>
      <c r="P321" s="180">
        <f t="shared" si="21"/>
        <v>0</v>
      </c>
      <c r="Q321" s="180">
        <v>0</v>
      </c>
      <c r="R321" s="180">
        <f t="shared" si="22"/>
        <v>0</v>
      </c>
      <c r="S321" s="180">
        <v>1.9460000000000002E-2</v>
      </c>
      <c r="T321" s="181">
        <f t="shared" si="23"/>
        <v>1.9460000000000002E-2</v>
      </c>
      <c r="AR321" s="24" t="s">
        <v>250</v>
      </c>
      <c r="AT321" s="24" t="s">
        <v>170</v>
      </c>
      <c r="AU321" s="24" t="s">
        <v>87</v>
      </c>
      <c r="AY321" s="24" t="s">
        <v>167</v>
      </c>
      <c r="BE321" s="182">
        <f t="shared" si="24"/>
        <v>0</v>
      </c>
      <c r="BF321" s="182">
        <f t="shared" si="25"/>
        <v>0</v>
      </c>
      <c r="BG321" s="182">
        <f t="shared" si="26"/>
        <v>0</v>
      </c>
      <c r="BH321" s="182">
        <f t="shared" si="27"/>
        <v>0</v>
      </c>
      <c r="BI321" s="182">
        <f t="shared" si="28"/>
        <v>0</v>
      </c>
      <c r="BJ321" s="24" t="s">
        <v>87</v>
      </c>
      <c r="BK321" s="182">
        <f t="shared" si="29"/>
        <v>0</v>
      </c>
      <c r="BL321" s="24" t="s">
        <v>250</v>
      </c>
      <c r="BM321" s="24" t="s">
        <v>679</v>
      </c>
    </row>
    <row r="322" spans="2:65" s="1" customFormat="1" ht="44.25" customHeight="1">
      <c r="B322" s="170"/>
      <c r="C322" s="171" t="s">
        <v>680</v>
      </c>
      <c r="D322" s="171" t="s">
        <v>170</v>
      </c>
      <c r="E322" s="172" t="s">
        <v>681</v>
      </c>
      <c r="F322" s="173" t="s">
        <v>682</v>
      </c>
      <c r="G322" s="174" t="s">
        <v>352</v>
      </c>
      <c r="H322" s="175">
        <v>2</v>
      </c>
      <c r="I322" s="176"/>
      <c r="J322" s="177">
        <f t="shared" si="20"/>
        <v>0</v>
      </c>
      <c r="K322" s="173" t="s">
        <v>5</v>
      </c>
      <c r="L322" s="41"/>
      <c r="M322" s="178" t="s">
        <v>5</v>
      </c>
      <c r="N322" s="179" t="s">
        <v>45</v>
      </c>
      <c r="O322" s="42"/>
      <c r="P322" s="180">
        <f t="shared" si="21"/>
        <v>0</v>
      </c>
      <c r="Q322" s="180">
        <v>2.64E-3</v>
      </c>
      <c r="R322" s="180">
        <f t="shared" si="22"/>
        <v>5.28E-3</v>
      </c>
      <c r="S322" s="180">
        <v>0</v>
      </c>
      <c r="T322" s="181">
        <f t="shared" si="23"/>
        <v>0</v>
      </c>
      <c r="AR322" s="24" t="s">
        <v>250</v>
      </c>
      <c r="AT322" s="24" t="s">
        <v>170</v>
      </c>
      <c r="AU322" s="24" t="s">
        <v>87</v>
      </c>
      <c r="AY322" s="24" t="s">
        <v>167</v>
      </c>
      <c r="BE322" s="182">
        <f t="shared" si="24"/>
        <v>0</v>
      </c>
      <c r="BF322" s="182">
        <f t="shared" si="25"/>
        <v>0</v>
      </c>
      <c r="BG322" s="182">
        <f t="shared" si="26"/>
        <v>0</v>
      </c>
      <c r="BH322" s="182">
        <f t="shared" si="27"/>
        <v>0</v>
      </c>
      <c r="BI322" s="182">
        <f t="shared" si="28"/>
        <v>0</v>
      </c>
      <c r="BJ322" s="24" t="s">
        <v>87</v>
      </c>
      <c r="BK322" s="182">
        <f t="shared" si="29"/>
        <v>0</v>
      </c>
      <c r="BL322" s="24" t="s">
        <v>250</v>
      </c>
      <c r="BM322" s="24" t="s">
        <v>683</v>
      </c>
    </row>
    <row r="323" spans="2:65" s="1" customFormat="1" ht="22.5" customHeight="1">
      <c r="B323" s="170"/>
      <c r="C323" s="193" t="s">
        <v>684</v>
      </c>
      <c r="D323" s="193" t="s">
        <v>183</v>
      </c>
      <c r="E323" s="194" t="s">
        <v>685</v>
      </c>
      <c r="F323" s="195" t="s">
        <v>686</v>
      </c>
      <c r="G323" s="196" t="s">
        <v>173</v>
      </c>
      <c r="H323" s="197">
        <v>1</v>
      </c>
      <c r="I323" s="198"/>
      <c r="J323" s="199">
        <f t="shared" si="20"/>
        <v>0</v>
      </c>
      <c r="K323" s="195" t="s">
        <v>5</v>
      </c>
      <c r="L323" s="200"/>
      <c r="M323" s="201" t="s">
        <v>5</v>
      </c>
      <c r="N323" s="202" t="s">
        <v>45</v>
      </c>
      <c r="O323" s="42"/>
      <c r="P323" s="180">
        <f t="shared" si="21"/>
        <v>0</v>
      </c>
      <c r="Q323" s="180">
        <v>1.2E-2</v>
      </c>
      <c r="R323" s="180">
        <f t="shared" si="22"/>
        <v>1.2E-2</v>
      </c>
      <c r="S323" s="180">
        <v>0</v>
      </c>
      <c r="T323" s="181">
        <f t="shared" si="23"/>
        <v>0</v>
      </c>
      <c r="AR323" s="24" t="s">
        <v>340</v>
      </c>
      <c r="AT323" s="24" t="s">
        <v>183</v>
      </c>
      <c r="AU323" s="24" t="s">
        <v>87</v>
      </c>
      <c r="AY323" s="24" t="s">
        <v>167</v>
      </c>
      <c r="BE323" s="182">
        <f t="shared" si="24"/>
        <v>0</v>
      </c>
      <c r="BF323" s="182">
        <f t="shared" si="25"/>
        <v>0</v>
      </c>
      <c r="BG323" s="182">
        <f t="shared" si="26"/>
        <v>0</v>
      </c>
      <c r="BH323" s="182">
        <f t="shared" si="27"/>
        <v>0</v>
      </c>
      <c r="BI323" s="182">
        <f t="shared" si="28"/>
        <v>0</v>
      </c>
      <c r="BJ323" s="24" t="s">
        <v>87</v>
      </c>
      <c r="BK323" s="182">
        <f t="shared" si="29"/>
        <v>0</v>
      </c>
      <c r="BL323" s="24" t="s">
        <v>250</v>
      </c>
      <c r="BM323" s="24" t="s">
        <v>687</v>
      </c>
    </row>
    <row r="324" spans="2:65" s="1" customFormat="1" ht="22.5" customHeight="1">
      <c r="B324" s="170"/>
      <c r="C324" s="193" t="s">
        <v>688</v>
      </c>
      <c r="D324" s="193" t="s">
        <v>183</v>
      </c>
      <c r="E324" s="194" t="s">
        <v>689</v>
      </c>
      <c r="F324" s="195" t="s">
        <v>690</v>
      </c>
      <c r="G324" s="196" t="s">
        <v>173</v>
      </c>
      <c r="H324" s="197">
        <v>1</v>
      </c>
      <c r="I324" s="198"/>
      <c r="J324" s="199">
        <f t="shared" si="20"/>
        <v>0</v>
      </c>
      <c r="K324" s="195" t="s">
        <v>5</v>
      </c>
      <c r="L324" s="200"/>
      <c r="M324" s="201" t="s">
        <v>5</v>
      </c>
      <c r="N324" s="202" t="s">
        <v>45</v>
      </c>
      <c r="O324" s="42"/>
      <c r="P324" s="180">
        <f t="shared" si="21"/>
        <v>0</v>
      </c>
      <c r="Q324" s="180">
        <v>6.0000000000000001E-3</v>
      </c>
      <c r="R324" s="180">
        <f t="shared" si="22"/>
        <v>6.0000000000000001E-3</v>
      </c>
      <c r="S324" s="180">
        <v>0</v>
      </c>
      <c r="T324" s="181">
        <f t="shared" si="23"/>
        <v>0</v>
      </c>
      <c r="AR324" s="24" t="s">
        <v>340</v>
      </c>
      <c r="AT324" s="24" t="s">
        <v>183</v>
      </c>
      <c r="AU324" s="24" t="s">
        <v>87</v>
      </c>
      <c r="AY324" s="24" t="s">
        <v>167</v>
      </c>
      <c r="BE324" s="182">
        <f t="shared" si="24"/>
        <v>0</v>
      </c>
      <c r="BF324" s="182">
        <f t="shared" si="25"/>
        <v>0</v>
      </c>
      <c r="BG324" s="182">
        <f t="shared" si="26"/>
        <v>0</v>
      </c>
      <c r="BH324" s="182">
        <f t="shared" si="27"/>
        <v>0</v>
      </c>
      <c r="BI324" s="182">
        <f t="shared" si="28"/>
        <v>0</v>
      </c>
      <c r="BJ324" s="24" t="s">
        <v>87</v>
      </c>
      <c r="BK324" s="182">
        <f t="shared" si="29"/>
        <v>0</v>
      </c>
      <c r="BL324" s="24" t="s">
        <v>250</v>
      </c>
      <c r="BM324" s="24" t="s">
        <v>691</v>
      </c>
    </row>
    <row r="325" spans="2:65" s="1" customFormat="1" ht="22.5" customHeight="1">
      <c r="B325" s="170"/>
      <c r="C325" s="193" t="s">
        <v>692</v>
      </c>
      <c r="D325" s="193" t="s">
        <v>183</v>
      </c>
      <c r="E325" s="194" t="s">
        <v>693</v>
      </c>
      <c r="F325" s="195" t="s">
        <v>694</v>
      </c>
      <c r="G325" s="196" t="s">
        <v>173</v>
      </c>
      <c r="H325" s="197">
        <v>1</v>
      </c>
      <c r="I325" s="198"/>
      <c r="J325" s="199">
        <f t="shared" si="20"/>
        <v>0</v>
      </c>
      <c r="K325" s="195" t="s">
        <v>5</v>
      </c>
      <c r="L325" s="200"/>
      <c r="M325" s="201" t="s">
        <v>5</v>
      </c>
      <c r="N325" s="202" t="s">
        <v>45</v>
      </c>
      <c r="O325" s="42"/>
      <c r="P325" s="180">
        <f t="shared" si="21"/>
        <v>0</v>
      </c>
      <c r="Q325" s="180">
        <v>6.0000000000000001E-3</v>
      </c>
      <c r="R325" s="180">
        <f t="shared" si="22"/>
        <v>6.0000000000000001E-3</v>
      </c>
      <c r="S325" s="180">
        <v>0</v>
      </c>
      <c r="T325" s="181">
        <f t="shared" si="23"/>
        <v>0</v>
      </c>
      <c r="AR325" s="24" t="s">
        <v>340</v>
      </c>
      <c r="AT325" s="24" t="s">
        <v>183</v>
      </c>
      <c r="AU325" s="24" t="s">
        <v>87</v>
      </c>
      <c r="AY325" s="24" t="s">
        <v>167</v>
      </c>
      <c r="BE325" s="182">
        <f t="shared" si="24"/>
        <v>0</v>
      </c>
      <c r="BF325" s="182">
        <f t="shared" si="25"/>
        <v>0</v>
      </c>
      <c r="BG325" s="182">
        <f t="shared" si="26"/>
        <v>0</v>
      </c>
      <c r="BH325" s="182">
        <f t="shared" si="27"/>
        <v>0</v>
      </c>
      <c r="BI325" s="182">
        <f t="shared" si="28"/>
        <v>0</v>
      </c>
      <c r="BJ325" s="24" t="s">
        <v>87</v>
      </c>
      <c r="BK325" s="182">
        <f t="shared" si="29"/>
        <v>0</v>
      </c>
      <c r="BL325" s="24" t="s">
        <v>250</v>
      </c>
      <c r="BM325" s="24" t="s">
        <v>695</v>
      </c>
    </row>
    <row r="326" spans="2:65" s="1" customFormat="1" ht="22.5" customHeight="1">
      <c r="B326" s="170"/>
      <c r="C326" s="171" t="s">
        <v>696</v>
      </c>
      <c r="D326" s="171" t="s">
        <v>170</v>
      </c>
      <c r="E326" s="172" t="s">
        <v>697</v>
      </c>
      <c r="F326" s="173" t="s">
        <v>698</v>
      </c>
      <c r="G326" s="174" t="s">
        <v>352</v>
      </c>
      <c r="H326" s="175">
        <v>1</v>
      </c>
      <c r="I326" s="176"/>
      <c r="J326" s="177">
        <f t="shared" si="20"/>
        <v>0</v>
      </c>
      <c r="K326" s="173" t="s">
        <v>174</v>
      </c>
      <c r="L326" s="41"/>
      <c r="M326" s="178" t="s">
        <v>5</v>
      </c>
      <c r="N326" s="179" t="s">
        <v>45</v>
      </c>
      <c r="O326" s="42"/>
      <c r="P326" s="180">
        <f t="shared" si="21"/>
        <v>0</v>
      </c>
      <c r="Q326" s="180">
        <v>0</v>
      </c>
      <c r="R326" s="180">
        <f t="shared" si="22"/>
        <v>0</v>
      </c>
      <c r="S326" s="180">
        <v>3.2899999999999999E-2</v>
      </c>
      <c r="T326" s="181">
        <f t="shared" si="23"/>
        <v>3.2899999999999999E-2</v>
      </c>
      <c r="AR326" s="24" t="s">
        <v>250</v>
      </c>
      <c r="AT326" s="24" t="s">
        <v>170</v>
      </c>
      <c r="AU326" s="24" t="s">
        <v>87</v>
      </c>
      <c r="AY326" s="24" t="s">
        <v>167</v>
      </c>
      <c r="BE326" s="182">
        <f t="shared" si="24"/>
        <v>0</v>
      </c>
      <c r="BF326" s="182">
        <f t="shared" si="25"/>
        <v>0</v>
      </c>
      <c r="BG326" s="182">
        <f t="shared" si="26"/>
        <v>0</v>
      </c>
      <c r="BH326" s="182">
        <f t="shared" si="27"/>
        <v>0</v>
      </c>
      <c r="BI326" s="182">
        <f t="shared" si="28"/>
        <v>0</v>
      </c>
      <c r="BJ326" s="24" t="s">
        <v>87</v>
      </c>
      <c r="BK326" s="182">
        <f t="shared" si="29"/>
        <v>0</v>
      </c>
      <c r="BL326" s="24" t="s">
        <v>250</v>
      </c>
      <c r="BM326" s="24" t="s">
        <v>699</v>
      </c>
    </row>
    <row r="327" spans="2:65" s="1" customFormat="1" ht="44.25" customHeight="1">
      <c r="B327" s="170"/>
      <c r="C327" s="171" t="s">
        <v>700</v>
      </c>
      <c r="D327" s="171" t="s">
        <v>170</v>
      </c>
      <c r="E327" s="172" t="s">
        <v>701</v>
      </c>
      <c r="F327" s="173" t="s">
        <v>702</v>
      </c>
      <c r="G327" s="174" t="s">
        <v>352</v>
      </c>
      <c r="H327" s="175">
        <v>1</v>
      </c>
      <c r="I327" s="176"/>
      <c r="J327" s="177">
        <f t="shared" si="20"/>
        <v>0</v>
      </c>
      <c r="K327" s="173" t="s">
        <v>5</v>
      </c>
      <c r="L327" s="41"/>
      <c r="M327" s="178" t="s">
        <v>5</v>
      </c>
      <c r="N327" s="179" t="s">
        <v>45</v>
      </c>
      <c r="O327" s="42"/>
      <c r="P327" s="180">
        <f t="shared" si="21"/>
        <v>0</v>
      </c>
      <c r="Q327" s="180">
        <v>1.99E-3</v>
      </c>
      <c r="R327" s="180">
        <f t="shared" si="22"/>
        <v>1.99E-3</v>
      </c>
      <c r="S327" s="180">
        <v>0</v>
      </c>
      <c r="T327" s="181">
        <f t="shared" si="23"/>
        <v>0</v>
      </c>
      <c r="AR327" s="24" t="s">
        <v>250</v>
      </c>
      <c r="AT327" s="24" t="s">
        <v>170</v>
      </c>
      <c r="AU327" s="24" t="s">
        <v>87</v>
      </c>
      <c r="AY327" s="24" t="s">
        <v>167</v>
      </c>
      <c r="BE327" s="182">
        <f t="shared" si="24"/>
        <v>0</v>
      </c>
      <c r="BF327" s="182">
        <f t="shared" si="25"/>
        <v>0</v>
      </c>
      <c r="BG327" s="182">
        <f t="shared" si="26"/>
        <v>0</v>
      </c>
      <c r="BH327" s="182">
        <f t="shared" si="27"/>
        <v>0</v>
      </c>
      <c r="BI327" s="182">
        <f t="shared" si="28"/>
        <v>0</v>
      </c>
      <c r="BJ327" s="24" t="s">
        <v>87</v>
      </c>
      <c r="BK327" s="182">
        <f t="shared" si="29"/>
        <v>0</v>
      </c>
      <c r="BL327" s="24" t="s">
        <v>250</v>
      </c>
      <c r="BM327" s="24" t="s">
        <v>703</v>
      </c>
    </row>
    <row r="328" spans="2:65" s="1" customFormat="1" ht="22.5" customHeight="1">
      <c r="B328" s="170"/>
      <c r="C328" s="193" t="s">
        <v>704</v>
      </c>
      <c r="D328" s="193" t="s">
        <v>183</v>
      </c>
      <c r="E328" s="194" t="s">
        <v>705</v>
      </c>
      <c r="F328" s="195" t="s">
        <v>706</v>
      </c>
      <c r="G328" s="196" t="s">
        <v>173</v>
      </c>
      <c r="H328" s="197">
        <v>1</v>
      </c>
      <c r="I328" s="198"/>
      <c r="J328" s="199">
        <f t="shared" si="20"/>
        <v>0</v>
      </c>
      <c r="K328" s="195" t="s">
        <v>190</v>
      </c>
      <c r="L328" s="200"/>
      <c r="M328" s="201" t="s">
        <v>5</v>
      </c>
      <c r="N328" s="202" t="s">
        <v>45</v>
      </c>
      <c r="O328" s="42"/>
      <c r="P328" s="180">
        <f t="shared" si="21"/>
        <v>0</v>
      </c>
      <c r="Q328" s="180">
        <v>2.23E-2</v>
      </c>
      <c r="R328" s="180">
        <f t="shared" si="22"/>
        <v>2.23E-2</v>
      </c>
      <c r="S328" s="180">
        <v>0</v>
      </c>
      <c r="T328" s="181">
        <f t="shared" si="23"/>
        <v>0</v>
      </c>
      <c r="AR328" s="24" t="s">
        <v>340</v>
      </c>
      <c r="AT328" s="24" t="s">
        <v>183</v>
      </c>
      <c r="AU328" s="24" t="s">
        <v>87</v>
      </c>
      <c r="AY328" s="24" t="s">
        <v>167</v>
      </c>
      <c r="BE328" s="182">
        <f t="shared" si="24"/>
        <v>0</v>
      </c>
      <c r="BF328" s="182">
        <f t="shared" si="25"/>
        <v>0</v>
      </c>
      <c r="BG328" s="182">
        <f t="shared" si="26"/>
        <v>0</v>
      </c>
      <c r="BH328" s="182">
        <f t="shared" si="27"/>
        <v>0</v>
      </c>
      <c r="BI328" s="182">
        <f t="shared" si="28"/>
        <v>0</v>
      </c>
      <c r="BJ328" s="24" t="s">
        <v>87</v>
      </c>
      <c r="BK328" s="182">
        <f t="shared" si="29"/>
        <v>0</v>
      </c>
      <c r="BL328" s="24" t="s">
        <v>250</v>
      </c>
      <c r="BM328" s="24" t="s">
        <v>707</v>
      </c>
    </row>
    <row r="329" spans="2:65" s="1" customFormat="1" ht="22.5" customHeight="1">
      <c r="B329" s="170"/>
      <c r="C329" s="171" t="s">
        <v>708</v>
      </c>
      <c r="D329" s="171" t="s">
        <v>170</v>
      </c>
      <c r="E329" s="172" t="s">
        <v>709</v>
      </c>
      <c r="F329" s="173" t="s">
        <v>710</v>
      </c>
      <c r="G329" s="174" t="s">
        <v>352</v>
      </c>
      <c r="H329" s="175">
        <v>1</v>
      </c>
      <c r="I329" s="176"/>
      <c r="J329" s="177">
        <f t="shared" si="20"/>
        <v>0</v>
      </c>
      <c r="K329" s="173" t="s">
        <v>174</v>
      </c>
      <c r="L329" s="41"/>
      <c r="M329" s="178" t="s">
        <v>5</v>
      </c>
      <c r="N329" s="179" t="s">
        <v>45</v>
      </c>
      <c r="O329" s="42"/>
      <c r="P329" s="180">
        <f t="shared" si="21"/>
        <v>0</v>
      </c>
      <c r="Q329" s="180">
        <v>0</v>
      </c>
      <c r="R329" s="180">
        <f t="shared" si="22"/>
        <v>0</v>
      </c>
      <c r="S329" s="180">
        <v>1.56E-3</v>
      </c>
      <c r="T329" s="181">
        <f t="shared" si="23"/>
        <v>1.56E-3</v>
      </c>
      <c r="AR329" s="24" t="s">
        <v>250</v>
      </c>
      <c r="AT329" s="24" t="s">
        <v>170</v>
      </c>
      <c r="AU329" s="24" t="s">
        <v>87</v>
      </c>
      <c r="AY329" s="24" t="s">
        <v>167</v>
      </c>
      <c r="BE329" s="182">
        <f t="shared" si="24"/>
        <v>0</v>
      </c>
      <c r="BF329" s="182">
        <f t="shared" si="25"/>
        <v>0</v>
      </c>
      <c r="BG329" s="182">
        <f t="shared" si="26"/>
        <v>0</v>
      </c>
      <c r="BH329" s="182">
        <f t="shared" si="27"/>
        <v>0</v>
      </c>
      <c r="BI329" s="182">
        <f t="shared" si="28"/>
        <v>0</v>
      </c>
      <c r="BJ329" s="24" t="s">
        <v>87</v>
      </c>
      <c r="BK329" s="182">
        <f t="shared" si="29"/>
        <v>0</v>
      </c>
      <c r="BL329" s="24" t="s">
        <v>250</v>
      </c>
      <c r="BM329" s="24" t="s">
        <v>711</v>
      </c>
    </row>
    <row r="330" spans="2:65" s="1" customFormat="1" ht="22.5" customHeight="1">
      <c r="B330" s="170"/>
      <c r="C330" s="171" t="s">
        <v>712</v>
      </c>
      <c r="D330" s="171" t="s">
        <v>170</v>
      </c>
      <c r="E330" s="172" t="s">
        <v>713</v>
      </c>
      <c r="F330" s="173" t="s">
        <v>714</v>
      </c>
      <c r="G330" s="174" t="s">
        <v>173</v>
      </c>
      <c r="H330" s="175">
        <v>1</v>
      </c>
      <c r="I330" s="176"/>
      <c r="J330" s="177">
        <f t="shared" si="20"/>
        <v>0</v>
      </c>
      <c r="K330" s="173" t="s">
        <v>190</v>
      </c>
      <c r="L330" s="41"/>
      <c r="M330" s="178" t="s">
        <v>5</v>
      </c>
      <c r="N330" s="179" t="s">
        <v>45</v>
      </c>
      <c r="O330" s="42"/>
      <c r="P330" s="180">
        <f t="shared" si="21"/>
        <v>0</v>
      </c>
      <c r="Q330" s="180">
        <v>0</v>
      </c>
      <c r="R330" s="180">
        <f t="shared" si="22"/>
        <v>0</v>
      </c>
      <c r="S330" s="180">
        <v>0</v>
      </c>
      <c r="T330" s="181">
        <f t="shared" si="23"/>
        <v>0</v>
      </c>
      <c r="AR330" s="24" t="s">
        <v>250</v>
      </c>
      <c r="AT330" s="24" t="s">
        <v>170</v>
      </c>
      <c r="AU330" s="24" t="s">
        <v>87</v>
      </c>
      <c r="AY330" s="24" t="s">
        <v>167</v>
      </c>
      <c r="BE330" s="182">
        <f t="shared" si="24"/>
        <v>0</v>
      </c>
      <c r="BF330" s="182">
        <f t="shared" si="25"/>
        <v>0</v>
      </c>
      <c r="BG330" s="182">
        <f t="shared" si="26"/>
        <v>0</v>
      </c>
      <c r="BH330" s="182">
        <f t="shared" si="27"/>
        <v>0</v>
      </c>
      <c r="BI330" s="182">
        <f t="shared" si="28"/>
        <v>0</v>
      </c>
      <c r="BJ330" s="24" t="s">
        <v>87</v>
      </c>
      <c r="BK330" s="182">
        <f t="shared" si="29"/>
        <v>0</v>
      </c>
      <c r="BL330" s="24" t="s">
        <v>250</v>
      </c>
      <c r="BM330" s="24" t="s">
        <v>715</v>
      </c>
    </row>
    <row r="331" spans="2:65" s="1" customFormat="1" ht="22.5" customHeight="1">
      <c r="B331" s="170"/>
      <c r="C331" s="193" t="s">
        <v>716</v>
      </c>
      <c r="D331" s="193" t="s">
        <v>183</v>
      </c>
      <c r="E331" s="194" t="s">
        <v>717</v>
      </c>
      <c r="F331" s="195" t="s">
        <v>718</v>
      </c>
      <c r="G331" s="196" t="s">
        <v>173</v>
      </c>
      <c r="H331" s="197">
        <v>1</v>
      </c>
      <c r="I331" s="198"/>
      <c r="J331" s="199">
        <f t="shared" si="20"/>
        <v>0</v>
      </c>
      <c r="K331" s="195" t="s">
        <v>5</v>
      </c>
      <c r="L331" s="200"/>
      <c r="M331" s="201" t="s">
        <v>5</v>
      </c>
      <c r="N331" s="202" t="s">
        <v>45</v>
      </c>
      <c r="O331" s="42"/>
      <c r="P331" s="180">
        <f t="shared" si="21"/>
        <v>0</v>
      </c>
      <c r="Q331" s="180">
        <v>1.8E-3</v>
      </c>
      <c r="R331" s="180">
        <f t="shared" si="22"/>
        <v>1.8E-3</v>
      </c>
      <c r="S331" s="180">
        <v>0</v>
      </c>
      <c r="T331" s="181">
        <f t="shared" si="23"/>
        <v>0</v>
      </c>
      <c r="AR331" s="24" t="s">
        <v>340</v>
      </c>
      <c r="AT331" s="24" t="s">
        <v>183</v>
      </c>
      <c r="AU331" s="24" t="s">
        <v>87</v>
      </c>
      <c r="AY331" s="24" t="s">
        <v>167</v>
      </c>
      <c r="BE331" s="182">
        <f t="shared" si="24"/>
        <v>0</v>
      </c>
      <c r="BF331" s="182">
        <f t="shared" si="25"/>
        <v>0</v>
      </c>
      <c r="BG331" s="182">
        <f t="shared" si="26"/>
        <v>0</v>
      </c>
      <c r="BH331" s="182">
        <f t="shared" si="27"/>
        <v>0</v>
      </c>
      <c r="BI331" s="182">
        <f t="shared" si="28"/>
        <v>0</v>
      </c>
      <c r="BJ331" s="24" t="s">
        <v>87</v>
      </c>
      <c r="BK331" s="182">
        <f t="shared" si="29"/>
        <v>0</v>
      </c>
      <c r="BL331" s="24" t="s">
        <v>250</v>
      </c>
      <c r="BM331" s="24" t="s">
        <v>719</v>
      </c>
    </row>
    <row r="332" spans="2:65" s="1" customFormat="1" ht="22.5" customHeight="1">
      <c r="B332" s="170"/>
      <c r="C332" s="171" t="s">
        <v>720</v>
      </c>
      <c r="D332" s="171" t="s">
        <v>170</v>
      </c>
      <c r="E332" s="172" t="s">
        <v>721</v>
      </c>
      <c r="F332" s="173" t="s">
        <v>722</v>
      </c>
      <c r="G332" s="174" t="s">
        <v>173</v>
      </c>
      <c r="H332" s="175">
        <v>2</v>
      </c>
      <c r="I332" s="176"/>
      <c r="J332" s="177">
        <f t="shared" si="20"/>
        <v>0</v>
      </c>
      <c r="K332" s="173" t="s">
        <v>190</v>
      </c>
      <c r="L332" s="41"/>
      <c r="M332" s="178" t="s">
        <v>5</v>
      </c>
      <c r="N332" s="179" t="s">
        <v>45</v>
      </c>
      <c r="O332" s="42"/>
      <c r="P332" s="180">
        <f t="shared" si="21"/>
        <v>0</v>
      </c>
      <c r="Q332" s="180">
        <v>4.0000000000000003E-5</v>
      </c>
      <c r="R332" s="180">
        <f t="shared" si="22"/>
        <v>8.0000000000000007E-5</v>
      </c>
      <c r="S332" s="180">
        <v>0</v>
      </c>
      <c r="T332" s="181">
        <f t="shared" si="23"/>
        <v>0</v>
      </c>
      <c r="AR332" s="24" t="s">
        <v>250</v>
      </c>
      <c r="AT332" s="24" t="s">
        <v>170</v>
      </c>
      <c r="AU332" s="24" t="s">
        <v>87</v>
      </c>
      <c r="AY332" s="24" t="s">
        <v>167</v>
      </c>
      <c r="BE332" s="182">
        <f t="shared" si="24"/>
        <v>0</v>
      </c>
      <c r="BF332" s="182">
        <f t="shared" si="25"/>
        <v>0</v>
      </c>
      <c r="BG332" s="182">
        <f t="shared" si="26"/>
        <v>0</v>
      </c>
      <c r="BH332" s="182">
        <f t="shared" si="27"/>
        <v>0</v>
      </c>
      <c r="BI332" s="182">
        <f t="shared" si="28"/>
        <v>0</v>
      </c>
      <c r="BJ332" s="24" t="s">
        <v>87</v>
      </c>
      <c r="BK332" s="182">
        <f t="shared" si="29"/>
        <v>0</v>
      </c>
      <c r="BL332" s="24" t="s">
        <v>250</v>
      </c>
      <c r="BM332" s="24" t="s">
        <v>723</v>
      </c>
    </row>
    <row r="333" spans="2:65" s="1" customFormat="1" ht="22.5" customHeight="1">
      <c r="B333" s="170"/>
      <c r="C333" s="193" t="s">
        <v>724</v>
      </c>
      <c r="D333" s="193" t="s">
        <v>183</v>
      </c>
      <c r="E333" s="194" t="s">
        <v>725</v>
      </c>
      <c r="F333" s="195" t="s">
        <v>726</v>
      </c>
      <c r="G333" s="196" t="s">
        <v>173</v>
      </c>
      <c r="H333" s="197">
        <v>2</v>
      </c>
      <c r="I333" s="198"/>
      <c r="J333" s="199">
        <f t="shared" si="20"/>
        <v>0</v>
      </c>
      <c r="K333" s="195" t="s">
        <v>5</v>
      </c>
      <c r="L333" s="200"/>
      <c r="M333" s="201" t="s">
        <v>5</v>
      </c>
      <c r="N333" s="202" t="s">
        <v>45</v>
      </c>
      <c r="O333" s="42"/>
      <c r="P333" s="180">
        <f t="shared" si="21"/>
        <v>0</v>
      </c>
      <c r="Q333" s="180">
        <v>1.8E-3</v>
      </c>
      <c r="R333" s="180">
        <f t="shared" si="22"/>
        <v>3.5999999999999999E-3</v>
      </c>
      <c r="S333" s="180">
        <v>0</v>
      </c>
      <c r="T333" s="181">
        <f t="shared" si="23"/>
        <v>0</v>
      </c>
      <c r="AR333" s="24" t="s">
        <v>340</v>
      </c>
      <c r="AT333" s="24" t="s">
        <v>183</v>
      </c>
      <c r="AU333" s="24" t="s">
        <v>87</v>
      </c>
      <c r="AY333" s="24" t="s">
        <v>167</v>
      </c>
      <c r="BE333" s="182">
        <f t="shared" si="24"/>
        <v>0</v>
      </c>
      <c r="BF333" s="182">
        <f t="shared" si="25"/>
        <v>0</v>
      </c>
      <c r="BG333" s="182">
        <f t="shared" si="26"/>
        <v>0</v>
      </c>
      <c r="BH333" s="182">
        <f t="shared" si="27"/>
        <v>0</v>
      </c>
      <c r="BI333" s="182">
        <f t="shared" si="28"/>
        <v>0</v>
      </c>
      <c r="BJ333" s="24" t="s">
        <v>87</v>
      </c>
      <c r="BK333" s="182">
        <f t="shared" si="29"/>
        <v>0</v>
      </c>
      <c r="BL333" s="24" t="s">
        <v>250</v>
      </c>
      <c r="BM333" s="24" t="s">
        <v>727</v>
      </c>
    </row>
    <row r="334" spans="2:65" s="1" customFormat="1" ht="22.5" customHeight="1">
      <c r="B334" s="170"/>
      <c r="C334" s="171" t="s">
        <v>728</v>
      </c>
      <c r="D334" s="171" t="s">
        <v>170</v>
      </c>
      <c r="E334" s="172" t="s">
        <v>729</v>
      </c>
      <c r="F334" s="173" t="s">
        <v>730</v>
      </c>
      <c r="G334" s="174" t="s">
        <v>352</v>
      </c>
      <c r="H334" s="175">
        <v>1</v>
      </c>
      <c r="I334" s="176"/>
      <c r="J334" s="177">
        <f t="shared" si="20"/>
        <v>0</v>
      </c>
      <c r="K334" s="173" t="s">
        <v>190</v>
      </c>
      <c r="L334" s="41"/>
      <c r="M334" s="178" t="s">
        <v>5</v>
      </c>
      <c r="N334" s="179" t="s">
        <v>45</v>
      </c>
      <c r="O334" s="42"/>
      <c r="P334" s="180">
        <f t="shared" si="21"/>
        <v>0</v>
      </c>
      <c r="Q334" s="180">
        <v>2.0000000000000001E-4</v>
      </c>
      <c r="R334" s="180">
        <f t="shared" si="22"/>
        <v>2.0000000000000001E-4</v>
      </c>
      <c r="S334" s="180">
        <v>0</v>
      </c>
      <c r="T334" s="181">
        <f t="shared" si="23"/>
        <v>0</v>
      </c>
      <c r="AR334" s="24" t="s">
        <v>250</v>
      </c>
      <c r="AT334" s="24" t="s">
        <v>170</v>
      </c>
      <c r="AU334" s="24" t="s">
        <v>87</v>
      </c>
      <c r="AY334" s="24" t="s">
        <v>167</v>
      </c>
      <c r="BE334" s="182">
        <f t="shared" si="24"/>
        <v>0</v>
      </c>
      <c r="BF334" s="182">
        <f t="shared" si="25"/>
        <v>0</v>
      </c>
      <c r="BG334" s="182">
        <f t="shared" si="26"/>
        <v>0</v>
      </c>
      <c r="BH334" s="182">
        <f t="shared" si="27"/>
        <v>0</v>
      </c>
      <c r="BI334" s="182">
        <f t="shared" si="28"/>
        <v>0</v>
      </c>
      <c r="BJ334" s="24" t="s">
        <v>87</v>
      </c>
      <c r="BK334" s="182">
        <f t="shared" si="29"/>
        <v>0</v>
      </c>
      <c r="BL334" s="24" t="s">
        <v>250</v>
      </c>
      <c r="BM334" s="24" t="s">
        <v>731</v>
      </c>
    </row>
    <row r="335" spans="2:65" s="1" customFormat="1" ht="22.5" customHeight="1">
      <c r="B335" s="170"/>
      <c r="C335" s="193" t="s">
        <v>732</v>
      </c>
      <c r="D335" s="193" t="s">
        <v>183</v>
      </c>
      <c r="E335" s="194" t="s">
        <v>733</v>
      </c>
      <c r="F335" s="195" t="s">
        <v>734</v>
      </c>
      <c r="G335" s="196" t="s">
        <v>173</v>
      </c>
      <c r="H335" s="197">
        <v>1</v>
      </c>
      <c r="I335" s="198"/>
      <c r="J335" s="199">
        <f t="shared" si="20"/>
        <v>0</v>
      </c>
      <c r="K335" s="195" t="s">
        <v>5</v>
      </c>
      <c r="L335" s="200"/>
      <c r="M335" s="201" t="s">
        <v>5</v>
      </c>
      <c r="N335" s="202" t="s">
        <v>45</v>
      </c>
      <c r="O335" s="42"/>
      <c r="P335" s="180">
        <f t="shared" si="21"/>
        <v>0</v>
      </c>
      <c r="Q335" s="180">
        <v>1.8E-3</v>
      </c>
      <c r="R335" s="180">
        <f t="shared" si="22"/>
        <v>1.8E-3</v>
      </c>
      <c r="S335" s="180">
        <v>0</v>
      </c>
      <c r="T335" s="181">
        <f t="shared" si="23"/>
        <v>0</v>
      </c>
      <c r="AR335" s="24" t="s">
        <v>340</v>
      </c>
      <c r="AT335" s="24" t="s">
        <v>183</v>
      </c>
      <c r="AU335" s="24" t="s">
        <v>87</v>
      </c>
      <c r="AY335" s="24" t="s">
        <v>167</v>
      </c>
      <c r="BE335" s="182">
        <f t="shared" si="24"/>
        <v>0</v>
      </c>
      <c r="BF335" s="182">
        <f t="shared" si="25"/>
        <v>0</v>
      </c>
      <c r="BG335" s="182">
        <f t="shared" si="26"/>
        <v>0</v>
      </c>
      <c r="BH335" s="182">
        <f t="shared" si="27"/>
        <v>0</v>
      </c>
      <c r="BI335" s="182">
        <f t="shared" si="28"/>
        <v>0</v>
      </c>
      <c r="BJ335" s="24" t="s">
        <v>87</v>
      </c>
      <c r="BK335" s="182">
        <f t="shared" si="29"/>
        <v>0</v>
      </c>
      <c r="BL335" s="24" t="s">
        <v>250</v>
      </c>
      <c r="BM335" s="24" t="s">
        <v>735</v>
      </c>
    </row>
    <row r="336" spans="2:65" s="1" customFormat="1" ht="22.5" customHeight="1">
      <c r="B336" s="170"/>
      <c r="C336" s="171" t="s">
        <v>736</v>
      </c>
      <c r="D336" s="171" t="s">
        <v>170</v>
      </c>
      <c r="E336" s="172" t="s">
        <v>737</v>
      </c>
      <c r="F336" s="173" t="s">
        <v>738</v>
      </c>
      <c r="G336" s="174" t="s">
        <v>173</v>
      </c>
      <c r="H336" s="175">
        <v>1</v>
      </c>
      <c r="I336" s="176"/>
      <c r="J336" s="177">
        <f t="shared" si="20"/>
        <v>0</v>
      </c>
      <c r="K336" s="173" t="s">
        <v>174</v>
      </c>
      <c r="L336" s="41"/>
      <c r="M336" s="178" t="s">
        <v>5</v>
      </c>
      <c r="N336" s="179" t="s">
        <v>45</v>
      </c>
      <c r="O336" s="42"/>
      <c r="P336" s="180">
        <f t="shared" si="21"/>
        <v>0</v>
      </c>
      <c r="Q336" s="180">
        <v>0</v>
      </c>
      <c r="R336" s="180">
        <f t="shared" si="22"/>
        <v>0</v>
      </c>
      <c r="S336" s="180">
        <v>2.2499999999999998E-3</v>
      </c>
      <c r="T336" s="181">
        <f t="shared" si="23"/>
        <v>2.2499999999999998E-3</v>
      </c>
      <c r="AR336" s="24" t="s">
        <v>250</v>
      </c>
      <c r="AT336" s="24" t="s">
        <v>170</v>
      </c>
      <c r="AU336" s="24" t="s">
        <v>87</v>
      </c>
      <c r="AY336" s="24" t="s">
        <v>167</v>
      </c>
      <c r="BE336" s="182">
        <f t="shared" si="24"/>
        <v>0</v>
      </c>
      <c r="BF336" s="182">
        <f t="shared" si="25"/>
        <v>0</v>
      </c>
      <c r="BG336" s="182">
        <f t="shared" si="26"/>
        <v>0</v>
      </c>
      <c r="BH336" s="182">
        <f t="shared" si="27"/>
        <v>0</v>
      </c>
      <c r="BI336" s="182">
        <f t="shared" si="28"/>
        <v>0</v>
      </c>
      <c r="BJ336" s="24" t="s">
        <v>87</v>
      </c>
      <c r="BK336" s="182">
        <f t="shared" si="29"/>
        <v>0</v>
      </c>
      <c r="BL336" s="24" t="s">
        <v>250</v>
      </c>
      <c r="BM336" s="24" t="s">
        <v>739</v>
      </c>
    </row>
    <row r="337" spans="2:65" s="1" customFormat="1" ht="22.5" customHeight="1">
      <c r="B337" s="170"/>
      <c r="C337" s="171" t="s">
        <v>740</v>
      </c>
      <c r="D337" s="171" t="s">
        <v>170</v>
      </c>
      <c r="E337" s="172" t="s">
        <v>741</v>
      </c>
      <c r="F337" s="173" t="s">
        <v>742</v>
      </c>
      <c r="G337" s="174" t="s">
        <v>195</v>
      </c>
      <c r="H337" s="175">
        <v>7.8E-2</v>
      </c>
      <c r="I337" s="176"/>
      <c r="J337" s="177">
        <f t="shared" si="20"/>
        <v>0</v>
      </c>
      <c r="K337" s="173" t="s">
        <v>190</v>
      </c>
      <c r="L337" s="41"/>
      <c r="M337" s="178" t="s">
        <v>5</v>
      </c>
      <c r="N337" s="179" t="s">
        <v>45</v>
      </c>
      <c r="O337" s="42"/>
      <c r="P337" s="180">
        <f t="shared" si="21"/>
        <v>0</v>
      </c>
      <c r="Q337" s="180">
        <v>0</v>
      </c>
      <c r="R337" s="180">
        <f t="shared" si="22"/>
        <v>0</v>
      </c>
      <c r="S337" s="180">
        <v>0</v>
      </c>
      <c r="T337" s="181">
        <f t="shared" si="23"/>
        <v>0</v>
      </c>
      <c r="AR337" s="24" t="s">
        <v>250</v>
      </c>
      <c r="AT337" s="24" t="s">
        <v>170</v>
      </c>
      <c r="AU337" s="24" t="s">
        <v>87</v>
      </c>
      <c r="AY337" s="24" t="s">
        <v>167</v>
      </c>
      <c r="BE337" s="182">
        <f t="shared" si="24"/>
        <v>0</v>
      </c>
      <c r="BF337" s="182">
        <f t="shared" si="25"/>
        <v>0</v>
      </c>
      <c r="BG337" s="182">
        <f t="shared" si="26"/>
        <v>0</v>
      </c>
      <c r="BH337" s="182">
        <f t="shared" si="27"/>
        <v>0</v>
      </c>
      <c r="BI337" s="182">
        <f t="shared" si="28"/>
        <v>0</v>
      </c>
      <c r="BJ337" s="24" t="s">
        <v>87</v>
      </c>
      <c r="BK337" s="182">
        <f t="shared" si="29"/>
        <v>0</v>
      </c>
      <c r="BL337" s="24" t="s">
        <v>250</v>
      </c>
      <c r="BM337" s="24" t="s">
        <v>743</v>
      </c>
    </row>
    <row r="338" spans="2:65" s="1" customFormat="1" ht="22.5" customHeight="1">
      <c r="B338" s="170"/>
      <c r="C338" s="171" t="s">
        <v>744</v>
      </c>
      <c r="D338" s="171" t="s">
        <v>170</v>
      </c>
      <c r="E338" s="172" t="s">
        <v>745</v>
      </c>
      <c r="F338" s="173" t="s">
        <v>746</v>
      </c>
      <c r="G338" s="174" t="s">
        <v>195</v>
      </c>
      <c r="H338" s="175">
        <v>7.8E-2</v>
      </c>
      <c r="I338" s="176"/>
      <c r="J338" s="177">
        <f t="shared" si="20"/>
        <v>0</v>
      </c>
      <c r="K338" s="173" t="s">
        <v>190</v>
      </c>
      <c r="L338" s="41"/>
      <c r="M338" s="178" t="s">
        <v>5</v>
      </c>
      <c r="N338" s="179" t="s">
        <v>45</v>
      </c>
      <c r="O338" s="42"/>
      <c r="P338" s="180">
        <f t="shared" si="21"/>
        <v>0</v>
      </c>
      <c r="Q338" s="180">
        <v>0</v>
      </c>
      <c r="R338" s="180">
        <f t="shared" si="22"/>
        <v>0</v>
      </c>
      <c r="S338" s="180">
        <v>0</v>
      </c>
      <c r="T338" s="181">
        <f t="shared" si="23"/>
        <v>0</v>
      </c>
      <c r="AR338" s="24" t="s">
        <v>250</v>
      </c>
      <c r="AT338" s="24" t="s">
        <v>170</v>
      </c>
      <c r="AU338" s="24" t="s">
        <v>87</v>
      </c>
      <c r="AY338" s="24" t="s">
        <v>167</v>
      </c>
      <c r="BE338" s="182">
        <f t="shared" si="24"/>
        <v>0</v>
      </c>
      <c r="BF338" s="182">
        <f t="shared" si="25"/>
        <v>0</v>
      </c>
      <c r="BG338" s="182">
        <f t="shared" si="26"/>
        <v>0</v>
      </c>
      <c r="BH338" s="182">
        <f t="shared" si="27"/>
        <v>0</v>
      </c>
      <c r="BI338" s="182">
        <f t="shared" si="28"/>
        <v>0</v>
      </c>
      <c r="BJ338" s="24" t="s">
        <v>87</v>
      </c>
      <c r="BK338" s="182">
        <f t="shared" si="29"/>
        <v>0</v>
      </c>
      <c r="BL338" s="24" t="s">
        <v>250</v>
      </c>
      <c r="BM338" s="24" t="s">
        <v>747</v>
      </c>
    </row>
    <row r="339" spans="2:65" s="10" customFormat="1" ht="29.85" customHeight="1">
      <c r="B339" s="156"/>
      <c r="D339" s="167" t="s">
        <v>72</v>
      </c>
      <c r="E339" s="168" t="s">
        <v>748</v>
      </c>
      <c r="F339" s="168" t="s">
        <v>749</v>
      </c>
      <c r="I339" s="159"/>
      <c r="J339" s="169">
        <f>BK339</f>
        <v>0</v>
      </c>
      <c r="L339" s="156"/>
      <c r="M339" s="161"/>
      <c r="N339" s="162"/>
      <c r="O339" s="162"/>
      <c r="P339" s="163">
        <f>SUM(P340:P342)</f>
        <v>0</v>
      </c>
      <c r="Q339" s="162"/>
      <c r="R339" s="163">
        <f>SUM(R340:R342)</f>
        <v>1.865E-2</v>
      </c>
      <c r="S339" s="162"/>
      <c r="T339" s="164">
        <f>SUM(T340:T342)</f>
        <v>0</v>
      </c>
      <c r="AR339" s="157" t="s">
        <v>87</v>
      </c>
      <c r="AT339" s="165" t="s">
        <v>72</v>
      </c>
      <c r="AU339" s="165" t="s">
        <v>78</v>
      </c>
      <c r="AY339" s="157" t="s">
        <v>167</v>
      </c>
      <c r="BK339" s="166">
        <f>SUM(BK340:BK342)</f>
        <v>0</v>
      </c>
    </row>
    <row r="340" spans="2:65" s="1" customFormat="1" ht="31.5" customHeight="1">
      <c r="B340" s="170"/>
      <c r="C340" s="171" t="s">
        <v>750</v>
      </c>
      <c r="D340" s="171" t="s">
        <v>170</v>
      </c>
      <c r="E340" s="172" t="s">
        <v>751</v>
      </c>
      <c r="F340" s="173" t="s">
        <v>752</v>
      </c>
      <c r="G340" s="174" t="s">
        <v>352</v>
      </c>
      <c r="H340" s="175">
        <v>1</v>
      </c>
      <c r="I340" s="176"/>
      <c r="J340" s="177">
        <f>ROUND(I340*H340,2)</f>
        <v>0</v>
      </c>
      <c r="K340" s="173" t="s">
        <v>174</v>
      </c>
      <c r="L340" s="41"/>
      <c r="M340" s="178" t="s">
        <v>5</v>
      </c>
      <c r="N340" s="179" t="s">
        <v>45</v>
      </c>
      <c r="O340" s="42"/>
      <c r="P340" s="180">
        <f>O340*H340</f>
        <v>0</v>
      </c>
      <c r="Q340" s="180">
        <v>1.865E-2</v>
      </c>
      <c r="R340" s="180">
        <f>Q340*H340</f>
        <v>1.865E-2</v>
      </c>
      <c r="S340" s="180">
        <v>0</v>
      </c>
      <c r="T340" s="181">
        <f>S340*H340</f>
        <v>0</v>
      </c>
      <c r="AR340" s="24" t="s">
        <v>250</v>
      </c>
      <c r="AT340" s="24" t="s">
        <v>170</v>
      </c>
      <c r="AU340" s="24" t="s">
        <v>87</v>
      </c>
      <c r="AY340" s="24" t="s">
        <v>167</v>
      </c>
      <c r="BE340" s="182">
        <f>IF(N340="základní",J340,0)</f>
        <v>0</v>
      </c>
      <c r="BF340" s="182">
        <f>IF(N340="snížená",J340,0)</f>
        <v>0</v>
      </c>
      <c r="BG340" s="182">
        <f>IF(N340="zákl. přenesená",J340,0)</f>
        <v>0</v>
      </c>
      <c r="BH340" s="182">
        <f>IF(N340="sníž. přenesená",J340,0)</f>
        <v>0</v>
      </c>
      <c r="BI340" s="182">
        <f>IF(N340="nulová",J340,0)</f>
        <v>0</v>
      </c>
      <c r="BJ340" s="24" t="s">
        <v>87</v>
      </c>
      <c r="BK340" s="182">
        <f>ROUND(I340*H340,2)</f>
        <v>0</v>
      </c>
      <c r="BL340" s="24" t="s">
        <v>250</v>
      </c>
      <c r="BM340" s="24" t="s">
        <v>753</v>
      </c>
    </row>
    <row r="341" spans="2:65" s="1" customFormat="1" ht="22.5" customHeight="1">
      <c r="B341" s="170"/>
      <c r="C341" s="171" t="s">
        <v>754</v>
      </c>
      <c r="D341" s="171" t="s">
        <v>170</v>
      </c>
      <c r="E341" s="172" t="s">
        <v>755</v>
      </c>
      <c r="F341" s="173" t="s">
        <v>756</v>
      </c>
      <c r="G341" s="174" t="s">
        <v>195</v>
      </c>
      <c r="H341" s="175">
        <v>1.9E-2</v>
      </c>
      <c r="I341" s="176"/>
      <c r="J341" s="177">
        <f>ROUND(I341*H341,2)</f>
        <v>0</v>
      </c>
      <c r="K341" s="173" t="s">
        <v>190</v>
      </c>
      <c r="L341" s="41"/>
      <c r="M341" s="178" t="s">
        <v>5</v>
      </c>
      <c r="N341" s="179" t="s">
        <v>45</v>
      </c>
      <c r="O341" s="42"/>
      <c r="P341" s="180">
        <f>O341*H341</f>
        <v>0</v>
      </c>
      <c r="Q341" s="180">
        <v>0</v>
      </c>
      <c r="R341" s="180">
        <f>Q341*H341</f>
        <v>0</v>
      </c>
      <c r="S341" s="180">
        <v>0</v>
      </c>
      <c r="T341" s="181">
        <f>S341*H341</f>
        <v>0</v>
      </c>
      <c r="AR341" s="24" t="s">
        <v>250</v>
      </c>
      <c r="AT341" s="24" t="s">
        <v>170</v>
      </c>
      <c r="AU341" s="24" t="s">
        <v>87</v>
      </c>
      <c r="AY341" s="24" t="s">
        <v>167</v>
      </c>
      <c r="BE341" s="182">
        <f>IF(N341="základní",J341,0)</f>
        <v>0</v>
      </c>
      <c r="BF341" s="182">
        <f>IF(N341="snížená",J341,0)</f>
        <v>0</v>
      </c>
      <c r="BG341" s="182">
        <f>IF(N341="zákl. přenesená",J341,0)</f>
        <v>0</v>
      </c>
      <c r="BH341" s="182">
        <f>IF(N341="sníž. přenesená",J341,0)</f>
        <v>0</v>
      </c>
      <c r="BI341" s="182">
        <f>IF(N341="nulová",J341,0)</f>
        <v>0</v>
      </c>
      <c r="BJ341" s="24" t="s">
        <v>87</v>
      </c>
      <c r="BK341" s="182">
        <f>ROUND(I341*H341,2)</f>
        <v>0</v>
      </c>
      <c r="BL341" s="24" t="s">
        <v>250</v>
      </c>
      <c r="BM341" s="24" t="s">
        <v>757</v>
      </c>
    </row>
    <row r="342" spans="2:65" s="1" customFormat="1" ht="22.5" customHeight="1">
      <c r="B342" s="170"/>
      <c r="C342" s="171" t="s">
        <v>758</v>
      </c>
      <c r="D342" s="171" t="s">
        <v>170</v>
      </c>
      <c r="E342" s="172" t="s">
        <v>759</v>
      </c>
      <c r="F342" s="173" t="s">
        <v>760</v>
      </c>
      <c r="G342" s="174" t="s">
        <v>195</v>
      </c>
      <c r="H342" s="175">
        <v>1.9E-2</v>
      </c>
      <c r="I342" s="176"/>
      <c r="J342" s="177">
        <f>ROUND(I342*H342,2)</f>
        <v>0</v>
      </c>
      <c r="K342" s="173" t="s">
        <v>190</v>
      </c>
      <c r="L342" s="41"/>
      <c r="M342" s="178" t="s">
        <v>5</v>
      </c>
      <c r="N342" s="179" t="s">
        <v>45</v>
      </c>
      <c r="O342" s="42"/>
      <c r="P342" s="180">
        <f>O342*H342</f>
        <v>0</v>
      </c>
      <c r="Q342" s="180">
        <v>0</v>
      </c>
      <c r="R342" s="180">
        <f>Q342*H342</f>
        <v>0</v>
      </c>
      <c r="S342" s="180">
        <v>0</v>
      </c>
      <c r="T342" s="181">
        <f>S342*H342</f>
        <v>0</v>
      </c>
      <c r="AR342" s="24" t="s">
        <v>250</v>
      </c>
      <c r="AT342" s="24" t="s">
        <v>170</v>
      </c>
      <c r="AU342" s="24" t="s">
        <v>87</v>
      </c>
      <c r="AY342" s="24" t="s">
        <v>167</v>
      </c>
      <c r="BE342" s="182">
        <f>IF(N342="základní",J342,0)</f>
        <v>0</v>
      </c>
      <c r="BF342" s="182">
        <f>IF(N342="snížená",J342,0)</f>
        <v>0</v>
      </c>
      <c r="BG342" s="182">
        <f>IF(N342="zákl. přenesená",J342,0)</f>
        <v>0</v>
      </c>
      <c r="BH342" s="182">
        <f>IF(N342="sníž. přenesená",J342,0)</f>
        <v>0</v>
      </c>
      <c r="BI342" s="182">
        <f>IF(N342="nulová",J342,0)</f>
        <v>0</v>
      </c>
      <c r="BJ342" s="24" t="s">
        <v>87</v>
      </c>
      <c r="BK342" s="182">
        <f>ROUND(I342*H342,2)</f>
        <v>0</v>
      </c>
      <c r="BL342" s="24" t="s">
        <v>250</v>
      </c>
      <c r="BM342" s="24" t="s">
        <v>761</v>
      </c>
    </row>
    <row r="343" spans="2:65" s="10" customFormat="1" ht="29.85" customHeight="1">
      <c r="B343" s="156"/>
      <c r="D343" s="167" t="s">
        <v>72</v>
      </c>
      <c r="E343" s="168" t="s">
        <v>762</v>
      </c>
      <c r="F343" s="168" t="s">
        <v>763</v>
      </c>
      <c r="I343" s="159"/>
      <c r="J343" s="169">
        <f>BK343</f>
        <v>0</v>
      </c>
      <c r="L343" s="156"/>
      <c r="M343" s="161"/>
      <c r="N343" s="162"/>
      <c r="O343" s="162"/>
      <c r="P343" s="163">
        <f>SUM(P344:P349)</f>
        <v>0</v>
      </c>
      <c r="Q343" s="162"/>
      <c r="R343" s="163">
        <f>SUM(R344:R349)</f>
        <v>0</v>
      </c>
      <c r="S343" s="162"/>
      <c r="T343" s="164">
        <f>SUM(T344:T349)</f>
        <v>0</v>
      </c>
      <c r="AR343" s="157" t="s">
        <v>87</v>
      </c>
      <c r="AT343" s="165" t="s">
        <v>72</v>
      </c>
      <c r="AU343" s="165" t="s">
        <v>78</v>
      </c>
      <c r="AY343" s="157" t="s">
        <v>167</v>
      </c>
      <c r="BK343" s="166">
        <f>SUM(BK344:BK349)</f>
        <v>0</v>
      </c>
    </row>
    <row r="344" spans="2:65" s="1" customFormat="1" ht="22.5" customHeight="1">
      <c r="B344" s="170"/>
      <c r="C344" s="171" t="s">
        <v>764</v>
      </c>
      <c r="D344" s="171" t="s">
        <v>170</v>
      </c>
      <c r="E344" s="172" t="s">
        <v>765</v>
      </c>
      <c r="F344" s="173" t="s">
        <v>766</v>
      </c>
      <c r="G344" s="174" t="s">
        <v>343</v>
      </c>
      <c r="H344" s="175">
        <v>1</v>
      </c>
      <c r="I344" s="176"/>
      <c r="J344" s="177">
        <f>ROUND(I344*H344,2)</f>
        <v>0</v>
      </c>
      <c r="K344" s="173" t="s">
        <v>5</v>
      </c>
      <c r="L344" s="41"/>
      <c r="M344" s="178" t="s">
        <v>5</v>
      </c>
      <c r="N344" s="179" t="s">
        <v>45</v>
      </c>
      <c r="O344" s="42"/>
      <c r="P344" s="180">
        <f>O344*H344</f>
        <v>0</v>
      </c>
      <c r="Q344" s="180">
        <v>0</v>
      </c>
      <c r="R344" s="180">
        <f>Q344*H344</f>
        <v>0</v>
      </c>
      <c r="S344" s="180">
        <v>0</v>
      </c>
      <c r="T344" s="181">
        <f>S344*H344</f>
        <v>0</v>
      </c>
      <c r="AR344" s="24" t="s">
        <v>250</v>
      </c>
      <c r="AT344" s="24" t="s">
        <v>170</v>
      </c>
      <c r="AU344" s="24" t="s">
        <v>87</v>
      </c>
      <c r="AY344" s="24" t="s">
        <v>167</v>
      </c>
      <c r="BE344" s="182">
        <f>IF(N344="základní",J344,0)</f>
        <v>0</v>
      </c>
      <c r="BF344" s="182">
        <f>IF(N344="snížená",J344,0)</f>
        <v>0</v>
      </c>
      <c r="BG344" s="182">
        <f>IF(N344="zákl. přenesená",J344,0)</f>
        <v>0</v>
      </c>
      <c r="BH344" s="182">
        <f>IF(N344="sníž. přenesená",J344,0)</f>
        <v>0</v>
      </c>
      <c r="BI344" s="182">
        <f>IF(N344="nulová",J344,0)</f>
        <v>0</v>
      </c>
      <c r="BJ344" s="24" t="s">
        <v>87</v>
      </c>
      <c r="BK344" s="182">
        <f>ROUND(I344*H344,2)</f>
        <v>0</v>
      </c>
      <c r="BL344" s="24" t="s">
        <v>250</v>
      </c>
      <c r="BM344" s="24" t="s">
        <v>767</v>
      </c>
    </row>
    <row r="345" spans="2:65" s="1" customFormat="1" ht="22.5" customHeight="1">
      <c r="B345" s="170"/>
      <c r="C345" s="171" t="s">
        <v>768</v>
      </c>
      <c r="D345" s="171" t="s">
        <v>170</v>
      </c>
      <c r="E345" s="172" t="s">
        <v>769</v>
      </c>
      <c r="F345" s="173" t="s">
        <v>770</v>
      </c>
      <c r="G345" s="174" t="s">
        <v>343</v>
      </c>
      <c r="H345" s="175">
        <v>1</v>
      </c>
      <c r="I345" s="176"/>
      <c r="J345" s="177">
        <f>ROUND(I345*H345,2)</f>
        <v>0</v>
      </c>
      <c r="K345" s="173" t="s">
        <v>5</v>
      </c>
      <c r="L345" s="41"/>
      <c r="M345" s="178" t="s">
        <v>5</v>
      </c>
      <c r="N345" s="179" t="s">
        <v>45</v>
      </c>
      <c r="O345" s="42"/>
      <c r="P345" s="180">
        <f>O345*H345</f>
        <v>0</v>
      </c>
      <c r="Q345" s="180">
        <v>0</v>
      </c>
      <c r="R345" s="180">
        <f>Q345*H345</f>
        <v>0</v>
      </c>
      <c r="S345" s="180">
        <v>0</v>
      </c>
      <c r="T345" s="181">
        <f>S345*H345</f>
        <v>0</v>
      </c>
      <c r="AR345" s="24" t="s">
        <v>250</v>
      </c>
      <c r="AT345" s="24" t="s">
        <v>170</v>
      </c>
      <c r="AU345" s="24" t="s">
        <v>87</v>
      </c>
      <c r="AY345" s="24" t="s">
        <v>167</v>
      </c>
      <c r="BE345" s="182">
        <f>IF(N345="základní",J345,0)</f>
        <v>0</v>
      </c>
      <c r="BF345" s="182">
        <f>IF(N345="snížená",J345,0)</f>
        <v>0</v>
      </c>
      <c r="BG345" s="182">
        <f>IF(N345="zákl. přenesená",J345,0)</f>
        <v>0</v>
      </c>
      <c r="BH345" s="182">
        <f>IF(N345="sníž. přenesená",J345,0)</f>
        <v>0</v>
      </c>
      <c r="BI345" s="182">
        <f>IF(N345="nulová",J345,0)</f>
        <v>0</v>
      </c>
      <c r="BJ345" s="24" t="s">
        <v>87</v>
      </c>
      <c r="BK345" s="182">
        <f>ROUND(I345*H345,2)</f>
        <v>0</v>
      </c>
      <c r="BL345" s="24" t="s">
        <v>250</v>
      </c>
      <c r="BM345" s="24" t="s">
        <v>771</v>
      </c>
    </row>
    <row r="346" spans="2:65" s="1" customFormat="1" ht="31.5" customHeight="1">
      <c r="B346" s="170"/>
      <c r="C346" s="171" t="s">
        <v>772</v>
      </c>
      <c r="D346" s="171" t="s">
        <v>170</v>
      </c>
      <c r="E346" s="172" t="s">
        <v>773</v>
      </c>
      <c r="F346" s="173" t="s">
        <v>774</v>
      </c>
      <c r="G346" s="174" t="s">
        <v>343</v>
      </c>
      <c r="H346" s="175">
        <v>1</v>
      </c>
      <c r="I346" s="176"/>
      <c r="J346" s="177">
        <f>ROUND(I346*H346,2)</f>
        <v>0</v>
      </c>
      <c r="K346" s="173" t="s">
        <v>5</v>
      </c>
      <c r="L346" s="41"/>
      <c r="M346" s="178" t="s">
        <v>5</v>
      </c>
      <c r="N346" s="179" t="s">
        <v>45</v>
      </c>
      <c r="O346" s="42"/>
      <c r="P346" s="180">
        <f>O346*H346</f>
        <v>0</v>
      </c>
      <c r="Q346" s="180">
        <v>0</v>
      </c>
      <c r="R346" s="180">
        <f>Q346*H346</f>
        <v>0</v>
      </c>
      <c r="S346" s="180">
        <v>0</v>
      </c>
      <c r="T346" s="181">
        <f>S346*H346</f>
        <v>0</v>
      </c>
      <c r="AR346" s="24" t="s">
        <v>250</v>
      </c>
      <c r="AT346" s="24" t="s">
        <v>170</v>
      </c>
      <c r="AU346" s="24" t="s">
        <v>87</v>
      </c>
      <c r="AY346" s="24" t="s">
        <v>167</v>
      </c>
      <c r="BE346" s="182">
        <f>IF(N346="základní",J346,0)</f>
        <v>0</v>
      </c>
      <c r="BF346" s="182">
        <f>IF(N346="snížená",J346,0)</f>
        <v>0</v>
      </c>
      <c r="BG346" s="182">
        <f>IF(N346="zákl. přenesená",J346,0)</f>
        <v>0</v>
      </c>
      <c r="BH346" s="182">
        <f>IF(N346="sníž. přenesená",J346,0)</f>
        <v>0</v>
      </c>
      <c r="BI346" s="182">
        <f>IF(N346="nulová",J346,0)</f>
        <v>0</v>
      </c>
      <c r="BJ346" s="24" t="s">
        <v>87</v>
      </c>
      <c r="BK346" s="182">
        <f>ROUND(I346*H346,2)</f>
        <v>0</v>
      </c>
      <c r="BL346" s="24" t="s">
        <v>250</v>
      </c>
      <c r="BM346" s="24" t="s">
        <v>775</v>
      </c>
    </row>
    <row r="347" spans="2:65" s="13" customFormat="1">
      <c r="B347" s="215"/>
      <c r="D347" s="203" t="s">
        <v>177</v>
      </c>
      <c r="E347" s="216" t="s">
        <v>5</v>
      </c>
      <c r="F347" s="217" t="s">
        <v>776</v>
      </c>
      <c r="H347" s="218" t="s">
        <v>5</v>
      </c>
      <c r="I347" s="219"/>
      <c r="L347" s="215"/>
      <c r="M347" s="220"/>
      <c r="N347" s="221"/>
      <c r="O347" s="221"/>
      <c r="P347" s="221"/>
      <c r="Q347" s="221"/>
      <c r="R347" s="221"/>
      <c r="S347" s="221"/>
      <c r="T347" s="222"/>
      <c r="AT347" s="218" t="s">
        <v>177</v>
      </c>
      <c r="AU347" s="218" t="s">
        <v>87</v>
      </c>
      <c r="AV347" s="13" t="s">
        <v>78</v>
      </c>
      <c r="AW347" s="13" t="s">
        <v>37</v>
      </c>
      <c r="AX347" s="13" t="s">
        <v>73</v>
      </c>
      <c r="AY347" s="218" t="s">
        <v>167</v>
      </c>
    </row>
    <row r="348" spans="2:65" s="13" customFormat="1">
      <c r="B348" s="215"/>
      <c r="D348" s="203" t="s">
        <v>177</v>
      </c>
      <c r="E348" s="216" t="s">
        <v>5</v>
      </c>
      <c r="F348" s="217" t="s">
        <v>777</v>
      </c>
      <c r="H348" s="218" t="s">
        <v>5</v>
      </c>
      <c r="I348" s="219"/>
      <c r="L348" s="215"/>
      <c r="M348" s="220"/>
      <c r="N348" s="221"/>
      <c r="O348" s="221"/>
      <c r="P348" s="221"/>
      <c r="Q348" s="221"/>
      <c r="R348" s="221"/>
      <c r="S348" s="221"/>
      <c r="T348" s="222"/>
      <c r="AT348" s="218" t="s">
        <v>177</v>
      </c>
      <c r="AU348" s="218" t="s">
        <v>87</v>
      </c>
      <c r="AV348" s="13" t="s">
        <v>78</v>
      </c>
      <c r="AW348" s="13" t="s">
        <v>37</v>
      </c>
      <c r="AX348" s="13" t="s">
        <v>73</v>
      </c>
      <c r="AY348" s="218" t="s">
        <v>167</v>
      </c>
    </row>
    <row r="349" spans="2:65" s="11" customFormat="1">
      <c r="B349" s="183"/>
      <c r="D349" s="203" t="s">
        <v>177</v>
      </c>
      <c r="E349" s="192" t="s">
        <v>5</v>
      </c>
      <c r="F349" s="204" t="s">
        <v>78</v>
      </c>
      <c r="H349" s="205">
        <v>1</v>
      </c>
      <c r="I349" s="188"/>
      <c r="L349" s="183"/>
      <c r="M349" s="189"/>
      <c r="N349" s="190"/>
      <c r="O349" s="190"/>
      <c r="P349" s="190"/>
      <c r="Q349" s="190"/>
      <c r="R349" s="190"/>
      <c r="S349" s="190"/>
      <c r="T349" s="191"/>
      <c r="AT349" s="192" t="s">
        <v>177</v>
      </c>
      <c r="AU349" s="192" t="s">
        <v>87</v>
      </c>
      <c r="AV349" s="11" t="s">
        <v>87</v>
      </c>
      <c r="AW349" s="11" t="s">
        <v>37</v>
      </c>
      <c r="AX349" s="11" t="s">
        <v>78</v>
      </c>
      <c r="AY349" s="192" t="s">
        <v>167</v>
      </c>
    </row>
    <row r="350" spans="2:65" s="10" customFormat="1" ht="29.85" customHeight="1">
      <c r="B350" s="156"/>
      <c r="D350" s="167" t="s">
        <v>72</v>
      </c>
      <c r="E350" s="168" t="s">
        <v>778</v>
      </c>
      <c r="F350" s="168" t="s">
        <v>779</v>
      </c>
      <c r="I350" s="159"/>
      <c r="J350" s="169">
        <f>BK350</f>
        <v>0</v>
      </c>
      <c r="L350" s="156"/>
      <c r="M350" s="161"/>
      <c r="N350" s="162"/>
      <c r="O350" s="162"/>
      <c r="P350" s="163">
        <f>SUM(P351:P410)</f>
        <v>0</v>
      </c>
      <c r="Q350" s="162"/>
      <c r="R350" s="163">
        <f>SUM(R351:R410)</f>
        <v>5.5176299700000007</v>
      </c>
      <c r="S350" s="162"/>
      <c r="T350" s="164">
        <f>SUM(T351:T410)</f>
        <v>7.9424799999999998</v>
      </c>
      <c r="AR350" s="157" t="s">
        <v>87</v>
      </c>
      <c r="AT350" s="165" t="s">
        <v>72</v>
      </c>
      <c r="AU350" s="165" t="s">
        <v>78</v>
      </c>
      <c r="AY350" s="157" t="s">
        <v>167</v>
      </c>
      <c r="BK350" s="166">
        <f>SUM(BK351:BK410)</f>
        <v>0</v>
      </c>
    </row>
    <row r="351" spans="2:65" s="1" customFormat="1" ht="22.5" customHeight="1">
      <c r="B351" s="170"/>
      <c r="C351" s="171" t="s">
        <v>780</v>
      </c>
      <c r="D351" s="171" t="s">
        <v>170</v>
      </c>
      <c r="E351" s="172" t="s">
        <v>781</v>
      </c>
      <c r="F351" s="173" t="s">
        <v>782</v>
      </c>
      <c r="G351" s="174" t="s">
        <v>313</v>
      </c>
      <c r="H351" s="175">
        <v>4.0119999999999996</v>
      </c>
      <c r="I351" s="176"/>
      <c r="J351" s="177">
        <f>ROUND(I351*H351,2)</f>
        <v>0</v>
      </c>
      <c r="K351" s="173" t="s">
        <v>174</v>
      </c>
      <c r="L351" s="41"/>
      <c r="M351" s="178" t="s">
        <v>5</v>
      </c>
      <c r="N351" s="179" t="s">
        <v>45</v>
      </c>
      <c r="O351" s="42"/>
      <c r="P351" s="180">
        <f>O351*H351</f>
        <v>0</v>
      </c>
      <c r="Q351" s="180">
        <v>1.2199999999999999E-3</v>
      </c>
      <c r="R351" s="180">
        <f>Q351*H351</f>
        <v>4.8946399999999996E-3</v>
      </c>
      <c r="S351" s="180">
        <v>0</v>
      </c>
      <c r="T351" s="181">
        <f>S351*H351</f>
        <v>0</v>
      </c>
      <c r="AR351" s="24" t="s">
        <v>250</v>
      </c>
      <c r="AT351" s="24" t="s">
        <v>170</v>
      </c>
      <c r="AU351" s="24" t="s">
        <v>87</v>
      </c>
      <c r="AY351" s="24" t="s">
        <v>167</v>
      </c>
      <c r="BE351" s="182">
        <f>IF(N351="základní",J351,0)</f>
        <v>0</v>
      </c>
      <c r="BF351" s="182">
        <f>IF(N351="snížená",J351,0)</f>
        <v>0</v>
      </c>
      <c r="BG351" s="182">
        <f>IF(N351="zákl. přenesená",J351,0)</f>
        <v>0</v>
      </c>
      <c r="BH351" s="182">
        <f>IF(N351="sníž. přenesená",J351,0)</f>
        <v>0</v>
      </c>
      <c r="BI351" s="182">
        <f>IF(N351="nulová",J351,0)</f>
        <v>0</v>
      </c>
      <c r="BJ351" s="24" t="s">
        <v>87</v>
      </c>
      <c r="BK351" s="182">
        <f>ROUND(I351*H351,2)</f>
        <v>0</v>
      </c>
      <c r="BL351" s="24" t="s">
        <v>250</v>
      </c>
      <c r="BM351" s="24" t="s">
        <v>783</v>
      </c>
    </row>
    <row r="352" spans="2:65" s="11" customFormat="1">
      <c r="B352" s="183"/>
      <c r="D352" s="184" t="s">
        <v>177</v>
      </c>
      <c r="E352" s="185" t="s">
        <v>5</v>
      </c>
      <c r="F352" s="186" t="s">
        <v>95</v>
      </c>
      <c r="H352" s="187">
        <v>4.0119999999999996</v>
      </c>
      <c r="I352" s="188"/>
      <c r="L352" s="183"/>
      <c r="M352" s="189"/>
      <c r="N352" s="190"/>
      <c r="O352" s="190"/>
      <c r="P352" s="190"/>
      <c r="Q352" s="190"/>
      <c r="R352" s="190"/>
      <c r="S352" s="190"/>
      <c r="T352" s="191"/>
      <c r="AT352" s="192" t="s">
        <v>177</v>
      </c>
      <c r="AU352" s="192" t="s">
        <v>87</v>
      </c>
      <c r="AV352" s="11" t="s">
        <v>87</v>
      </c>
      <c r="AW352" s="11" t="s">
        <v>37</v>
      </c>
      <c r="AX352" s="11" t="s">
        <v>78</v>
      </c>
      <c r="AY352" s="192" t="s">
        <v>167</v>
      </c>
    </row>
    <row r="353" spans="2:65" s="1" customFormat="1" ht="22.5" customHeight="1">
      <c r="B353" s="170"/>
      <c r="C353" s="171" t="s">
        <v>784</v>
      </c>
      <c r="D353" s="171" t="s">
        <v>170</v>
      </c>
      <c r="E353" s="172" t="s">
        <v>785</v>
      </c>
      <c r="F353" s="173" t="s">
        <v>786</v>
      </c>
      <c r="G353" s="174" t="s">
        <v>173</v>
      </c>
      <c r="H353" s="175">
        <v>277</v>
      </c>
      <c r="I353" s="176"/>
      <c r="J353" s="177">
        <f>ROUND(I353*H353,2)</f>
        <v>0</v>
      </c>
      <c r="K353" s="173" t="s">
        <v>174</v>
      </c>
      <c r="L353" s="41"/>
      <c r="M353" s="178" t="s">
        <v>5</v>
      </c>
      <c r="N353" s="179" t="s">
        <v>45</v>
      </c>
      <c r="O353" s="42"/>
      <c r="P353" s="180">
        <f>O353*H353</f>
        <v>0</v>
      </c>
      <c r="Q353" s="180">
        <v>0</v>
      </c>
      <c r="R353" s="180">
        <f>Q353*H353</f>
        <v>0</v>
      </c>
      <c r="S353" s="180">
        <v>0</v>
      </c>
      <c r="T353" s="181">
        <f>S353*H353</f>
        <v>0</v>
      </c>
      <c r="AR353" s="24" t="s">
        <v>250</v>
      </c>
      <c r="AT353" s="24" t="s">
        <v>170</v>
      </c>
      <c r="AU353" s="24" t="s">
        <v>87</v>
      </c>
      <c r="AY353" s="24" t="s">
        <v>167</v>
      </c>
      <c r="BE353" s="182">
        <f>IF(N353="základní",J353,0)</f>
        <v>0</v>
      </c>
      <c r="BF353" s="182">
        <f>IF(N353="snížená",J353,0)</f>
        <v>0</v>
      </c>
      <c r="BG353" s="182">
        <f>IF(N353="zákl. přenesená",J353,0)</f>
        <v>0</v>
      </c>
      <c r="BH353" s="182">
        <f>IF(N353="sníž. přenesená",J353,0)</f>
        <v>0</v>
      </c>
      <c r="BI353" s="182">
        <f>IF(N353="nulová",J353,0)</f>
        <v>0</v>
      </c>
      <c r="BJ353" s="24" t="s">
        <v>87</v>
      </c>
      <c r="BK353" s="182">
        <f>ROUND(I353*H353,2)</f>
        <v>0</v>
      </c>
      <c r="BL353" s="24" t="s">
        <v>250</v>
      </c>
      <c r="BM353" s="24" t="s">
        <v>787</v>
      </c>
    </row>
    <row r="354" spans="2:65" s="11" customFormat="1">
      <c r="B354" s="183"/>
      <c r="D354" s="184" t="s">
        <v>177</v>
      </c>
      <c r="E354" s="185" t="s">
        <v>5</v>
      </c>
      <c r="F354" s="186" t="s">
        <v>788</v>
      </c>
      <c r="H354" s="187">
        <v>277</v>
      </c>
      <c r="I354" s="188"/>
      <c r="L354" s="183"/>
      <c r="M354" s="189"/>
      <c r="N354" s="190"/>
      <c r="O354" s="190"/>
      <c r="P354" s="190"/>
      <c r="Q354" s="190"/>
      <c r="R354" s="190"/>
      <c r="S354" s="190"/>
      <c r="T354" s="191"/>
      <c r="AT354" s="192" t="s">
        <v>177</v>
      </c>
      <c r="AU354" s="192" t="s">
        <v>87</v>
      </c>
      <c r="AV354" s="11" t="s">
        <v>87</v>
      </c>
      <c r="AW354" s="11" t="s">
        <v>37</v>
      </c>
      <c r="AX354" s="11" t="s">
        <v>78</v>
      </c>
      <c r="AY354" s="192" t="s">
        <v>167</v>
      </c>
    </row>
    <row r="355" spans="2:65" s="1" customFormat="1" ht="22.5" customHeight="1">
      <c r="B355" s="170"/>
      <c r="C355" s="193" t="s">
        <v>789</v>
      </c>
      <c r="D355" s="193" t="s">
        <v>183</v>
      </c>
      <c r="E355" s="194" t="s">
        <v>790</v>
      </c>
      <c r="F355" s="195" t="s">
        <v>791</v>
      </c>
      <c r="G355" s="196" t="s">
        <v>173</v>
      </c>
      <c r="H355" s="197">
        <v>277</v>
      </c>
      <c r="I355" s="198"/>
      <c r="J355" s="199">
        <f>ROUND(I355*H355,2)</f>
        <v>0</v>
      </c>
      <c r="K355" s="195" t="s">
        <v>5</v>
      </c>
      <c r="L355" s="200"/>
      <c r="M355" s="201" t="s">
        <v>5</v>
      </c>
      <c r="N355" s="202" t="s">
        <v>45</v>
      </c>
      <c r="O355" s="42"/>
      <c r="P355" s="180">
        <f>O355*H355</f>
        <v>0</v>
      </c>
      <c r="Q355" s="180">
        <v>0</v>
      </c>
      <c r="R355" s="180">
        <f>Q355*H355</f>
        <v>0</v>
      </c>
      <c r="S355" s="180">
        <v>0</v>
      </c>
      <c r="T355" s="181">
        <f>S355*H355</f>
        <v>0</v>
      </c>
      <c r="AR355" s="24" t="s">
        <v>340</v>
      </c>
      <c r="AT355" s="24" t="s">
        <v>183</v>
      </c>
      <c r="AU355" s="24" t="s">
        <v>87</v>
      </c>
      <c r="AY355" s="24" t="s">
        <v>167</v>
      </c>
      <c r="BE355" s="182">
        <f>IF(N355="základní",J355,0)</f>
        <v>0</v>
      </c>
      <c r="BF355" s="182">
        <f>IF(N355="snížená",J355,0)</f>
        <v>0</v>
      </c>
      <c r="BG355" s="182">
        <f>IF(N355="zákl. přenesená",J355,0)</f>
        <v>0</v>
      </c>
      <c r="BH355" s="182">
        <f>IF(N355="sníž. přenesená",J355,0)</f>
        <v>0</v>
      </c>
      <c r="BI355" s="182">
        <f>IF(N355="nulová",J355,0)</f>
        <v>0</v>
      </c>
      <c r="BJ355" s="24" t="s">
        <v>87</v>
      </c>
      <c r="BK355" s="182">
        <f>ROUND(I355*H355,2)</f>
        <v>0</v>
      </c>
      <c r="BL355" s="24" t="s">
        <v>250</v>
      </c>
      <c r="BM355" s="24" t="s">
        <v>792</v>
      </c>
    </row>
    <row r="356" spans="2:65" s="1" customFormat="1" ht="22.5" customHeight="1">
      <c r="B356" s="170"/>
      <c r="C356" s="171" t="s">
        <v>793</v>
      </c>
      <c r="D356" s="171" t="s">
        <v>170</v>
      </c>
      <c r="E356" s="172" t="s">
        <v>794</v>
      </c>
      <c r="F356" s="173" t="s">
        <v>795</v>
      </c>
      <c r="G356" s="174" t="s">
        <v>173</v>
      </c>
      <c r="H356" s="175">
        <v>92</v>
      </c>
      <c r="I356" s="176"/>
      <c r="J356" s="177">
        <f>ROUND(I356*H356,2)</f>
        <v>0</v>
      </c>
      <c r="K356" s="173" t="s">
        <v>5</v>
      </c>
      <c r="L356" s="41"/>
      <c r="M356" s="178" t="s">
        <v>5</v>
      </c>
      <c r="N356" s="179" t="s">
        <v>45</v>
      </c>
      <c r="O356" s="42"/>
      <c r="P356" s="180">
        <f>O356*H356</f>
        <v>0</v>
      </c>
      <c r="Q356" s="180">
        <v>0</v>
      </c>
      <c r="R356" s="180">
        <f>Q356*H356</f>
        <v>0</v>
      </c>
      <c r="S356" s="180">
        <v>0</v>
      </c>
      <c r="T356" s="181">
        <f>S356*H356</f>
        <v>0</v>
      </c>
      <c r="AR356" s="24" t="s">
        <v>250</v>
      </c>
      <c r="AT356" s="24" t="s">
        <v>170</v>
      </c>
      <c r="AU356" s="24" t="s">
        <v>87</v>
      </c>
      <c r="AY356" s="24" t="s">
        <v>167</v>
      </c>
      <c r="BE356" s="182">
        <f>IF(N356="základní",J356,0)</f>
        <v>0</v>
      </c>
      <c r="BF356" s="182">
        <f>IF(N356="snížená",J356,0)</f>
        <v>0</v>
      </c>
      <c r="BG356" s="182">
        <f>IF(N356="zákl. přenesená",J356,0)</f>
        <v>0</v>
      </c>
      <c r="BH356" s="182">
        <f>IF(N356="sníž. přenesená",J356,0)</f>
        <v>0</v>
      </c>
      <c r="BI356" s="182">
        <f>IF(N356="nulová",J356,0)</f>
        <v>0</v>
      </c>
      <c r="BJ356" s="24" t="s">
        <v>87</v>
      </c>
      <c r="BK356" s="182">
        <f>ROUND(I356*H356,2)</f>
        <v>0</v>
      </c>
      <c r="BL356" s="24" t="s">
        <v>250</v>
      </c>
      <c r="BM356" s="24" t="s">
        <v>796</v>
      </c>
    </row>
    <row r="357" spans="2:65" s="13" customFormat="1">
      <c r="B357" s="215"/>
      <c r="D357" s="203" t="s">
        <v>177</v>
      </c>
      <c r="E357" s="216" t="s">
        <v>5</v>
      </c>
      <c r="F357" s="217" t="s">
        <v>797</v>
      </c>
      <c r="H357" s="218" t="s">
        <v>5</v>
      </c>
      <c r="I357" s="219"/>
      <c r="L357" s="215"/>
      <c r="M357" s="220"/>
      <c r="N357" s="221"/>
      <c r="O357" s="221"/>
      <c r="P357" s="221"/>
      <c r="Q357" s="221"/>
      <c r="R357" s="221"/>
      <c r="S357" s="221"/>
      <c r="T357" s="222"/>
      <c r="AT357" s="218" t="s">
        <v>177</v>
      </c>
      <c r="AU357" s="218" t="s">
        <v>87</v>
      </c>
      <c r="AV357" s="13" t="s">
        <v>78</v>
      </c>
      <c r="AW357" s="13" t="s">
        <v>37</v>
      </c>
      <c r="AX357" s="13" t="s">
        <v>73</v>
      </c>
      <c r="AY357" s="218" t="s">
        <v>167</v>
      </c>
    </row>
    <row r="358" spans="2:65" s="11" customFormat="1">
      <c r="B358" s="183"/>
      <c r="D358" s="184" t="s">
        <v>177</v>
      </c>
      <c r="E358" s="185" t="s">
        <v>5</v>
      </c>
      <c r="F358" s="186" t="s">
        <v>392</v>
      </c>
      <c r="H358" s="187">
        <v>92</v>
      </c>
      <c r="I358" s="188"/>
      <c r="L358" s="183"/>
      <c r="M358" s="189"/>
      <c r="N358" s="190"/>
      <c r="O358" s="190"/>
      <c r="P358" s="190"/>
      <c r="Q358" s="190"/>
      <c r="R358" s="190"/>
      <c r="S358" s="190"/>
      <c r="T358" s="191"/>
      <c r="AT358" s="192" t="s">
        <v>177</v>
      </c>
      <c r="AU358" s="192" t="s">
        <v>87</v>
      </c>
      <c r="AV358" s="11" t="s">
        <v>87</v>
      </c>
      <c r="AW358" s="11" t="s">
        <v>37</v>
      </c>
      <c r="AX358" s="11" t="s">
        <v>78</v>
      </c>
      <c r="AY358" s="192" t="s">
        <v>167</v>
      </c>
    </row>
    <row r="359" spans="2:65" s="1" customFormat="1" ht="31.5" customHeight="1">
      <c r="B359" s="170"/>
      <c r="C359" s="171" t="s">
        <v>798</v>
      </c>
      <c r="D359" s="171" t="s">
        <v>170</v>
      </c>
      <c r="E359" s="172" t="s">
        <v>799</v>
      </c>
      <c r="F359" s="173" t="s">
        <v>800</v>
      </c>
      <c r="G359" s="174" t="s">
        <v>201</v>
      </c>
      <c r="H359" s="175">
        <v>88.844999999999999</v>
      </c>
      <c r="I359" s="176"/>
      <c r="J359" s="177">
        <f>ROUND(I359*H359,2)</f>
        <v>0</v>
      </c>
      <c r="K359" s="173" t="s">
        <v>174</v>
      </c>
      <c r="L359" s="41"/>
      <c r="M359" s="178" t="s">
        <v>5</v>
      </c>
      <c r="N359" s="179" t="s">
        <v>45</v>
      </c>
      <c r="O359" s="42"/>
      <c r="P359" s="180">
        <f>O359*H359</f>
        <v>0</v>
      </c>
      <c r="Q359" s="180">
        <v>1.3899999999999999E-2</v>
      </c>
      <c r="R359" s="180">
        <f>Q359*H359</f>
        <v>1.2349454999999998</v>
      </c>
      <c r="S359" s="180">
        <v>0</v>
      </c>
      <c r="T359" s="181">
        <f>S359*H359</f>
        <v>0</v>
      </c>
      <c r="AR359" s="24" t="s">
        <v>250</v>
      </c>
      <c r="AT359" s="24" t="s">
        <v>170</v>
      </c>
      <c r="AU359" s="24" t="s">
        <v>87</v>
      </c>
      <c r="AY359" s="24" t="s">
        <v>167</v>
      </c>
      <c r="BE359" s="182">
        <f>IF(N359="základní",J359,0)</f>
        <v>0</v>
      </c>
      <c r="BF359" s="182">
        <f>IF(N359="snížená",J359,0)</f>
        <v>0</v>
      </c>
      <c r="BG359" s="182">
        <f>IF(N359="zákl. přenesená",J359,0)</f>
        <v>0</v>
      </c>
      <c r="BH359" s="182">
        <f>IF(N359="sníž. přenesená",J359,0)</f>
        <v>0</v>
      </c>
      <c r="BI359" s="182">
        <f>IF(N359="nulová",J359,0)</f>
        <v>0</v>
      </c>
      <c r="BJ359" s="24" t="s">
        <v>87</v>
      </c>
      <c r="BK359" s="182">
        <f>ROUND(I359*H359,2)</f>
        <v>0</v>
      </c>
      <c r="BL359" s="24" t="s">
        <v>250</v>
      </c>
      <c r="BM359" s="24" t="s">
        <v>801</v>
      </c>
    </row>
    <row r="360" spans="2:65" s="11" customFormat="1">
      <c r="B360" s="183"/>
      <c r="D360" s="184" t="s">
        <v>177</v>
      </c>
      <c r="E360" s="185" t="s">
        <v>5</v>
      </c>
      <c r="F360" s="186" t="s">
        <v>88</v>
      </c>
      <c r="H360" s="187">
        <v>88.844999999999999</v>
      </c>
      <c r="I360" s="188"/>
      <c r="L360" s="183"/>
      <c r="M360" s="189"/>
      <c r="N360" s="190"/>
      <c r="O360" s="190"/>
      <c r="P360" s="190"/>
      <c r="Q360" s="190"/>
      <c r="R360" s="190"/>
      <c r="S360" s="190"/>
      <c r="T360" s="191"/>
      <c r="AT360" s="192" t="s">
        <v>177</v>
      </c>
      <c r="AU360" s="192" t="s">
        <v>87</v>
      </c>
      <c r="AV360" s="11" t="s">
        <v>87</v>
      </c>
      <c r="AW360" s="11" t="s">
        <v>37</v>
      </c>
      <c r="AX360" s="11" t="s">
        <v>78</v>
      </c>
      <c r="AY360" s="192" t="s">
        <v>167</v>
      </c>
    </row>
    <row r="361" spans="2:65" s="1" customFormat="1" ht="31.5" customHeight="1">
      <c r="B361" s="170"/>
      <c r="C361" s="171" t="s">
        <v>802</v>
      </c>
      <c r="D361" s="171" t="s">
        <v>170</v>
      </c>
      <c r="E361" s="172" t="s">
        <v>803</v>
      </c>
      <c r="F361" s="173" t="s">
        <v>804</v>
      </c>
      <c r="G361" s="174" t="s">
        <v>201</v>
      </c>
      <c r="H361" s="175">
        <v>5.85</v>
      </c>
      <c r="I361" s="176"/>
      <c r="J361" s="177">
        <f>ROUND(I361*H361,2)</f>
        <v>0</v>
      </c>
      <c r="K361" s="173" t="s">
        <v>174</v>
      </c>
      <c r="L361" s="41"/>
      <c r="M361" s="178" t="s">
        <v>5</v>
      </c>
      <c r="N361" s="179" t="s">
        <v>45</v>
      </c>
      <c r="O361" s="42"/>
      <c r="P361" s="180">
        <f>O361*H361</f>
        <v>0</v>
      </c>
      <c r="Q361" s="180">
        <v>1.5740000000000001E-2</v>
      </c>
      <c r="R361" s="180">
        <f>Q361*H361</f>
        <v>9.2078999999999994E-2</v>
      </c>
      <c r="S361" s="180">
        <v>0</v>
      </c>
      <c r="T361" s="181">
        <f>S361*H361</f>
        <v>0</v>
      </c>
      <c r="AR361" s="24" t="s">
        <v>250</v>
      </c>
      <c r="AT361" s="24" t="s">
        <v>170</v>
      </c>
      <c r="AU361" s="24" t="s">
        <v>87</v>
      </c>
      <c r="AY361" s="24" t="s">
        <v>167</v>
      </c>
      <c r="BE361" s="182">
        <f>IF(N361="základní",J361,0)</f>
        <v>0</v>
      </c>
      <c r="BF361" s="182">
        <f>IF(N361="snížená",J361,0)</f>
        <v>0</v>
      </c>
      <c r="BG361" s="182">
        <f>IF(N361="zákl. přenesená",J361,0)</f>
        <v>0</v>
      </c>
      <c r="BH361" s="182">
        <f>IF(N361="sníž. přenesená",J361,0)</f>
        <v>0</v>
      </c>
      <c r="BI361" s="182">
        <f>IF(N361="nulová",J361,0)</f>
        <v>0</v>
      </c>
      <c r="BJ361" s="24" t="s">
        <v>87</v>
      </c>
      <c r="BK361" s="182">
        <f>ROUND(I361*H361,2)</f>
        <v>0</v>
      </c>
      <c r="BL361" s="24" t="s">
        <v>250</v>
      </c>
      <c r="BM361" s="24" t="s">
        <v>805</v>
      </c>
    </row>
    <row r="362" spans="2:65" s="11" customFormat="1">
      <c r="B362" s="183"/>
      <c r="D362" s="184" t="s">
        <v>177</v>
      </c>
      <c r="E362" s="185" t="s">
        <v>5</v>
      </c>
      <c r="F362" s="186" t="s">
        <v>91</v>
      </c>
      <c r="H362" s="187">
        <v>5.85</v>
      </c>
      <c r="I362" s="188"/>
      <c r="L362" s="183"/>
      <c r="M362" s="189"/>
      <c r="N362" s="190"/>
      <c r="O362" s="190"/>
      <c r="P362" s="190"/>
      <c r="Q362" s="190"/>
      <c r="R362" s="190"/>
      <c r="S362" s="190"/>
      <c r="T362" s="191"/>
      <c r="AT362" s="192" t="s">
        <v>177</v>
      </c>
      <c r="AU362" s="192" t="s">
        <v>87</v>
      </c>
      <c r="AV362" s="11" t="s">
        <v>87</v>
      </c>
      <c r="AW362" s="11" t="s">
        <v>37</v>
      </c>
      <c r="AX362" s="11" t="s">
        <v>78</v>
      </c>
      <c r="AY362" s="192" t="s">
        <v>167</v>
      </c>
    </row>
    <row r="363" spans="2:65" s="1" customFormat="1" ht="31.5" customHeight="1">
      <c r="B363" s="170"/>
      <c r="C363" s="171" t="s">
        <v>806</v>
      </c>
      <c r="D363" s="171" t="s">
        <v>170</v>
      </c>
      <c r="E363" s="172" t="s">
        <v>807</v>
      </c>
      <c r="F363" s="173" t="s">
        <v>808</v>
      </c>
      <c r="G363" s="174" t="s">
        <v>201</v>
      </c>
      <c r="H363" s="175">
        <v>88.844999999999999</v>
      </c>
      <c r="I363" s="176"/>
      <c r="J363" s="177">
        <f>ROUND(I363*H363,2)</f>
        <v>0</v>
      </c>
      <c r="K363" s="173" t="s">
        <v>174</v>
      </c>
      <c r="L363" s="41"/>
      <c r="M363" s="178" t="s">
        <v>5</v>
      </c>
      <c r="N363" s="179" t="s">
        <v>45</v>
      </c>
      <c r="O363" s="42"/>
      <c r="P363" s="180">
        <f>O363*H363</f>
        <v>0</v>
      </c>
      <c r="Q363" s="180">
        <v>1.567E-2</v>
      </c>
      <c r="R363" s="180">
        <f>Q363*H363</f>
        <v>1.39220115</v>
      </c>
      <c r="S363" s="180">
        <v>0</v>
      </c>
      <c r="T363" s="181">
        <f>S363*H363</f>
        <v>0</v>
      </c>
      <c r="AR363" s="24" t="s">
        <v>250</v>
      </c>
      <c r="AT363" s="24" t="s">
        <v>170</v>
      </c>
      <c r="AU363" s="24" t="s">
        <v>87</v>
      </c>
      <c r="AY363" s="24" t="s">
        <v>167</v>
      </c>
      <c r="BE363" s="182">
        <f>IF(N363="základní",J363,0)</f>
        <v>0</v>
      </c>
      <c r="BF363" s="182">
        <f>IF(N363="snížená",J363,0)</f>
        <v>0</v>
      </c>
      <c r="BG363" s="182">
        <f>IF(N363="zákl. přenesená",J363,0)</f>
        <v>0</v>
      </c>
      <c r="BH363" s="182">
        <f>IF(N363="sníž. přenesená",J363,0)</f>
        <v>0</v>
      </c>
      <c r="BI363" s="182">
        <f>IF(N363="nulová",J363,0)</f>
        <v>0</v>
      </c>
      <c r="BJ363" s="24" t="s">
        <v>87</v>
      </c>
      <c r="BK363" s="182">
        <f>ROUND(I363*H363,2)</f>
        <v>0</v>
      </c>
      <c r="BL363" s="24" t="s">
        <v>250</v>
      </c>
      <c r="BM363" s="24" t="s">
        <v>809</v>
      </c>
    </row>
    <row r="364" spans="2:65" s="11" customFormat="1">
      <c r="B364" s="183"/>
      <c r="D364" s="184" t="s">
        <v>177</v>
      </c>
      <c r="E364" s="185" t="s">
        <v>5</v>
      </c>
      <c r="F364" s="186" t="s">
        <v>88</v>
      </c>
      <c r="H364" s="187">
        <v>88.844999999999999</v>
      </c>
      <c r="I364" s="188"/>
      <c r="L364" s="183"/>
      <c r="M364" s="189"/>
      <c r="N364" s="190"/>
      <c r="O364" s="190"/>
      <c r="P364" s="190"/>
      <c r="Q364" s="190"/>
      <c r="R364" s="190"/>
      <c r="S364" s="190"/>
      <c r="T364" s="191"/>
      <c r="AT364" s="192" t="s">
        <v>177</v>
      </c>
      <c r="AU364" s="192" t="s">
        <v>87</v>
      </c>
      <c r="AV364" s="11" t="s">
        <v>87</v>
      </c>
      <c r="AW364" s="11" t="s">
        <v>37</v>
      </c>
      <c r="AX364" s="11" t="s">
        <v>78</v>
      </c>
      <c r="AY364" s="192" t="s">
        <v>167</v>
      </c>
    </row>
    <row r="365" spans="2:65" s="1" customFormat="1" ht="22.5" customHeight="1">
      <c r="B365" s="170"/>
      <c r="C365" s="171" t="s">
        <v>810</v>
      </c>
      <c r="D365" s="171" t="s">
        <v>170</v>
      </c>
      <c r="E365" s="172" t="s">
        <v>811</v>
      </c>
      <c r="F365" s="173" t="s">
        <v>812</v>
      </c>
      <c r="G365" s="174" t="s">
        <v>201</v>
      </c>
      <c r="H365" s="175">
        <v>94.5</v>
      </c>
      <c r="I365" s="176"/>
      <c r="J365" s="177">
        <f>ROUND(I365*H365,2)</f>
        <v>0</v>
      </c>
      <c r="K365" s="173" t="s">
        <v>174</v>
      </c>
      <c r="L365" s="41"/>
      <c r="M365" s="178" t="s">
        <v>5</v>
      </c>
      <c r="N365" s="179" t="s">
        <v>45</v>
      </c>
      <c r="O365" s="42"/>
      <c r="P365" s="180">
        <f>O365*H365</f>
        <v>0</v>
      </c>
      <c r="Q365" s="180">
        <v>0</v>
      </c>
      <c r="R365" s="180">
        <f>Q365*H365</f>
        <v>0</v>
      </c>
      <c r="S365" s="180">
        <v>1.7999999999999999E-2</v>
      </c>
      <c r="T365" s="181">
        <f>S365*H365</f>
        <v>1.7009999999999998</v>
      </c>
      <c r="AR365" s="24" t="s">
        <v>250</v>
      </c>
      <c r="AT365" s="24" t="s">
        <v>170</v>
      </c>
      <c r="AU365" s="24" t="s">
        <v>87</v>
      </c>
      <c r="AY365" s="24" t="s">
        <v>167</v>
      </c>
      <c r="BE365" s="182">
        <f>IF(N365="základní",J365,0)</f>
        <v>0</v>
      </c>
      <c r="BF365" s="182">
        <f>IF(N365="snížená",J365,0)</f>
        <v>0</v>
      </c>
      <c r="BG365" s="182">
        <f>IF(N365="zákl. přenesená",J365,0)</f>
        <v>0</v>
      </c>
      <c r="BH365" s="182">
        <f>IF(N365="sníž. přenesená",J365,0)</f>
        <v>0</v>
      </c>
      <c r="BI365" s="182">
        <f>IF(N365="nulová",J365,0)</f>
        <v>0</v>
      </c>
      <c r="BJ365" s="24" t="s">
        <v>87</v>
      </c>
      <c r="BK365" s="182">
        <f>ROUND(I365*H365,2)</f>
        <v>0</v>
      </c>
      <c r="BL365" s="24" t="s">
        <v>250</v>
      </c>
      <c r="BM365" s="24" t="s">
        <v>813</v>
      </c>
    </row>
    <row r="366" spans="2:65" s="11" customFormat="1">
      <c r="B366" s="183"/>
      <c r="D366" s="184" t="s">
        <v>177</v>
      </c>
      <c r="E366" s="185" t="s">
        <v>5</v>
      </c>
      <c r="F366" s="186" t="s">
        <v>814</v>
      </c>
      <c r="H366" s="187">
        <v>94.5</v>
      </c>
      <c r="I366" s="188"/>
      <c r="L366" s="183"/>
      <c r="M366" s="189"/>
      <c r="N366" s="190"/>
      <c r="O366" s="190"/>
      <c r="P366" s="190"/>
      <c r="Q366" s="190"/>
      <c r="R366" s="190"/>
      <c r="S366" s="190"/>
      <c r="T366" s="191"/>
      <c r="AT366" s="192" t="s">
        <v>177</v>
      </c>
      <c r="AU366" s="192" t="s">
        <v>87</v>
      </c>
      <c r="AV366" s="11" t="s">
        <v>87</v>
      </c>
      <c r="AW366" s="11" t="s">
        <v>37</v>
      </c>
      <c r="AX366" s="11" t="s">
        <v>78</v>
      </c>
      <c r="AY366" s="192" t="s">
        <v>167</v>
      </c>
    </row>
    <row r="367" spans="2:65" s="1" customFormat="1" ht="22.5" customHeight="1">
      <c r="B367" s="170"/>
      <c r="C367" s="171" t="s">
        <v>815</v>
      </c>
      <c r="D367" s="171" t="s">
        <v>170</v>
      </c>
      <c r="E367" s="172" t="s">
        <v>816</v>
      </c>
      <c r="F367" s="173" t="s">
        <v>817</v>
      </c>
      <c r="G367" s="174" t="s">
        <v>201</v>
      </c>
      <c r="H367" s="175">
        <v>189</v>
      </c>
      <c r="I367" s="176"/>
      <c r="J367" s="177">
        <f>ROUND(I367*H367,2)</f>
        <v>0</v>
      </c>
      <c r="K367" s="173" t="s">
        <v>174</v>
      </c>
      <c r="L367" s="41"/>
      <c r="M367" s="178" t="s">
        <v>5</v>
      </c>
      <c r="N367" s="179" t="s">
        <v>45</v>
      </c>
      <c r="O367" s="42"/>
      <c r="P367" s="180">
        <f>O367*H367</f>
        <v>0</v>
      </c>
      <c r="Q367" s="180">
        <v>0</v>
      </c>
      <c r="R367" s="180">
        <f>Q367*H367</f>
        <v>0</v>
      </c>
      <c r="S367" s="180">
        <v>1.4E-2</v>
      </c>
      <c r="T367" s="181">
        <f>S367*H367</f>
        <v>2.6459999999999999</v>
      </c>
      <c r="AR367" s="24" t="s">
        <v>250</v>
      </c>
      <c r="AT367" s="24" t="s">
        <v>170</v>
      </c>
      <c r="AU367" s="24" t="s">
        <v>87</v>
      </c>
      <c r="AY367" s="24" t="s">
        <v>167</v>
      </c>
      <c r="BE367" s="182">
        <f>IF(N367="základní",J367,0)</f>
        <v>0</v>
      </c>
      <c r="BF367" s="182">
        <f>IF(N367="snížená",J367,0)</f>
        <v>0</v>
      </c>
      <c r="BG367" s="182">
        <f>IF(N367="zákl. přenesená",J367,0)</f>
        <v>0</v>
      </c>
      <c r="BH367" s="182">
        <f>IF(N367="sníž. přenesená",J367,0)</f>
        <v>0</v>
      </c>
      <c r="BI367" s="182">
        <f>IF(N367="nulová",J367,0)</f>
        <v>0</v>
      </c>
      <c r="BJ367" s="24" t="s">
        <v>87</v>
      </c>
      <c r="BK367" s="182">
        <f>ROUND(I367*H367,2)</f>
        <v>0</v>
      </c>
      <c r="BL367" s="24" t="s">
        <v>250</v>
      </c>
      <c r="BM367" s="24" t="s">
        <v>818</v>
      </c>
    </row>
    <row r="368" spans="2:65" s="11" customFormat="1">
      <c r="B368" s="183"/>
      <c r="D368" s="184" t="s">
        <v>177</v>
      </c>
      <c r="E368" s="185" t="s">
        <v>5</v>
      </c>
      <c r="F368" s="186" t="s">
        <v>819</v>
      </c>
      <c r="H368" s="187">
        <v>189</v>
      </c>
      <c r="I368" s="188"/>
      <c r="L368" s="183"/>
      <c r="M368" s="189"/>
      <c r="N368" s="190"/>
      <c r="O368" s="190"/>
      <c r="P368" s="190"/>
      <c r="Q368" s="190"/>
      <c r="R368" s="190"/>
      <c r="S368" s="190"/>
      <c r="T368" s="191"/>
      <c r="AT368" s="192" t="s">
        <v>177</v>
      </c>
      <c r="AU368" s="192" t="s">
        <v>87</v>
      </c>
      <c r="AV368" s="11" t="s">
        <v>87</v>
      </c>
      <c r="AW368" s="11" t="s">
        <v>37</v>
      </c>
      <c r="AX368" s="11" t="s">
        <v>78</v>
      </c>
      <c r="AY368" s="192" t="s">
        <v>167</v>
      </c>
    </row>
    <row r="369" spans="2:65" s="1" customFormat="1" ht="22.5" customHeight="1">
      <c r="B369" s="170"/>
      <c r="C369" s="171" t="s">
        <v>820</v>
      </c>
      <c r="D369" s="171" t="s">
        <v>170</v>
      </c>
      <c r="E369" s="172" t="s">
        <v>821</v>
      </c>
      <c r="F369" s="173" t="s">
        <v>822</v>
      </c>
      <c r="G369" s="174" t="s">
        <v>207</v>
      </c>
      <c r="H369" s="175">
        <v>224.8</v>
      </c>
      <c r="I369" s="176"/>
      <c r="J369" s="177">
        <f>ROUND(I369*H369,2)</f>
        <v>0</v>
      </c>
      <c r="K369" s="173" t="s">
        <v>5</v>
      </c>
      <c r="L369" s="41"/>
      <c r="M369" s="178" t="s">
        <v>5</v>
      </c>
      <c r="N369" s="179" t="s">
        <v>45</v>
      </c>
      <c r="O369" s="42"/>
      <c r="P369" s="180">
        <f>O369*H369</f>
        <v>0</v>
      </c>
      <c r="Q369" s="180">
        <v>0</v>
      </c>
      <c r="R369" s="180">
        <f>Q369*H369</f>
        <v>0</v>
      </c>
      <c r="S369" s="180">
        <v>8.0000000000000002E-3</v>
      </c>
      <c r="T369" s="181">
        <f>S369*H369</f>
        <v>1.7984000000000002</v>
      </c>
      <c r="AR369" s="24" t="s">
        <v>250</v>
      </c>
      <c r="AT369" s="24" t="s">
        <v>170</v>
      </c>
      <c r="AU369" s="24" t="s">
        <v>87</v>
      </c>
      <c r="AY369" s="24" t="s">
        <v>167</v>
      </c>
      <c r="BE369" s="182">
        <f>IF(N369="základní",J369,0)</f>
        <v>0</v>
      </c>
      <c r="BF369" s="182">
        <f>IF(N369="snížená",J369,0)</f>
        <v>0</v>
      </c>
      <c r="BG369" s="182">
        <f>IF(N369="zákl. přenesená",J369,0)</f>
        <v>0</v>
      </c>
      <c r="BH369" s="182">
        <f>IF(N369="sníž. přenesená",J369,0)</f>
        <v>0</v>
      </c>
      <c r="BI369" s="182">
        <f>IF(N369="nulová",J369,0)</f>
        <v>0</v>
      </c>
      <c r="BJ369" s="24" t="s">
        <v>87</v>
      </c>
      <c r="BK369" s="182">
        <f>ROUND(I369*H369,2)</f>
        <v>0</v>
      </c>
      <c r="BL369" s="24" t="s">
        <v>250</v>
      </c>
      <c r="BM369" s="24" t="s">
        <v>823</v>
      </c>
    </row>
    <row r="370" spans="2:65" s="11" customFormat="1">
      <c r="B370" s="183"/>
      <c r="D370" s="203" t="s">
        <v>177</v>
      </c>
      <c r="E370" s="192" t="s">
        <v>5</v>
      </c>
      <c r="F370" s="204" t="s">
        <v>824</v>
      </c>
      <c r="H370" s="205">
        <v>194.4</v>
      </c>
      <c r="I370" s="188"/>
      <c r="L370" s="183"/>
      <c r="M370" s="189"/>
      <c r="N370" s="190"/>
      <c r="O370" s="190"/>
      <c r="P370" s="190"/>
      <c r="Q370" s="190"/>
      <c r="R370" s="190"/>
      <c r="S370" s="190"/>
      <c r="T370" s="191"/>
      <c r="AT370" s="192" t="s">
        <v>177</v>
      </c>
      <c r="AU370" s="192" t="s">
        <v>87</v>
      </c>
      <c r="AV370" s="11" t="s">
        <v>87</v>
      </c>
      <c r="AW370" s="11" t="s">
        <v>37</v>
      </c>
      <c r="AX370" s="11" t="s">
        <v>73</v>
      </c>
      <c r="AY370" s="192" t="s">
        <v>167</v>
      </c>
    </row>
    <row r="371" spans="2:65" s="11" customFormat="1">
      <c r="B371" s="183"/>
      <c r="D371" s="203" t="s">
        <v>177</v>
      </c>
      <c r="E371" s="192" t="s">
        <v>5</v>
      </c>
      <c r="F371" s="204" t="s">
        <v>825</v>
      </c>
      <c r="H371" s="205">
        <v>30.4</v>
      </c>
      <c r="I371" s="188"/>
      <c r="L371" s="183"/>
      <c r="M371" s="189"/>
      <c r="N371" s="190"/>
      <c r="O371" s="190"/>
      <c r="P371" s="190"/>
      <c r="Q371" s="190"/>
      <c r="R371" s="190"/>
      <c r="S371" s="190"/>
      <c r="T371" s="191"/>
      <c r="AT371" s="192" t="s">
        <v>177</v>
      </c>
      <c r="AU371" s="192" t="s">
        <v>87</v>
      </c>
      <c r="AV371" s="11" t="s">
        <v>87</v>
      </c>
      <c r="AW371" s="11" t="s">
        <v>37</v>
      </c>
      <c r="AX371" s="11" t="s">
        <v>73</v>
      </c>
      <c r="AY371" s="192" t="s">
        <v>167</v>
      </c>
    </row>
    <row r="372" spans="2:65" s="14" customFormat="1">
      <c r="B372" s="225"/>
      <c r="D372" s="184" t="s">
        <v>177</v>
      </c>
      <c r="E372" s="226" t="s">
        <v>5</v>
      </c>
      <c r="F372" s="227" t="s">
        <v>826</v>
      </c>
      <c r="H372" s="228">
        <v>224.8</v>
      </c>
      <c r="I372" s="229"/>
      <c r="L372" s="225"/>
      <c r="M372" s="230"/>
      <c r="N372" s="231"/>
      <c r="O372" s="231"/>
      <c r="P372" s="231"/>
      <c r="Q372" s="231"/>
      <c r="R372" s="231"/>
      <c r="S372" s="231"/>
      <c r="T372" s="232"/>
      <c r="AT372" s="233" t="s">
        <v>177</v>
      </c>
      <c r="AU372" s="233" t="s">
        <v>87</v>
      </c>
      <c r="AV372" s="14" t="s">
        <v>175</v>
      </c>
      <c r="AW372" s="14" t="s">
        <v>37</v>
      </c>
      <c r="AX372" s="14" t="s">
        <v>78</v>
      </c>
      <c r="AY372" s="233" t="s">
        <v>167</v>
      </c>
    </row>
    <row r="373" spans="2:65" s="1" customFormat="1" ht="22.5" customHeight="1">
      <c r="B373" s="170"/>
      <c r="C373" s="171" t="s">
        <v>827</v>
      </c>
      <c r="D373" s="171" t="s">
        <v>170</v>
      </c>
      <c r="E373" s="172" t="s">
        <v>828</v>
      </c>
      <c r="F373" s="173" t="s">
        <v>829</v>
      </c>
      <c r="G373" s="174" t="s">
        <v>207</v>
      </c>
      <c r="H373" s="175">
        <v>224.8</v>
      </c>
      <c r="I373" s="176"/>
      <c r="J373" s="177">
        <f>ROUND(I373*H373,2)</f>
        <v>0</v>
      </c>
      <c r="K373" s="173" t="s">
        <v>5</v>
      </c>
      <c r="L373" s="41"/>
      <c r="M373" s="178" t="s">
        <v>5</v>
      </c>
      <c r="N373" s="179" t="s">
        <v>45</v>
      </c>
      <c r="O373" s="42"/>
      <c r="P373" s="180">
        <f>O373*H373</f>
        <v>0</v>
      </c>
      <c r="Q373" s="180">
        <v>9.0000000000000006E-5</v>
      </c>
      <c r="R373" s="180">
        <f>Q373*H373</f>
        <v>2.0232000000000003E-2</v>
      </c>
      <c r="S373" s="180">
        <v>0</v>
      </c>
      <c r="T373" s="181">
        <f>S373*H373</f>
        <v>0</v>
      </c>
      <c r="AR373" s="24" t="s">
        <v>250</v>
      </c>
      <c r="AT373" s="24" t="s">
        <v>170</v>
      </c>
      <c r="AU373" s="24" t="s">
        <v>87</v>
      </c>
      <c r="AY373" s="24" t="s">
        <v>167</v>
      </c>
      <c r="BE373" s="182">
        <f>IF(N373="základní",J373,0)</f>
        <v>0</v>
      </c>
      <c r="BF373" s="182">
        <f>IF(N373="snížená",J373,0)</f>
        <v>0</v>
      </c>
      <c r="BG373" s="182">
        <f>IF(N373="zákl. přenesená",J373,0)</f>
        <v>0</v>
      </c>
      <c r="BH373" s="182">
        <f>IF(N373="sníž. přenesená",J373,0)</f>
        <v>0</v>
      </c>
      <c r="BI373" s="182">
        <f>IF(N373="nulová",J373,0)</f>
        <v>0</v>
      </c>
      <c r="BJ373" s="24" t="s">
        <v>87</v>
      </c>
      <c r="BK373" s="182">
        <f>ROUND(I373*H373,2)</f>
        <v>0</v>
      </c>
      <c r="BL373" s="24" t="s">
        <v>250</v>
      </c>
      <c r="BM373" s="24" t="s">
        <v>830</v>
      </c>
    </row>
    <row r="374" spans="2:65" s="11" customFormat="1">
      <c r="B374" s="183"/>
      <c r="D374" s="184" t="s">
        <v>177</v>
      </c>
      <c r="E374" s="185" t="s">
        <v>5</v>
      </c>
      <c r="F374" s="186" t="s">
        <v>831</v>
      </c>
      <c r="H374" s="187">
        <v>224.8</v>
      </c>
      <c r="I374" s="188"/>
      <c r="L374" s="183"/>
      <c r="M374" s="189"/>
      <c r="N374" s="190"/>
      <c r="O374" s="190"/>
      <c r="P374" s="190"/>
      <c r="Q374" s="190"/>
      <c r="R374" s="190"/>
      <c r="S374" s="190"/>
      <c r="T374" s="191"/>
      <c r="AT374" s="192" t="s">
        <v>177</v>
      </c>
      <c r="AU374" s="192" t="s">
        <v>87</v>
      </c>
      <c r="AV374" s="11" t="s">
        <v>87</v>
      </c>
      <c r="AW374" s="11" t="s">
        <v>37</v>
      </c>
      <c r="AX374" s="11" t="s">
        <v>78</v>
      </c>
      <c r="AY374" s="192" t="s">
        <v>167</v>
      </c>
    </row>
    <row r="375" spans="2:65" s="1" customFormat="1" ht="22.5" customHeight="1">
      <c r="B375" s="170"/>
      <c r="C375" s="193" t="s">
        <v>832</v>
      </c>
      <c r="D375" s="193" t="s">
        <v>183</v>
      </c>
      <c r="E375" s="194" t="s">
        <v>833</v>
      </c>
      <c r="F375" s="195" t="s">
        <v>834</v>
      </c>
      <c r="G375" s="196" t="s">
        <v>313</v>
      </c>
      <c r="H375" s="197">
        <v>4.0119999999999996</v>
      </c>
      <c r="I375" s="198"/>
      <c r="J375" s="199">
        <f>ROUND(I375*H375,2)</f>
        <v>0</v>
      </c>
      <c r="K375" s="195" t="s">
        <v>5</v>
      </c>
      <c r="L375" s="200"/>
      <c r="M375" s="201" t="s">
        <v>5</v>
      </c>
      <c r="N375" s="202" t="s">
        <v>45</v>
      </c>
      <c r="O375" s="42"/>
      <c r="P375" s="180">
        <f>O375*H375</f>
        <v>0</v>
      </c>
      <c r="Q375" s="180">
        <v>0.55000000000000004</v>
      </c>
      <c r="R375" s="180">
        <f>Q375*H375</f>
        <v>2.2065999999999999</v>
      </c>
      <c r="S375" s="180">
        <v>0</v>
      </c>
      <c r="T375" s="181">
        <f>S375*H375</f>
        <v>0</v>
      </c>
      <c r="AR375" s="24" t="s">
        <v>340</v>
      </c>
      <c r="AT375" s="24" t="s">
        <v>183</v>
      </c>
      <c r="AU375" s="24" t="s">
        <v>87</v>
      </c>
      <c r="AY375" s="24" t="s">
        <v>167</v>
      </c>
      <c r="BE375" s="182">
        <f>IF(N375="základní",J375,0)</f>
        <v>0</v>
      </c>
      <c r="BF375" s="182">
        <f>IF(N375="snížená",J375,0)</f>
        <v>0</v>
      </c>
      <c r="BG375" s="182">
        <f>IF(N375="zákl. přenesená",J375,0)</f>
        <v>0</v>
      </c>
      <c r="BH375" s="182">
        <f>IF(N375="sníž. přenesená",J375,0)</f>
        <v>0</v>
      </c>
      <c r="BI375" s="182">
        <f>IF(N375="nulová",J375,0)</f>
        <v>0</v>
      </c>
      <c r="BJ375" s="24" t="s">
        <v>87</v>
      </c>
      <c r="BK375" s="182">
        <f>ROUND(I375*H375,2)</f>
        <v>0</v>
      </c>
      <c r="BL375" s="24" t="s">
        <v>250</v>
      </c>
      <c r="BM375" s="24" t="s">
        <v>835</v>
      </c>
    </row>
    <row r="376" spans="2:65" s="11" customFormat="1">
      <c r="B376" s="183"/>
      <c r="D376" s="203" t="s">
        <v>177</v>
      </c>
      <c r="E376" s="192" t="s">
        <v>5</v>
      </c>
      <c r="F376" s="204" t="s">
        <v>836</v>
      </c>
      <c r="H376" s="205">
        <v>2.7679999999999998</v>
      </c>
      <c r="I376" s="188"/>
      <c r="L376" s="183"/>
      <c r="M376" s="189"/>
      <c r="N376" s="190"/>
      <c r="O376" s="190"/>
      <c r="P376" s="190"/>
      <c r="Q376" s="190"/>
      <c r="R376" s="190"/>
      <c r="S376" s="190"/>
      <c r="T376" s="191"/>
      <c r="AT376" s="192" t="s">
        <v>177</v>
      </c>
      <c r="AU376" s="192" t="s">
        <v>87</v>
      </c>
      <c r="AV376" s="11" t="s">
        <v>87</v>
      </c>
      <c r="AW376" s="11" t="s">
        <v>37</v>
      </c>
      <c r="AX376" s="11" t="s">
        <v>73</v>
      </c>
      <c r="AY376" s="192" t="s">
        <v>167</v>
      </c>
    </row>
    <row r="377" spans="2:65" s="11" customFormat="1">
      <c r="B377" s="183"/>
      <c r="D377" s="203" t="s">
        <v>177</v>
      </c>
      <c r="E377" s="192" t="s">
        <v>5</v>
      </c>
      <c r="F377" s="204" t="s">
        <v>837</v>
      </c>
      <c r="H377" s="205">
        <v>1.244</v>
      </c>
      <c r="I377" s="188"/>
      <c r="L377" s="183"/>
      <c r="M377" s="189"/>
      <c r="N377" s="190"/>
      <c r="O377" s="190"/>
      <c r="P377" s="190"/>
      <c r="Q377" s="190"/>
      <c r="R377" s="190"/>
      <c r="S377" s="190"/>
      <c r="T377" s="191"/>
      <c r="AT377" s="192" t="s">
        <v>177</v>
      </c>
      <c r="AU377" s="192" t="s">
        <v>87</v>
      </c>
      <c r="AV377" s="11" t="s">
        <v>87</v>
      </c>
      <c r="AW377" s="11" t="s">
        <v>37</v>
      </c>
      <c r="AX377" s="11" t="s">
        <v>73</v>
      </c>
      <c r="AY377" s="192" t="s">
        <v>167</v>
      </c>
    </row>
    <row r="378" spans="2:65" s="12" customFormat="1">
      <c r="B378" s="206"/>
      <c r="D378" s="184" t="s">
        <v>177</v>
      </c>
      <c r="E378" s="207" t="s">
        <v>95</v>
      </c>
      <c r="F378" s="208" t="s">
        <v>234</v>
      </c>
      <c r="H378" s="209">
        <v>4.0119999999999996</v>
      </c>
      <c r="I378" s="210"/>
      <c r="L378" s="206"/>
      <c r="M378" s="211"/>
      <c r="N378" s="212"/>
      <c r="O378" s="212"/>
      <c r="P378" s="212"/>
      <c r="Q378" s="212"/>
      <c r="R378" s="212"/>
      <c r="S378" s="212"/>
      <c r="T378" s="213"/>
      <c r="AT378" s="214" t="s">
        <v>177</v>
      </c>
      <c r="AU378" s="214" t="s">
        <v>87</v>
      </c>
      <c r="AV378" s="12" t="s">
        <v>168</v>
      </c>
      <c r="AW378" s="12" t="s">
        <v>37</v>
      </c>
      <c r="AX378" s="12" t="s">
        <v>78</v>
      </c>
      <c r="AY378" s="214" t="s">
        <v>167</v>
      </c>
    </row>
    <row r="379" spans="2:65" s="1" customFormat="1" ht="22.5" customHeight="1">
      <c r="B379" s="170"/>
      <c r="C379" s="171" t="s">
        <v>838</v>
      </c>
      <c r="D379" s="171" t="s">
        <v>170</v>
      </c>
      <c r="E379" s="172" t="s">
        <v>839</v>
      </c>
      <c r="F379" s="173" t="s">
        <v>840</v>
      </c>
      <c r="G379" s="174" t="s">
        <v>207</v>
      </c>
      <c r="H379" s="175">
        <v>224.8</v>
      </c>
      <c r="I379" s="176"/>
      <c r="J379" s="177">
        <f>ROUND(I379*H379,2)</f>
        <v>0</v>
      </c>
      <c r="K379" s="173" t="s">
        <v>5</v>
      </c>
      <c r="L379" s="41"/>
      <c r="M379" s="178" t="s">
        <v>5</v>
      </c>
      <c r="N379" s="179" t="s">
        <v>45</v>
      </c>
      <c r="O379" s="42"/>
      <c r="P379" s="180">
        <f>O379*H379</f>
        <v>0</v>
      </c>
      <c r="Q379" s="180">
        <v>9.0000000000000006E-5</v>
      </c>
      <c r="R379" s="180">
        <f>Q379*H379</f>
        <v>2.0232000000000003E-2</v>
      </c>
      <c r="S379" s="180">
        <v>0</v>
      </c>
      <c r="T379" s="181">
        <f>S379*H379</f>
        <v>0</v>
      </c>
      <c r="AR379" s="24" t="s">
        <v>250</v>
      </c>
      <c r="AT379" s="24" t="s">
        <v>170</v>
      </c>
      <c r="AU379" s="24" t="s">
        <v>87</v>
      </c>
      <c r="AY379" s="24" t="s">
        <v>167</v>
      </c>
      <c r="BE379" s="182">
        <f>IF(N379="základní",J379,0)</f>
        <v>0</v>
      </c>
      <c r="BF379" s="182">
        <f>IF(N379="snížená",J379,0)</f>
        <v>0</v>
      </c>
      <c r="BG379" s="182">
        <f>IF(N379="zákl. přenesená",J379,0)</f>
        <v>0</v>
      </c>
      <c r="BH379" s="182">
        <f>IF(N379="sníž. přenesená",J379,0)</f>
        <v>0</v>
      </c>
      <c r="BI379" s="182">
        <f>IF(N379="nulová",J379,0)</f>
        <v>0</v>
      </c>
      <c r="BJ379" s="24" t="s">
        <v>87</v>
      </c>
      <c r="BK379" s="182">
        <f>ROUND(I379*H379,2)</f>
        <v>0</v>
      </c>
      <c r="BL379" s="24" t="s">
        <v>250</v>
      </c>
      <c r="BM379" s="24" t="s">
        <v>841</v>
      </c>
    </row>
    <row r="380" spans="2:65" s="11" customFormat="1">
      <c r="B380" s="183"/>
      <c r="D380" s="203" t="s">
        <v>177</v>
      </c>
      <c r="E380" s="192" t="s">
        <v>5</v>
      </c>
      <c r="F380" s="204" t="s">
        <v>824</v>
      </c>
      <c r="H380" s="205">
        <v>194.4</v>
      </c>
      <c r="I380" s="188"/>
      <c r="L380" s="183"/>
      <c r="M380" s="189"/>
      <c r="N380" s="190"/>
      <c r="O380" s="190"/>
      <c r="P380" s="190"/>
      <c r="Q380" s="190"/>
      <c r="R380" s="190"/>
      <c r="S380" s="190"/>
      <c r="T380" s="191"/>
      <c r="AT380" s="192" t="s">
        <v>177</v>
      </c>
      <c r="AU380" s="192" t="s">
        <v>87</v>
      </c>
      <c r="AV380" s="11" t="s">
        <v>87</v>
      </c>
      <c r="AW380" s="11" t="s">
        <v>37</v>
      </c>
      <c r="AX380" s="11" t="s">
        <v>73</v>
      </c>
      <c r="AY380" s="192" t="s">
        <v>167</v>
      </c>
    </row>
    <row r="381" spans="2:65" s="11" customFormat="1">
      <c r="B381" s="183"/>
      <c r="D381" s="203" t="s">
        <v>177</v>
      </c>
      <c r="E381" s="192" t="s">
        <v>5</v>
      </c>
      <c r="F381" s="204" t="s">
        <v>825</v>
      </c>
      <c r="H381" s="205">
        <v>30.4</v>
      </c>
      <c r="I381" s="188"/>
      <c r="L381" s="183"/>
      <c r="M381" s="189"/>
      <c r="N381" s="190"/>
      <c r="O381" s="190"/>
      <c r="P381" s="190"/>
      <c r="Q381" s="190"/>
      <c r="R381" s="190"/>
      <c r="S381" s="190"/>
      <c r="T381" s="191"/>
      <c r="AT381" s="192" t="s">
        <v>177</v>
      </c>
      <c r="AU381" s="192" t="s">
        <v>87</v>
      </c>
      <c r="AV381" s="11" t="s">
        <v>87</v>
      </c>
      <c r="AW381" s="11" t="s">
        <v>37</v>
      </c>
      <c r="AX381" s="11" t="s">
        <v>73</v>
      </c>
      <c r="AY381" s="192" t="s">
        <v>167</v>
      </c>
    </row>
    <row r="382" spans="2:65" s="12" customFormat="1">
      <c r="B382" s="206"/>
      <c r="D382" s="184" t="s">
        <v>177</v>
      </c>
      <c r="E382" s="207" t="s">
        <v>5</v>
      </c>
      <c r="F382" s="208" t="s">
        <v>234</v>
      </c>
      <c r="H382" s="209">
        <v>224.8</v>
      </c>
      <c r="I382" s="210"/>
      <c r="L382" s="206"/>
      <c r="M382" s="211"/>
      <c r="N382" s="212"/>
      <c r="O382" s="212"/>
      <c r="P382" s="212"/>
      <c r="Q382" s="212"/>
      <c r="R382" s="212"/>
      <c r="S382" s="212"/>
      <c r="T382" s="213"/>
      <c r="AT382" s="214" t="s">
        <v>177</v>
      </c>
      <c r="AU382" s="214" t="s">
        <v>87</v>
      </c>
      <c r="AV382" s="12" t="s">
        <v>168</v>
      </c>
      <c r="AW382" s="12" t="s">
        <v>37</v>
      </c>
      <c r="AX382" s="12" t="s">
        <v>78</v>
      </c>
      <c r="AY382" s="214" t="s">
        <v>167</v>
      </c>
    </row>
    <row r="383" spans="2:65" s="1" customFormat="1" ht="22.5" customHeight="1">
      <c r="B383" s="170"/>
      <c r="C383" s="193" t="s">
        <v>842</v>
      </c>
      <c r="D383" s="193" t="s">
        <v>183</v>
      </c>
      <c r="E383" s="194" t="s">
        <v>843</v>
      </c>
      <c r="F383" s="195" t="s">
        <v>844</v>
      </c>
      <c r="G383" s="196" t="s">
        <v>313</v>
      </c>
      <c r="H383" s="197">
        <v>0.72799999999999998</v>
      </c>
      <c r="I383" s="198"/>
      <c r="J383" s="199">
        <f>ROUND(I383*H383,2)</f>
        <v>0</v>
      </c>
      <c r="K383" s="195" t="s">
        <v>174</v>
      </c>
      <c r="L383" s="200"/>
      <c r="M383" s="201" t="s">
        <v>5</v>
      </c>
      <c r="N383" s="202" t="s">
        <v>45</v>
      </c>
      <c r="O383" s="42"/>
      <c r="P383" s="180">
        <f>O383*H383</f>
        <v>0</v>
      </c>
      <c r="Q383" s="180">
        <v>0.55000000000000004</v>
      </c>
      <c r="R383" s="180">
        <f>Q383*H383</f>
        <v>0.40040000000000003</v>
      </c>
      <c r="S383" s="180">
        <v>0</v>
      </c>
      <c r="T383" s="181">
        <f>S383*H383</f>
        <v>0</v>
      </c>
      <c r="AR383" s="24" t="s">
        <v>340</v>
      </c>
      <c r="AT383" s="24" t="s">
        <v>183</v>
      </c>
      <c r="AU383" s="24" t="s">
        <v>87</v>
      </c>
      <c r="AY383" s="24" t="s">
        <v>167</v>
      </c>
      <c r="BE383" s="182">
        <f>IF(N383="základní",J383,0)</f>
        <v>0</v>
      </c>
      <c r="BF383" s="182">
        <f>IF(N383="snížená",J383,0)</f>
        <v>0</v>
      </c>
      <c r="BG383" s="182">
        <f>IF(N383="zákl. přenesená",J383,0)</f>
        <v>0</v>
      </c>
      <c r="BH383" s="182">
        <f>IF(N383="sníž. přenesená",J383,0)</f>
        <v>0</v>
      </c>
      <c r="BI383" s="182">
        <f>IF(N383="nulová",J383,0)</f>
        <v>0</v>
      </c>
      <c r="BJ383" s="24" t="s">
        <v>87</v>
      </c>
      <c r="BK383" s="182">
        <f>ROUND(I383*H383,2)</f>
        <v>0</v>
      </c>
      <c r="BL383" s="24" t="s">
        <v>250</v>
      </c>
      <c r="BM383" s="24" t="s">
        <v>845</v>
      </c>
    </row>
    <row r="384" spans="2:65" s="11" customFormat="1">
      <c r="B384" s="183"/>
      <c r="D384" s="184" t="s">
        <v>177</v>
      </c>
      <c r="E384" s="185" t="s">
        <v>5</v>
      </c>
      <c r="F384" s="186" t="s">
        <v>846</v>
      </c>
      <c r="H384" s="187">
        <v>0.72799999999999998</v>
      </c>
      <c r="I384" s="188"/>
      <c r="L384" s="183"/>
      <c r="M384" s="189"/>
      <c r="N384" s="190"/>
      <c r="O384" s="190"/>
      <c r="P384" s="190"/>
      <c r="Q384" s="190"/>
      <c r="R384" s="190"/>
      <c r="S384" s="190"/>
      <c r="T384" s="191"/>
      <c r="AT384" s="192" t="s">
        <v>177</v>
      </c>
      <c r="AU384" s="192" t="s">
        <v>87</v>
      </c>
      <c r="AV384" s="11" t="s">
        <v>87</v>
      </c>
      <c r="AW384" s="11" t="s">
        <v>37</v>
      </c>
      <c r="AX384" s="11" t="s">
        <v>78</v>
      </c>
      <c r="AY384" s="192" t="s">
        <v>167</v>
      </c>
    </row>
    <row r="385" spans="2:65" s="1" customFormat="1" ht="22.5" customHeight="1">
      <c r="B385" s="170"/>
      <c r="C385" s="171" t="s">
        <v>847</v>
      </c>
      <c r="D385" s="171" t="s">
        <v>170</v>
      </c>
      <c r="E385" s="172" t="s">
        <v>848</v>
      </c>
      <c r="F385" s="173" t="s">
        <v>849</v>
      </c>
      <c r="G385" s="174" t="s">
        <v>850</v>
      </c>
      <c r="H385" s="175">
        <v>45</v>
      </c>
      <c r="I385" s="176"/>
      <c r="J385" s="177">
        <f>ROUND(I385*H385,2)</f>
        <v>0</v>
      </c>
      <c r="K385" s="173" t="s">
        <v>5</v>
      </c>
      <c r="L385" s="41"/>
      <c r="M385" s="178" t="s">
        <v>5</v>
      </c>
      <c r="N385" s="179" t="s">
        <v>45</v>
      </c>
      <c r="O385" s="42"/>
      <c r="P385" s="180">
        <f>O385*H385</f>
        <v>0</v>
      </c>
      <c r="Q385" s="180">
        <v>0</v>
      </c>
      <c r="R385" s="180">
        <f>Q385*H385</f>
        <v>0</v>
      </c>
      <c r="S385" s="180">
        <v>0</v>
      </c>
      <c r="T385" s="181">
        <f>S385*H385</f>
        <v>0</v>
      </c>
      <c r="AR385" s="24" t="s">
        <v>250</v>
      </c>
      <c r="AT385" s="24" t="s">
        <v>170</v>
      </c>
      <c r="AU385" s="24" t="s">
        <v>87</v>
      </c>
      <c r="AY385" s="24" t="s">
        <v>167</v>
      </c>
      <c r="BE385" s="182">
        <f>IF(N385="základní",J385,0)</f>
        <v>0</v>
      </c>
      <c r="BF385" s="182">
        <f>IF(N385="snížená",J385,0)</f>
        <v>0</v>
      </c>
      <c r="BG385" s="182">
        <f>IF(N385="zákl. přenesená",J385,0)</f>
        <v>0</v>
      </c>
      <c r="BH385" s="182">
        <f>IF(N385="sníž. přenesená",J385,0)</f>
        <v>0</v>
      </c>
      <c r="BI385" s="182">
        <f>IF(N385="nulová",J385,0)</f>
        <v>0</v>
      </c>
      <c r="BJ385" s="24" t="s">
        <v>87</v>
      </c>
      <c r="BK385" s="182">
        <f>ROUND(I385*H385,2)</f>
        <v>0</v>
      </c>
      <c r="BL385" s="24" t="s">
        <v>250</v>
      </c>
      <c r="BM385" s="24" t="s">
        <v>851</v>
      </c>
    </row>
    <row r="386" spans="2:65" s="11" customFormat="1">
      <c r="B386" s="183"/>
      <c r="D386" s="203" t="s">
        <v>177</v>
      </c>
      <c r="E386" s="192" t="s">
        <v>5</v>
      </c>
      <c r="F386" s="204" t="s">
        <v>852</v>
      </c>
      <c r="H386" s="205">
        <v>45</v>
      </c>
      <c r="I386" s="188"/>
      <c r="L386" s="183"/>
      <c r="M386" s="189"/>
      <c r="N386" s="190"/>
      <c r="O386" s="190"/>
      <c r="P386" s="190"/>
      <c r="Q386" s="190"/>
      <c r="R386" s="190"/>
      <c r="S386" s="190"/>
      <c r="T386" s="191"/>
      <c r="AT386" s="192" t="s">
        <v>177</v>
      </c>
      <c r="AU386" s="192" t="s">
        <v>87</v>
      </c>
      <c r="AV386" s="11" t="s">
        <v>87</v>
      </c>
      <c r="AW386" s="11" t="s">
        <v>37</v>
      </c>
      <c r="AX386" s="11" t="s">
        <v>78</v>
      </c>
      <c r="AY386" s="192" t="s">
        <v>167</v>
      </c>
    </row>
    <row r="387" spans="2:65" s="11" customFormat="1">
      <c r="B387" s="183"/>
      <c r="D387" s="203" t="s">
        <v>177</v>
      </c>
      <c r="E387" s="192" t="s">
        <v>5</v>
      </c>
      <c r="F387" s="204" t="s">
        <v>5</v>
      </c>
      <c r="H387" s="205">
        <v>0</v>
      </c>
      <c r="I387" s="188"/>
      <c r="L387" s="183"/>
      <c r="M387" s="189"/>
      <c r="N387" s="190"/>
      <c r="O387" s="190"/>
      <c r="P387" s="190"/>
      <c r="Q387" s="190"/>
      <c r="R387" s="190"/>
      <c r="S387" s="190"/>
      <c r="T387" s="191"/>
      <c r="AT387" s="192" t="s">
        <v>177</v>
      </c>
      <c r="AU387" s="192" t="s">
        <v>87</v>
      </c>
      <c r="AV387" s="11" t="s">
        <v>87</v>
      </c>
      <c r="AW387" s="11" t="s">
        <v>37</v>
      </c>
      <c r="AX387" s="11" t="s">
        <v>73</v>
      </c>
      <c r="AY387" s="192" t="s">
        <v>167</v>
      </c>
    </row>
    <row r="388" spans="2:65" s="11" customFormat="1">
      <c r="B388" s="183"/>
      <c r="D388" s="203" t="s">
        <v>177</v>
      </c>
      <c r="E388" s="192" t="s">
        <v>5</v>
      </c>
      <c r="F388" s="204" t="s">
        <v>5</v>
      </c>
      <c r="H388" s="205">
        <v>0</v>
      </c>
      <c r="I388" s="188"/>
      <c r="L388" s="183"/>
      <c r="M388" s="189"/>
      <c r="N388" s="190"/>
      <c r="O388" s="190"/>
      <c r="P388" s="190"/>
      <c r="Q388" s="190"/>
      <c r="R388" s="190"/>
      <c r="S388" s="190"/>
      <c r="T388" s="191"/>
      <c r="AT388" s="192" t="s">
        <v>177</v>
      </c>
      <c r="AU388" s="192" t="s">
        <v>87</v>
      </c>
      <c r="AV388" s="11" t="s">
        <v>87</v>
      </c>
      <c r="AW388" s="11" t="s">
        <v>37</v>
      </c>
      <c r="AX388" s="11" t="s">
        <v>73</v>
      </c>
      <c r="AY388" s="192" t="s">
        <v>167</v>
      </c>
    </row>
    <row r="389" spans="2:65" s="11" customFormat="1">
      <c r="B389" s="183"/>
      <c r="D389" s="203" t="s">
        <v>177</v>
      </c>
      <c r="E389" s="192" t="s">
        <v>5</v>
      </c>
      <c r="F389" s="204" t="s">
        <v>5</v>
      </c>
      <c r="H389" s="205">
        <v>0</v>
      </c>
      <c r="I389" s="188"/>
      <c r="L389" s="183"/>
      <c r="M389" s="189"/>
      <c r="N389" s="190"/>
      <c r="O389" s="190"/>
      <c r="P389" s="190"/>
      <c r="Q389" s="190"/>
      <c r="R389" s="190"/>
      <c r="S389" s="190"/>
      <c r="T389" s="191"/>
      <c r="AT389" s="192" t="s">
        <v>177</v>
      </c>
      <c r="AU389" s="192" t="s">
        <v>87</v>
      </c>
      <c r="AV389" s="11" t="s">
        <v>87</v>
      </c>
      <c r="AW389" s="11" t="s">
        <v>37</v>
      </c>
      <c r="AX389" s="11" t="s">
        <v>73</v>
      </c>
      <c r="AY389" s="192" t="s">
        <v>167</v>
      </c>
    </row>
    <row r="390" spans="2:65" s="11" customFormat="1">
      <c r="B390" s="183"/>
      <c r="D390" s="203" t="s">
        <v>177</v>
      </c>
      <c r="E390" s="192" t="s">
        <v>5</v>
      </c>
      <c r="F390" s="204" t="s">
        <v>5</v>
      </c>
      <c r="H390" s="205">
        <v>0</v>
      </c>
      <c r="I390" s="188"/>
      <c r="L390" s="183"/>
      <c r="M390" s="189"/>
      <c r="N390" s="190"/>
      <c r="O390" s="190"/>
      <c r="P390" s="190"/>
      <c r="Q390" s="190"/>
      <c r="R390" s="190"/>
      <c r="S390" s="190"/>
      <c r="T390" s="191"/>
      <c r="AT390" s="192" t="s">
        <v>177</v>
      </c>
      <c r="AU390" s="192" t="s">
        <v>87</v>
      </c>
      <c r="AV390" s="11" t="s">
        <v>87</v>
      </c>
      <c r="AW390" s="11" t="s">
        <v>37</v>
      </c>
      <c r="AX390" s="11" t="s">
        <v>73</v>
      </c>
      <c r="AY390" s="192" t="s">
        <v>167</v>
      </c>
    </row>
    <row r="391" spans="2:65" s="11" customFormat="1">
      <c r="B391" s="183"/>
      <c r="D391" s="203" t="s">
        <v>177</v>
      </c>
      <c r="E391" s="192" t="s">
        <v>5</v>
      </c>
      <c r="F391" s="204" t="s">
        <v>5</v>
      </c>
      <c r="H391" s="205">
        <v>0</v>
      </c>
      <c r="I391" s="188"/>
      <c r="L391" s="183"/>
      <c r="M391" s="189"/>
      <c r="N391" s="190"/>
      <c r="O391" s="190"/>
      <c r="P391" s="190"/>
      <c r="Q391" s="190"/>
      <c r="R391" s="190"/>
      <c r="S391" s="190"/>
      <c r="T391" s="191"/>
      <c r="AT391" s="192" t="s">
        <v>177</v>
      </c>
      <c r="AU391" s="192" t="s">
        <v>87</v>
      </c>
      <c r="AV391" s="11" t="s">
        <v>87</v>
      </c>
      <c r="AW391" s="11" t="s">
        <v>37</v>
      </c>
      <c r="AX391" s="11" t="s">
        <v>73</v>
      </c>
      <c r="AY391" s="192" t="s">
        <v>167</v>
      </c>
    </row>
    <row r="392" spans="2:65" s="11" customFormat="1">
      <c r="B392" s="183"/>
      <c r="D392" s="203" t="s">
        <v>177</v>
      </c>
      <c r="E392" s="192" t="s">
        <v>5</v>
      </c>
      <c r="F392" s="204" t="s">
        <v>5</v>
      </c>
      <c r="H392" s="205">
        <v>0</v>
      </c>
      <c r="I392" s="188"/>
      <c r="L392" s="183"/>
      <c r="M392" s="189"/>
      <c r="N392" s="190"/>
      <c r="O392" s="190"/>
      <c r="P392" s="190"/>
      <c r="Q392" s="190"/>
      <c r="R392" s="190"/>
      <c r="S392" s="190"/>
      <c r="T392" s="191"/>
      <c r="AT392" s="192" t="s">
        <v>177</v>
      </c>
      <c r="AU392" s="192" t="s">
        <v>87</v>
      </c>
      <c r="AV392" s="11" t="s">
        <v>87</v>
      </c>
      <c r="AW392" s="11" t="s">
        <v>37</v>
      </c>
      <c r="AX392" s="11" t="s">
        <v>73</v>
      </c>
      <c r="AY392" s="192" t="s">
        <v>167</v>
      </c>
    </row>
    <row r="393" spans="2:65" s="11" customFormat="1">
      <c r="B393" s="183"/>
      <c r="D393" s="203" t="s">
        <v>177</v>
      </c>
      <c r="E393" s="192" t="s">
        <v>5</v>
      </c>
      <c r="F393" s="204" t="s">
        <v>5</v>
      </c>
      <c r="H393" s="205">
        <v>0</v>
      </c>
      <c r="I393" s="188"/>
      <c r="L393" s="183"/>
      <c r="M393" s="189"/>
      <c r="N393" s="190"/>
      <c r="O393" s="190"/>
      <c r="P393" s="190"/>
      <c r="Q393" s="190"/>
      <c r="R393" s="190"/>
      <c r="S393" s="190"/>
      <c r="T393" s="191"/>
      <c r="AT393" s="192" t="s">
        <v>177</v>
      </c>
      <c r="AU393" s="192" t="s">
        <v>87</v>
      </c>
      <c r="AV393" s="11" t="s">
        <v>87</v>
      </c>
      <c r="AW393" s="11" t="s">
        <v>37</v>
      </c>
      <c r="AX393" s="11" t="s">
        <v>73</v>
      </c>
      <c r="AY393" s="192" t="s">
        <v>167</v>
      </c>
    </row>
    <row r="394" spans="2:65" s="11" customFormat="1">
      <c r="B394" s="183"/>
      <c r="D394" s="203" t="s">
        <v>177</v>
      </c>
      <c r="E394" s="192" t="s">
        <v>5</v>
      </c>
      <c r="F394" s="204" t="s">
        <v>5</v>
      </c>
      <c r="H394" s="205">
        <v>0</v>
      </c>
      <c r="I394" s="188"/>
      <c r="L394" s="183"/>
      <c r="M394" s="189"/>
      <c r="N394" s="190"/>
      <c r="O394" s="190"/>
      <c r="P394" s="190"/>
      <c r="Q394" s="190"/>
      <c r="R394" s="190"/>
      <c r="S394" s="190"/>
      <c r="T394" s="191"/>
      <c r="AT394" s="192" t="s">
        <v>177</v>
      </c>
      <c r="AU394" s="192" t="s">
        <v>87</v>
      </c>
      <c r="AV394" s="11" t="s">
        <v>87</v>
      </c>
      <c r="AW394" s="11" t="s">
        <v>37</v>
      </c>
      <c r="AX394" s="11" t="s">
        <v>73</v>
      </c>
      <c r="AY394" s="192" t="s">
        <v>167</v>
      </c>
    </row>
    <row r="395" spans="2:65" s="11" customFormat="1">
      <c r="B395" s="183"/>
      <c r="D395" s="203" t="s">
        <v>177</v>
      </c>
      <c r="E395" s="192" t="s">
        <v>5</v>
      </c>
      <c r="F395" s="204" t="s">
        <v>5</v>
      </c>
      <c r="H395" s="205">
        <v>0</v>
      </c>
      <c r="I395" s="188"/>
      <c r="L395" s="183"/>
      <c r="M395" s="189"/>
      <c r="N395" s="190"/>
      <c r="O395" s="190"/>
      <c r="P395" s="190"/>
      <c r="Q395" s="190"/>
      <c r="R395" s="190"/>
      <c r="S395" s="190"/>
      <c r="T395" s="191"/>
      <c r="AT395" s="192" t="s">
        <v>177</v>
      </c>
      <c r="AU395" s="192" t="s">
        <v>87</v>
      </c>
      <c r="AV395" s="11" t="s">
        <v>87</v>
      </c>
      <c r="AW395" s="11" t="s">
        <v>37</v>
      </c>
      <c r="AX395" s="11" t="s">
        <v>73</v>
      </c>
      <c r="AY395" s="192" t="s">
        <v>167</v>
      </c>
    </row>
    <row r="396" spans="2:65" s="11" customFormat="1">
      <c r="B396" s="183"/>
      <c r="D396" s="203" t="s">
        <v>177</v>
      </c>
      <c r="E396" s="192" t="s">
        <v>5</v>
      </c>
      <c r="F396" s="204" t="s">
        <v>5</v>
      </c>
      <c r="H396" s="205">
        <v>0</v>
      </c>
      <c r="I396" s="188"/>
      <c r="L396" s="183"/>
      <c r="M396" s="189"/>
      <c r="N396" s="190"/>
      <c r="O396" s="190"/>
      <c r="P396" s="190"/>
      <c r="Q396" s="190"/>
      <c r="R396" s="190"/>
      <c r="S396" s="190"/>
      <c r="T396" s="191"/>
      <c r="AT396" s="192" t="s">
        <v>177</v>
      </c>
      <c r="AU396" s="192" t="s">
        <v>87</v>
      </c>
      <c r="AV396" s="11" t="s">
        <v>87</v>
      </c>
      <c r="AW396" s="11" t="s">
        <v>37</v>
      </c>
      <c r="AX396" s="11" t="s">
        <v>73</v>
      </c>
      <c r="AY396" s="192" t="s">
        <v>167</v>
      </c>
    </row>
    <row r="397" spans="2:65" s="11" customFormat="1">
      <c r="B397" s="183"/>
      <c r="D397" s="184" t="s">
        <v>177</v>
      </c>
      <c r="E397" s="185" t="s">
        <v>5</v>
      </c>
      <c r="F397" s="186" t="s">
        <v>5</v>
      </c>
      <c r="H397" s="187">
        <v>0</v>
      </c>
      <c r="I397" s="188"/>
      <c r="L397" s="183"/>
      <c r="M397" s="189"/>
      <c r="N397" s="190"/>
      <c r="O397" s="190"/>
      <c r="P397" s="190"/>
      <c r="Q397" s="190"/>
      <c r="R397" s="190"/>
      <c r="S397" s="190"/>
      <c r="T397" s="191"/>
      <c r="AT397" s="192" t="s">
        <v>177</v>
      </c>
      <c r="AU397" s="192" t="s">
        <v>87</v>
      </c>
      <c r="AV397" s="11" t="s">
        <v>87</v>
      </c>
      <c r="AW397" s="11" t="s">
        <v>37</v>
      </c>
      <c r="AX397" s="11" t="s">
        <v>73</v>
      </c>
      <c r="AY397" s="192" t="s">
        <v>167</v>
      </c>
    </row>
    <row r="398" spans="2:65" s="1" customFormat="1" ht="44.25" customHeight="1">
      <c r="B398" s="170"/>
      <c r="C398" s="171" t="s">
        <v>853</v>
      </c>
      <c r="D398" s="171" t="s">
        <v>170</v>
      </c>
      <c r="E398" s="172" t="s">
        <v>854</v>
      </c>
      <c r="F398" s="173" t="s">
        <v>855</v>
      </c>
      <c r="G398" s="174" t="s">
        <v>173</v>
      </c>
      <c r="H398" s="175">
        <v>6</v>
      </c>
      <c r="I398" s="176"/>
      <c r="J398" s="177">
        <f>ROUND(I398*H398,2)</f>
        <v>0</v>
      </c>
      <c r="K398" s="173" t="s">
        <v>5</v>
      </c>
      <c r="L398" s="41"/>
      <c r="M398" s="178" t="s">
        <v>5</v>
      </c>
      <c r="N398" s="179" t="s">
        <v>45</v>
      </c>
      <c r="O398" s="42"/>
      <c r="P398" s="180">
        <f>O398*H398</f>
        <v>0</v>
      </c>
      <c r="Q398" s="180">
        <v>2.4E-2</v>
      </c>
      <c r="R398" s="180">
        <f>Q398*H398</f>
        <v>0.14400000000000002</v>
      </c>
      <c r="S398" s="180">
        <v>2.4E-2</v>
      </c>
      <c r="T398" s="181">
        <f>S398*H398</f>
        <v>0.14400000000000002</v>
      </c>
      <c r="AR398" s="24" t="s">
        <v>250</v>
      </c>
      <c r="AT398" s="24" t="s">
        <v>170</v>
      </c>
      <c r="AU398" s="24" t="s">
        <v>87</v>
      </c>
      <c r="AY398" s="24" t="s">
        <v>167</v>
      </c>
      <c r="BE398" s="182">
        <f>IF(N398="základní",J398,0)</f>
        <v>0</v>
      </c>
      <c r="BF398" s="182">
        <f>IF(N398="snížená",J398,0)</f>
        <v>0</v>
      </c>
      <c r="BG398" s="182">
        <f>IF(N398="zákl. přenesená",J398,0)</f>
        <v>0</v>
      </c>
      <c r="BH398" s="182">
        <f>IF(N398="sníž. přenesená",J398,0)</f>
        <v>0</v>
      </c>
      <c r="BI398" s="182">
        <f>IF(N398="nulová",J398,0)</f>
        <v>0</v>
      </c>
      <c r="BJ398" s="24" t="s">
        <v>87</v>
      </c>
      <c r="BK398" s="182">
        <f>ROUND(I398*H398,2)</f>
        <v>0</v>
      </c>
      <c r="BL398" s="24" t="s">
        <v>250</v>
      </c>
      <c r="BM398" s="24" t="s">
        <v>856</v>
      </c>
    </row>
    <row r="399" spans="2:65" s="11" customFormat="1">
      <c r="B399" s="183"/>
      <c r="D399" s="184" t="s">
        <v>177</v>
      </c>
      <c r="E399" s="185" t="s">
        <v>5</v>
      </c>
      <c r="F399" s="186" t="s">
        <v>857</v>
      </c>
      <c r="H399" s="187">
        <v>6</v>
      </c>
      <c r="I399" s="188"/>
      <c r="L399" s="183"/>
      <c r="M399" s="189"/>
      <c r="N399" s="190"/>
      <c r="O399" s="190"/>
      <c r="P399" s="190"/>
      <c r="Q399" s="190"/>
      <c r="R399" s="190"/>
      <c r="S399" s="190"/>
      <c r="T399" s="191"/>
      <c r="AT399" s="192" t="s">
        <v>177</v>
      </c>
      <c r="AU399" s="192" t="s">
        <v>87</v>
      </c>
      <c r="AV399" s="11" t="s">
        <v>87</v>
      </c>
      <c r="AW399" s="11" t="s">
        <v>37</v>
      </c>
      <c r="AX399" s="11" t="s">
        <v>78</v>
      </c>
      <c r="AY399" s="192" t="s">
        <v>167</v>
      </c>
    </row>
    <row r="400" spans="2:65" s="1" customFormat="1" ht="22.5" customHeight="1">
      <c r="B400" s="170"/>
      <c r="C400" s="171" t="s">
        <v>858</v>
      </c>
      <c r="D400" s="171" t="s">
        <v>170</v>
      </c>
      <c r="E400" s="172" t="s">
        <v>859</v>
      </c>
      <c r="F400" s="173" t="s">
        <v>860</v>
      </c>
      <c r="G400" s="174" t="s">
        <v>201</v>
      </c>
      <c r="H400" s="175">
        <v>41.326999999999998</v>
      </c>
      <c r="I400" s="176"/>
      <c r="J400" s="177">
        <f>ROUND(I400*H400,2)</f>
        <v>0</v>
      </c>
      <c r="K400" s="173" t="s">
        <v>174</v>
      </c>
      <c r="L400" s="41"/>
      <c r="M400" s="178" t="s">
        <v>5</v>
      </c>
      <c r="N400" s="179" t="s">
        <v>45</v>
      </c>
      <c r="O400" s="42"/>
      <c r="P400" s="180">
        <f>O400*H400</f>
        <v>0</v>
      </c>
      <c r="Q400" s="180">
        <v>0</v>
      </c>
      <c r="R400" s="180">
        <f>Q400*H400</f>
        <v>0</v>
      </c>
      <c r="S400" s="180">
        <v>0.04</v>
      </c>
      <c r="T400" s="181">
        <f>S400*H400</f>
        <v>1.6530799999999999</v>
      </c>
      <c r="AR400" s="24" t="s">
        <v>175</v>
      </c>
      <c r="AT400" s="24" t="s">
        <v>170</v>
      </c>
      <c r="AU400" s="24" t="s">
        <v>87</v>
      </c>
      <c r="AY400" s="24" t="s">
        <v>167</v>
      </c>
      <c r="BE400" s="182">
        <f>IF(N400="základní",J400,0)</f>
        <v>0</v>
      </c>
      <c r="BF400" s="182">
        <f>IF(N400="snížená",J400,0)</f>
        <v>0</v>
      </c>
      <c r="BG400" s="182">
        <f>IF(N400="zákl. přenesená",J400,0)</f>
        <v>0</v>
      </c>
      <c r="BH400" s="182">
        <f>IF(N400="sníž. přenesená",J400,0)</f>
        <v>0</v>
      </c>
      <c r="BI400" s="182">
        <f>IF(N400="nulová",J400,0)</f>
        <v>0</v>
      </c>
      <c r="BJ400" s="24" t="s">
        <v>87</v>
      </c>
      <c r="BK400" s="182">
        <f>ROUND(I400*H400,2)</f>
        <v>0</v>
      </c>
      <c r="BL400" s="24" t="s">
        <v>175</v>
      </c>
      <c r="BM400" s="24" t="s">
        <v>861</v>
      </c>
    </row>
    <row r="401" spans="2:65" s="13" customFormat="1">
      <c r="B401" s="215"/>
      <c r="D401" s="203" t="s">
        <v>177</v>
      </c>
      <c r="E401" s="216" t="s">
        <v>5</v>
      </c>
      <c r="F401" s="217" t="s">
        <v>862</v>
      </c>
      <c r="H401" s="218" t="s">
        <v>5</v>
      </c>
      <c r="I401" s="219"/>
      <c r="L401" s="215"/>
      <c r="M401" s="220"/>
      <c r="N401" s="221"/>
      <c r="O401" s="221"/>
      <c r="P401" s="221"/>
      <c r="Q401" s="221"/>
      <c r="R401" s="221"/>
      <c r="S401" s="221"/>
      <c r="T401" s="222"/>
      <c r="AT401" s="218" t="s">
        <v>177</v>
      </c>
      <c r="AU401" s="218" t="s">
        <v>87</v>
      </c>
      <c r="AV401" s="13" t="s">
        <v>78</v>
      </c>
      <c r="AW401" s="13" t="s">
        <v>37</v>
      </c>
      <c r="AX401" s="13" t="s">
        <v>73</v>
      </c>
      <c r="AY401" s="218" t="s">
        <v>167</v>
      </c>
    </row>
    <row r="402" spans="2:65" s="11" customFormat="1">
      <c r="B402" s="183"/>
      <c r="D402" s="203" t="s">
        <v>177</v>
      </c>
      <c r="E402" s="192" t="s">
        <v>107</v>
      </c>
      <c r="F402" s="204" t="s">
        <v>863</v>
      </c>
      <c r="H402" s="205">
        <v>11.426</v>
      </c>
      <c r="I402" s="188"/>
      <c r="L402" s="183"/>
      <c r="M402" s="189"/>
      <c r="N402" s="190"/>
      <c r="O402" s="190"/>
      <c r="P402" s="190"/>
      <c r="Q402" s="190"/>
      <c r="R402" s="190"/>
      <c r="S402" s="190"/>
      <c r="T402" s="191"/>
      <c r="AT402" s="192" t="s">
        <v>177</v>
      </c>
      <c r="AU402" s="192" t="s">
        <v>87</v>
      </c>
      <c r="AV402" s="11" t="s">
        <v>87</v>
      </c>
      <c r="AW402" s="11" t="s">
        <v>37</v>
      </c>
      <c r="AX402" s="11" t="s">
        <v>73</v>
      </c>
      <c r="AY402" s="192" t="s">
        <v>167</v>
      </c>
    </row>
    <row r="403" spans="2:65" s="11" customFormat="1">
      <c r="B403" s="183"/>
      <c r="D403" s="203" t="s">
        <v>177</v>
      </c>
      <c r="E403" s="192" t="s">
        <v>5</v>
      </c>
      <c r="F403" s="204" t="s">
        <v>864</v>
      </c>
      <c r="H403" s="205">
        <v>2.6949999999999998</v>
      </c>
      <c r="I403" s="188"/>
      <c r="L403" s="183"/>
      <c r="M403" s="189"/>
      <c r="N403" s="190"/>
      <c r="O403" s="190"/>
      <c r="P403" s="190"/>
      <c r="Q403" s="190"/>
      <c r="R403" s="190"/>
      <c r="S403" s="190"/>
      <c r="T403" s="191"/>
      <c r="AT403" s="192" t="s">
        <v>177</v>
      </c>
      <c r="AU403" s="192" t="s">
        <v>87</v>
      </c>
      <c r="AV403" s="11" t="s">
        <v>87</v>
      </c>
      <c r="AW403" s="11" t="s">
        <v>37</v>
      </c>
      <c r="AX403" s="11" t="s">
        <v>73</v>
      </c>
      <c r="AY403" s="192" t="s">
        <v>167</v>
      </c>
    </row>
    <row r="404" spans="2:65" s="11" customFormat="1">
      <c r="B404" s="183"/>
      <c r="D404" s="203" t="s">
        <v>177</v>
      </c>
      <c r="E404" s="192" t="s">
        <v>105</v>
      </c>
      <c r="F404" s="204" t="s">
        <v>865</v>
      </c>
      <c r="H404" s="205">
        <v>12.887</v>
      </c>
      <c r="I404" s="188"/>
      <c r="L404" s="183"/>
      <c r="M404" s="189"/>
      <c r="N404" s="190"/>
      <c r="O404" s="190"/>
      <c r="P404" s="190"/>
      <c r="Q404" s="190"/>
      <c r="R404" s="190"/>
      <c r="S404" s="190"/>
      <c r="T404" s="191"/>
      <c r="AT404" s="192" t="s">
        <v>177</v>
      </c>
      <c r="AU404" s="192" t="s">
        <v>87</v>
      </c>
      <c r="AV404" s="11" t="s">
        <v>87</v>
      </c>
      <c r="AW404" s="11" t="s">
        <v>37</v>
      </c>
      <c r="AX404" s="11" t="s">
        <v>73</v>
      </c>
      <c r="AY404" s="192" t="s">
        <v>167</v>
      </c>
    </row>
    <row r="405" spans="2:65" s="11" customFormat="1">
      <c r="B405" s="183"/>
      <c r="D405" s="203" t="s">
        <v>177</v>
      </c>
      <c r="E405" s="192" t="s">
        <v>103</v>
      </c>
      <c r="F405" s="204" t="s">
        <v>866</v>
      </c>
      <c r="H405" s="205">
        <v>12.071</v>
      </c>
      <c r="I405" s="188"/>
      <c r="L405" s="183"/>
      <c r="M405" s="189"/>
      <c r="N405" s="190"/>
      <c r="O405" s="190"/>
      <c r="P405" s="190"/>
      <c r="Q405" s="190"/>
      <c r="R405" s="190"/>
      <c r="S405" s="190"/>
      <c r="T405" s="191"/>
      <c r="AT405" s="192" t="s">
        <v>177</v>
      </c>
      <c r="AU405" s="192" t="s">
        <v>87</v>
      </c>
      <c r="AV405" s="11" t="s">
        <v>87</v>
      </c>
      <c r="AW405" s="11" t="s">
        <v>37</v>
      </c>
      <c r="AX405" s="11" t="s">
        <v>73</v>
      </c>
      <c r="AY405" s="192" t="s">
        <v>167</v>
      </c>
    </row>
    <row r="406" spans="2:65" s="11" customFormat="1">
      <c r="B406" s="183"/>
      <c r="D406" s="203" t="s">
        <v>177</v>
      </c>
      <c r="E406" s="192" t="s">
        <v>5</v>
      </c>
      <c r="F406" s="204" t="s">
        <v>867</v>
      </c>
      <c r="H406" s="205">
        <v>2.2480000000000002</v>
      </c>
      <c r="I406" s="188"/>
      <c r="L406" s="183"/>
      <c r="M406" s="189"/>
      <c r="N406" s="190"/>
      <c r="O406" s="190"/>
      <c r="P406" s="190"/>
      <c r="Q406" s="190"/>
      <c r="R406" s="190"/>
      <c r="S406" s="190"/>
      <c r="T406" s="191"/>
      <c r="AT406" s="192" t="s">
        <v>177</v>
      </c>
      <c r="AU406" s="192" t="s">
        <v>87</v>
      </c>
      <c r="AV406" s="11" t="s">
        <v>87</v>
      </c>
      <c r="AW406" s="11" t="s">
        <v>37</v>
      </c>
      <c r="AX406" s="11" t="s">
        <v>73</v>
      </c>
      <c r="AY406" s="192" t="s">
        <v>167</v>
      </c>
    </row>
    <row r="407" spans="2:65" s="14" customFormat="1">
      <c r="B407" s="225"/>
      <c r="D407" s="184" t="s">
        <v>177</v>
      </c>
      <c r="E407" s="226" t="s">
        <v>5</v>
      </c>
      <c r="F407" s="227" t="s">
        <v>826</v>
      </c>
      <c r="H407" s="228">
        <v>41.326999999999998</v>
      </c>
      <c r="I407" s="229"/>
      <c r="L407" s="225"/>
      <c r="M407" s="230"/>
      <c r="N407" s="231"/>
      <c r="O407" s="231"/>
      <c r="P407" s="231"/>
      <c r="Q407" s="231"/>
      <c r="R407" s="231"/>
      <c r="S407" s="231"/>
      <c r="T407" s="232"/>
      <c r="AT407" s="233" t="s">
        <v>177</v>
      </c>
      <c r="AU407" s="233" t="s">
        <v>87</v>
      </c>
      <c r="AV407" s="14" t="s">
        <v>175</v>
      </c>
      <c r="AW407" s="14" t="s">
        <v>37</v>
      </c>
      <c r="AX407" s="14" t="s">
        <v>78</v>
      </c>
      <c r="AY407" s="233" t="s">
        <v>167</v>
      </c>
    </row>
    <row r="408" spans="2:65" s="1" customFormat="1" ht="31.5" customHeight="1">
      <c r="B408" s="170"/>
      <c r="C408" s="171" t="s">
        <v>868</v>
      </c>
      <c r="D408" s="171" t="s">
        <v>170</v>
      </c>
      <c r="E408" s="172" t="s">
        <v>869</v>
      </c>
      <c r="F408" s="173" t="s">
        <v>870</v>
      </c>
      <c r="G408" s="174" t="s">
        <v>313</v>
      </c>
      <c r="H408" s="175">
        <v>0.72799999999999998</v>
      </c>
      <c r="I408" s="176"/>
      <c r="J408" s="177">
        <f>ROUND(I408*H408,2)</f>
        <v>0</v>
      </c>
      <c r="K408" s="173" t="s">
        <v>5</v>
      </c>
      <c r="L408" s="41"/>
      <c r="M408" s="178" t="s">
        <v>5</v>
      </c>
      <c r="N408" s="179" t="s">
        <v>45</v>
      </c>
      <c r="O408" s="42"/>
      <c r="P408" s="180">
        <f>O408*H408</f>
        <v>0</v>
      </c>
      <c r="Q408" s="180">
        <v>2.81E-3</v>
      </c>
      <c r="R408" s="180">
        <f>Q408*H408</f>
        <v>2.0456799999999998E-3</v>
      </c>
      <c r="S408" s="180">
        <v>0</v>
      </c>
      <c r="T408" s="181">
        <f>S408*H408</f>
        <v>0</v>
      </c>
      <c r="AR408" s="24" t="s">
        <v>250</v>
      </c>
      <c r="AT408" s="24" t="s">
        <v>170</v>
      </c>
      <c r="AU408" s="24" t="s">
        <v>87</v>
      </c>
      <c r="AY408" s="24" t="s">
        <v>167</v>
      </c>
      <c r="BE408" s="182">
        <f>IF(N408="základní",J408,0)</f>
        <v>0</v>
      </c>
      <c r="BF408" s="182">
        <f>IF(N408="snížená",J408,0)</f>
        <v>0</v>
      </c>
      <c r="BG408" s="182">
        <f>IF(N408="zákl. přenesená",J408,0)</f>
        <v>0</v>
      </c>
      <c r="BH408" s="182">
        <f>IF(N408="sníž. přenesená",J408,0)</f>
        <v>0</v>
      </c>
      <c r="BI408" s="182">
        <f>IF(N408="nulová",J408,0)</f>
        <v>0</v>
      </c>
      <c r="BJ408" s="24" t="s">
        <v>87</v>
      </c>
      <c r="BK408" s="182">
        <f>ROUND(I408*H408,2)</f>
        <v>0</v>
      </c>
      <c r="BL408" s="24" t="s">
        <v>250</v>
      </c>
      <c r="BM408" s="24" t="s">
        <v>871</v>
      </c>
    </row>
    <row r="409" spans="2:65" s="1" customFormat="1" ht="22.5" customHeight="1">
      <c r="B409" s="170"/>
      <c r="C409" s="171" t="s">
        <v>872</v>
      </c>
      <c r="D409" s="171" t="s">
        <v>170</v>
      </c>
      <c r="E409" s="172" t="s">
        <v>873</v>
      </c>
      <c r="F409" s="173" t="s">
        <v>874</v>
      </c>
      <c r="G409" s="174" t="s">
        <v>195</v>
      </c>
      <c r="H409" s="175">
        <v>5.5179999999999998</v>
      </c>
      <c r="I409" s="176"/>
      <c r="J409" s="177">
        <f>ROUND(I409*H409,2)</f>
        <v>0</v>
      </c>
      <c r="K409" s="173" t="s">
        <v>174</v>
      </c>
      <c r="L409" s="41"/>
      <c r="M409" s="178" t="s">
        <v>5</v>
      </c>
      <c r="N409" s="179" t="s">
        <v>45</v>
      </c>
      <c r="O409" s="42"/>
      <c r="P409" s="180">
        <f>O409*H409</f>
        <v>0</v>
      </c>
      <c r="Q409" s="180">
        <v>0</v>
      </c>
      <c r="R409" s="180">
        <f>Q409*H409</f>
        <v>0</v>
      </c>
      <c r="S409" s="180">
        <v>0</v>
      </c>
      <c r="T409" s="181">
        <f>S409*H409</f>
        <v>0</v>
      </c>
      <c r="AR409" s="24" t="s">
        <v>250</v>
      </c>
      <c r="AT409" s="24" t="s">
        <v>170</v>
      </c>
      <c r="AU409" s="24" t="s">
        <v>87</v>
      </c>
      <c r="AY409" s="24" t="s">
        <v>167</v>
      </c>
      <c r="BE409" s="182">
        <f>IF(N409="základní",J409,0)</f>
        <v>0</v>
      </c>
      <c r="BF409" s="182">
        <f>IF(N409="snížená",J409,0)</f>
        <v>0</v>
      </c>
      <c r="BG409" s="182">
        <f>IF(N409="zákl. přenesená",J409,0)</f>
        <v>0</v>
      </c>
      <c r="BH409" s="182">
        <f>IF(N409="sníž. přenesená",J409,0)</f>
        <v>0</v>
      </c>
      <c r="BI409" s="182">
        <f>IF(N409="nulová",J409,0)</f>
        <v>0</v>
      </c>
      <c r="BJ409" s="24" t="s">
        <v>87</v>
      </c>
      <c r="BK409" s="182">
        <f>ROUND(I409*H409,2)</f>
        <v>0</v>
      </c>
      <c r="BL409" s="24" t="s">
        <v>250</v>
      </c>
      <c r="BM409" s="24" t="s">
        <v>875</v>
      </c>
    </row>
    <row r="410" spans="2:65" s="1" customFormat="1" ht="22.5" customHeight="1">
      <c r="B410" s="170"/>
      <c r="C410" s="171" t="s">
        <v>876</v>
      </c>
      <c r="D410" s="171" t="s">
        <v>170</v>
      </c>
      <c r="E410" s="172" t="s">
        <v>877</v>
      </c>
      <c r="F410" s="173" t="s">
        <v>878</v>
      </c>
      <c r="G410" s="174" t="s">
        <v>195</v>
      </c>
      <c r="H410" s="175">
        <v>5.5179999999999998</v>
      </c>
      <c r="I410" s="176"/>
      <c r="J410" s="177">
        <f>ROUND(I410*H410,2)</f>
        <v>0</v>
      </c>
      <c r="K410" s="173" t="s">
        <v>174</v>
      </c>
      <c r="L410" s="41"/>
      <c r="M410" s="178" t="s">
        <v>5</v>
      </c>
      <c r="N410" s="179" t="s">
        <v>45</v>
      </c>
      <c r="O410" s="42"/>
      <c r="P410" s="180">
        <f>O410*H410</f>
        <v>0</v>
      </c>
      <c r="Q410" s="180">
        <v>0</v>
      </c>
      <c r="R410" s="180">
        <f>Q410*H410</f>
        <v>0</v>
      </c>
      <c r="S410" s="180">
        <v>0</v>
      </c>
      <c r="T410" s="181">
        <f>S410*H410</f>
        <v>0</v>
      </c>
      <c r="AR410" s="24" t="s">
        <v>250</v>
      </c>
      <c r="AT410" s="24" t="s">
        <v>170</v>
      </c>
      <c r="AU410" s="24" t="s">
        <v>87</v>
      </c>
      <c r="AY410" s="24" t="s">
        <v>167</v>
      </c>
      <c r="BE410" s="182">
        <f>IF(N410="základní",J410,0)</f>
        <v>0</v>
      </c>
      <c r="BF410" s="182">
        <f>IF(N410="snížená",J410,0)</f>
        <v>0</v>
      </c>
      <c r="BG410" s="182">
        <f>IF(N410="zákl. přenesená",J410,0)</f>
        <v>0</v>
      </c>
      <c r="BH410" s="182">
        <f>IF(N410="sníž. přenesená",J410,0)</f>
        <v>0</v>
      </c>
      <c r="BI410" s="182">
        <f>IF(N410="nulová",J410,0)</f>
        <v>0</v>
      </c>
      <c r="BJ410" s="24" t="s">
        <v>87</v>
      </c>
      <c r="BK410" s="182">
        <f>ROUND(I410*H410,2)</f>
        <v>0</v>
      </c>
      <c r="BL410" s="24" t="s">
        <v>250</v>
      </c>
      <c r="BM410" s="24" t="s">
        <v>879</v>
      </c>
    </row>
    <row r="411" spans="2:65" s="10" customFormat="1" ht="29.85" customHeight="1">
      <c r="B411" s="156"/>
      <c r="D411" s="167" t="s">
        <v>72</v>
      </c>
      <c r="E411" s="168" t="s">
        <v>880</v>
      </c>
      <c r="F411" s="168" t="s">
        <v>881</v>
      </c>
      <c r="I411" s="159"/>
      <c r="J411" s="169">
        <f>BK411</f>
        <v>0</v>
      </c>
      <c r="L411" s="156"/>
      <c r="M411" s="161"/>
      <c r="N411" s="162"/>
      <c r="O411" s="162"/>
      <c r="P411" s="163">
        <f>SUM(P412:P470)</f>
        <v>0</v>
      </c>
      <c r="Q411" s="162"/>
      <c r="R411" s="163">
        <f>SUM(R412:R470)</f>
        <v>2.42588778</v>
      </c>
      <c r="S411" s="162"/>
      <c r="T411" s="164">
        <f>SUM(T412:T470)</f>
        <v>1.95E-2</v>
      </c>
      <c r="AR411" s="157" t="s">
        <v>87</v>
      </c>
      <c r="AT411" s="165" t="s">
        <v>72</v>
      </c>
      <c r="AU411" s="165" t="s">
        <v>78</v>
      </c>
      <c r="AY411" s="157" t="s">
        <v>167</v>
      </c>
      <c r="BK411" s="166">
        <f>SUM(BK412:BK470)</f>
        <v>0</v>
      </c>
    </row>
    <row r="412" spans="2:65" s="1" customFormat="1" ht="22.5" customHeight="1">
      <c r="B412" s="170"/>
      <c r="C412" s="171" t="s">
        <v>882</v>
      </c>
      <c r="D412" s="171" t="s">
        <v>170</v>
      </c>
      <c r="E412" s="172" t="s">
        <v>883</v>
      </c>
      <c r="F412" s="173" t="s">
        <v>884</v>
      </c>
      <c r="G412" s="174" t="s">
        <v>201</v>
      </c>
      <c r="H412" s="175">
        <v>23.103000000000002</v>
      </c>
      <c r="I412" s="176"/>
      <c r="J412" s="177">
        <f>ROUND(I412*H412,2)</f>
        <v>0</v>
      </c>
      <c r="K412" s="173" t="s">
        <v>174</v>
      </c>
      <c r="L412" s="41"/>
      <c r="M412" s="178" t="s">
        <v>5</v>
      </c>
      <c r="N412" s="179" t="s">
        <v>45</v>
      </c>
      <c r="O412" s="42"/>
      <c r="P412" s="180">
        <f>O412*H412</f>
        <v>0</v>
      </c>
      <c r="Q412" s="180">
        <v>1.796E-2</v>
      </c>
      <c r="R412" s="180">
        <f>Q412*H412</f>
        <v>0.41492988000000003</v>
      </c>
      <c r="S412" s="180">
        <v>0</v>
      </c>
      <c r="T412" s="181">
        <f>S412*H412</f>
        <v>0</v>
      </c>
      <c r="AR412" s="24" t="s">
        <v>250</v>
      </c>
      <c r="AT412" s="24" t="s">
        <v>170</v>
      </c>
      <c r="AU412" s="24" t="s">
        <v>87</v>
      </c>
      <c r="AY412" s="24" t="s">
        <v>167</v>
      </c>
      <c r="BE412" s="182">
        <f>IF(N412="základní",J412,0)</f>
        <v>0</v>
      </c>
      <c r="BF412" s="182">
        <f>IF(N412="snížená",J412,0)</f>
        <v>0</v>
      </c>
      <c r="BG412" s="182">
        <f>IF(N412="zákl. přenesená",J412,0)</f>
        <v>0</v>
      </c>
      <c r="BH412" s="182">
        <f>IF(N412="sníž. přenesená",J412,0)</f>
        <v>0</v>
      </c>
      <c r="BI412" s="182">
        <f>IF(N412="nulová",J412,0)</f>
        <v>0</v>
      </c>
      <c r="BJ412" s="24" t="s">
        <v>87</v>
      </c>
      <c r="BK412" s="182">
        <f>ROUND(I412*H412,2)</f>
        <v>0</v>
      </c>
      <c r="BL412" s="24" t="s">
        <v>250</v>
      </c>
      <c r="BM412" s="24" t="s">
        <v>885</v>
      </c>
    </row>
    <row r="413" spans="2:65" s="11" customFormat="1">
      <c r="B413" s="183"/>
      <c r="D413" s="203" t="s">
        <v>177</v>
      </c>
      <c r="E413" s="192" t="s">
        <v>5</v>
      </c>
      <c r="F413" s="204" t="s">
        <v>886</v>
      </c>
      <c r="H413" s="205">
        <v>11.032</v>
      </c>
      <c r="I413" s="188"/>
      <c r="L413" s="183"/>
      <c r="M413" s="189"/>
      <c r="N413" s="190"/>
      <c r="O413" s="190"/>
      <c r="P413" s="190"/>
      <c r="Q413" s="190"/>
      <c r="R413" s="190"/>
      <c r="S413" s="190"/>
      <c r="T413" s="191"/>
      <c r="AT413" s="192" t="s">
        <v>177</v>
      </c>
      <c r="AU413" s="192" t="s">
        <v>87</v>
      </c>
      <c r="AV413" s="11" t="s">
        <v>87</v>
      </c>
      <c r="AW413" s="11" t="s">
        <v>37</v>
      </c>
      <c r="AX413" s="11" t="s">
        <v>73</v>
      </c>
      <c r="AY413" s="192" t="s">
        <v>167</v>
      </c>
    </row>
    <row r="414" spans="2:65" s="11" customFormat="1">
      <c r="B414" s="183"/>
      <c r="D414" s="203" t="s">
        <v>177</v>
      </c>
      <c r="E414" s="192" t="s">
        <v>5</v>
      </c>
      <c r="F414" s="204" t="s">
        <v>866</v>
      </c>
      <c r="H414" s="205">
        <v>12.071</v>
      </c>
      <c r="I414" s="188"/>
      <c r="L414" s="183"/>
      <c r="M414" s="189"/>
      <c r="N414" s="190"/>
      <c r="O414" s="190"/>
      <c r="P414" s="190"/>
      <c r="Q414" s="190"/>
      <c r="R414" s="190"/>
      <c r="S414" s="190"/>
      <c r="T414" s="191"/>
      <c r="AT414" s="192" t="s">
        <v>177</v>
      </c>
      <c r="AU414" s="192" t="s">
        <v>87</v>
      </c>
      <c r="AV414" s="11" t="s">
        <v>87</v>
      </c>
      <c r="AW414" s="11" t="s">
        <v>37</v>
      </c>
      <c r="AX414" s="11" t="s">
        <v>73</v>
      </c>
      <c r="AY414" s="192" t="s">
        <v>167</v>
      </c>
    </row>
    <row r="415" spans="2:65" s="12" customFormat="1">
      <c r="B415" s="206"/>
      <c r="D415" s="184" t="s">
        <v>177</v>
      </c>
      <c r="E415" s="207" t="s">
        <v>5</v>
      </c>
      <c r="F415" s="208" t="s">
        <v>234</v>
      </c>
      <c r="H415" s="209">
        <v>23.103000000000002</v>
      </c>
      <c r="I415" s="210"/>
      <c r="L415" s="206"/>
      <c r="M415" s="211"/>
      <c r="N415" s="212"/>
      <c r="O415" s="212"/>
      <c r="P415" s="212"/>
      <c r="Q415" s="212"/>
      <c r="R415" s="212"/>
      <c r="S415" s="212"/>
      <c r="T415" s="213"/>
      <c r="AT415" s="214" t="s">
        <v>177</v>
      </c>
      <c r="AU415" s="214" t="s">
        <v>87</v>
      </c>
      <c r="AV415" s="12" t="s">
        <v>168</v>
      </c>
      <c r="AW415" s="12" t="s">
        <v>37</v>
      </c>
      <c r="AX415" s="12" t="s">
        <v>78</v>
      </c>
      <c r="AY415" s="214" t="s">
        <v>167</v>
      </c>
    </row>
    <row r="416" spans="2:65" s="1" customFormat="1" ht="31.5" customHeight="1">
      <c r="B416" s="170"/>
      <c r="C416" s="171" t="s">
        <v>887</v>
      </c>
      <c r="D416" s="171" t="s">
        <v>170</v>
      </c>
      <c r="E416" s="172" t="s">
        <v>888</v>
      </c>
      <c r="F416" s="173" t="s">
        <v>889</v>
      </c>
      <c r="G416" s="174" t="s">
        <v>201</v>
      </c>
      <c r="H416" s="175">
        <v>1.32</v>
      </c>
      <c r="I416" s="176"/>
      <c r="J416" s="177">
        <f>ROUND(I416*H416,2)</f>
        <v>0</v>
      </c>
      <c r="K416" s="173" t="s">
        <v>5</v>
      </c>
      <c r="L416" s="41"/>
      <c r="M416" s="178" t="s">
        <v>5</v>
      </c>
      <c r="N416" s="179" t="s">
        <v>45</v>
      </c>
      <c r="O416" s="42"/>
      <c r="P416" s="180">
        <f>O416*H416</f>
        <v>0</v>
      </c>
      <c r="Q416" s="180">
        <v>3.0000000000000001E-3</v>
      </c>
      <c r="R416" s="180">
        <f>Q416*H416</f>
        <v>3.96E-3</v>
      </c>
      <c r="S416" s="180">
        <v>0</v>
      </c>
      <c r="T416" s="181">
        <f>S416*H416</f>
        <v>0</v>
      </c>
      <c r="AR416" s="24" t="s">
        <v>250</v>
      </c>
      <c r="AT416" s="24" t="s">
        <v>170</v>
      </c>
      <c r="AU416" s="24" t="s">
        <v>87</v>
      </c>
      <c r="AY416" s="24" t="s">
        <v>167</v>
      </c>
      <c r="BE416" s="182">
        <f>IF(N416="základní",J416,0)</f>
        <v>0</v>
      </c>
      <c r="BF416" s="182">
        <f>IF(N416="snížená",J416,0)</f>
        <v>0</v>
      </c>
      <c r="BG416" s="182">
        <f>IF(N416="zákl. přenesená",J416,0)</f>
        <v>0</v>
      </c>
      <c r="BH416" s="182">
        <f>IF(N416="sníž. přenesená",J416,0)</f>
        <v>0</v>
      </c>
      <c r="BI416" s="182">
        <f>IF(N416="nulová",J416,0)</f>
        <v>0</v>
      </c>
      <c r="BJ416" s="24" t="s">
        <v>87</v>
      </c>
      <c r="BK416" s="182">
        <f>ROUND(I416*H416,2)</f>
        <v>0</v>
      </c>
      <c r="BL416" s="24" t="s">
        <v>250</v>
      </c>
      <c r="BM416" s="24" t="s">
        <v>890</v>
      </c>
    </row>
    <row r="417" spans="2:65" s="11" customFormat="1">
      <c r="B417" s="183"/>
      <c r="D417" s="184" t="s">
        <v>177</v>
      </c>
      <c r="E417" s="185" t="s">
        <v>5</v>
      </c>
      <c r="F417" s="186" t="s">
        <v>891</v>
      </c>
      <c r="H417" s="187">
        <v>1.32</v>
      </c>
      <c r="I417" s="188"/>
      <c r="L417" s="183"/>
      <c r="M417" s="189"/>
      <c r="N417" s="190"/>
      <c r="O417" s="190"/>
      <c r="P417" s="190"/>
      <c r="Q417" s="190"/>
      <c r="R417" s="190"/>
      <c r="S417" s="190"/>
      <c r="T417" s="191"/>
      <c r="AT417" s="192" t="s">
        <v>177</v>
      </c>
      <c r="AU417" s="192" t="s">
        <v>87</v>
      </c>
      <c r="AV417" s="11" t="s">
        <v>87</v>
      </c>
      <c r="AW417" s="11" t="s">
        <v>37</v>
      </c>
      <c r="AX417" s="11" t="s">
        <v>78</v>
      </c>
      <c r="AY417" s="192" t="s">
        <v>167</v>
      </c>
    </row>
    <row r="418" spans="2:65" s="1" customFormat="1" ht="22.5" customHeight="1">
      <c r="B418" s="170"/>
      <c r="C418" s="171" t="s">
        <v>892</v>
      </c>
      <c r="D418" s="171" t="s">
        <v>170</v>
      </c>
      <c r="E418" s="172" t="s">
        <v>893</v>
      </c>
      <c r="F418" s="173" t="s">
        <v>894</v>
      </c>
      <c r="G418" s="174" t="s">
        <v>201</v>
      </c>
      <c r="H418" s="175">
        <v>23.497</v>
      </c>
      <c r="I418" s="176"/>
      <c r="J418" s="177">
        <f>ROUND(I418*H418,2)</f>
        <v>0</v>
      </c>
      <c r="K418" s="173" t="s">
        <v>174</v>
      </c>
      <c r="L418" s="41"/>
      <c r="M418" s="178" t="s">
        <v>5</v>
      </c>
      <c r="N418" s="179" t="s">
        <v>45</v>
      </c>
      <c r="O418" s="42"/>
      <c r="P418" s="180">
        <f>O418*H418</f>
        <v>0</v>
      </c>
      <c r="Q418" s="180">
        <v>1E-4</v>
      </c>
      <c r="R418" s="180">
        <f>Q418*H418</f>
        <v>2.3497000000000001E-3</v>
      </c>
      <c r="S418" s="180">
        <v>0</v>
      </c>
      <c r="T418" s="181">
        <f>S418*H418</f>
        <v>0</v>
      </c>
      <c r="AR418" s="24" t="s">
        <v>250</v>
      </c>
      <c r="AT418" s="24" t="s">
        <v>170</v>
      </c>
      <c r="AU418" s="24" t="s">
        <v>87</v>
      </c>
      <c r="AY418" s="24" t="s">
        <v>167</v>
      </c>
      <c r="BE418" s="182">
        <f>IF(N418="základní",J418,0)</f>
        <v>0</v>
      </c>
      <c r="BF418" s="182">
        <f>IF(N418="snížená",J418,0)</f>
        <v>0</v>
      </c>
      <c r="BG418" s="182">
        <f>IF(N418="zákl. přenesená",J418,0)</f>
        <v>0</v>
      </c>
      <c r="BH418" s="182">
        <f>IF(N418="sníž. přenesená",J418,0)</f>
        <v>0</v>
      </c>
      <c r="BI418" s="182">
        <f>IF(N418="nulová",J418,0)</f>
        <v>0</v>
      </c>
      <c r="BJ418" s="24" t="s">
        <v>87</v>
      </c>
      <c r="BK418" s="182">
        <f>ROUND(I418*H418,2)</f>
        <v>0</v>
      </c>
      <c r="BL418" s="24" t="s">
        <v>250</v>
      </c>
      <c r="BM418" s="24" t="s">
        <v>895</v>
      </c>
    </row>
    <row r="419" spans="2:65" s="11" customFormat="1">
      <c r="B419" s="183"/>
      <c r="D419" s="203" t="s">
        <v>177</v>
      </c>
      <c r="E419" s="192" t="s">
        <v>5</v>
      </c>
      <c r="F419" s="204" t="s">
        <v>513</v>
      </c>
      <c r="H419" s="205">
        <v>23.497</v>
      </c>
      <c r="I419" s="188"/>
      <c r="L419" s="183"/>
      <c r="M419" s="189"/>
      <c r="N419" s="190"/>
      <c r="O419" s="190"/>
      <c r="P419" s="190"/>
      <c r="Q419" s="190"/>
      <c r="R419" s="190"/>
      <c r="S419" s="190"/>
      <c r="T419" s="191"/>
      <c r="AT419" s="192" t="s">
        <v>177</v>
      </c>
      <c r="AU419" s="192" t="s">
        <v>87</v>
      </c>
      <c r="AV419" s="11" t="s">
        <v>87</v>
      </c>
      <c r="AW419" s="11" t="s">
        <v>37</v>
      </c>
      <c r="AX419" s="11" t="s">
        <v>73</v>
      </c>
      <c r="AY419" s="192" t="s">
        <v>167</v>
      </c>
    </row>
    <row r="420" spans="2:65" s="12" customFormat="1">
      <c r="B420" s="206"/>
      <c r="D420" s="184" t="s">
        <v>177</v>
      </c>
      <c r="E420" s="207" t="s">
        <v>5</v>
      </c>
      <c r="F420" s="208" t="s">
        <v>234</v>
      </c>
      <c r="H420" s="209">
        <v>23.497</v>
      </c>
      <c r="I420" s="210"/>
      <c r="L420" s="206"/>
      <c r="M420" s="211"/>
      <c r="N420" s="212"/>
      <c r="O420" s="212"/>
      <c r="P420" s="212"/>
      <c r="Q420" s="212"/>
      <c r="R420" s="212"/>
      <c r="S420" s="212"/>
      <c r="T420" s="213"/>
      <c r="AT420" s="214" t="s">
        <v>177</v>
      </c>
      <c r="AU420" s="214" t="s">
        <v>87</v>
      </c>
      <c r="AV420" s="12" t="s">
        <v>168</v>
      </c>
      <c r="AW420" s="12" t="s">
        <v>37</v>
      </c>
      <c r="AX420" s="12" t="s">
        <v>78</v>
      </c>
      <c r="AY420" s="214" t="s">
        <v>167</v>
      </c>
    </row>
    <row r="421" spans="2:65" s="1" customFormat="1" ht="31.5" customHeight="1">
      <c r="B421" s="170"/>
      <c r="C421" s="171" t="s">
        <v>896</v>
      </c>
      <c r="D421" s="171" t="s">
        <v>170</v>
      </c>
      <c r="E421" s="172" t="s">
        <v>897</v>
      </c>
      <c r="F421" s="173" t="s">
        <v>898</v>
      </c>
      <c r="G421" s="174" t="s">
        <v>173</v>
      </c>
      <c r="H421" s="175">
        <v>1</v>
      </c>
      <c r="I421" s="176"/>
      <c r="J421" s="177">
        <f>ROUND(I421*H421,2)</f>
        <v>0</v>
      </c>
      <c r="K421" s="173" t="s">
        <v>174</v>
      </c>
      <c r="L421" s="41"/>
      <c r="M421" s="178" t="s">
        <v>5</v>
      </c>
      <c r="N421" s="179" t="s">
        <v>45</v>
      </c>
      <c r="O421" s="42"/>
      <c r="P421" s="180">
        <f>O421*H421</f>
        <v>0</v>
      </c>
      <c r="Q421" s="180">
        <v>2.32E-3</v>
      </c>
      <c r="R421" s="180">
        <f>Q421*H421</f>
        <v>2.32E-3</v>
      </c>
      <c r="S421" s="180">
        <v>8.5000000000000006E-3</v>
      </c>
      <c r="T421" s="181">
        <f>S421*H421</f>
        <v>8.5000000000000006E-3</v>
      </c>
      <c r="AR421" s="24" t="s">
        <v>250</v>
      </c>
      <c r="AT421" s="24" t="s">
        <v>170</v>
      </c>
      <c r="AU421" s="24" t="s">
        <v>87</v>
      </c>
      <c r="AY421" s="24" t="s">
        <v>167</v>
      </c>
      <c r="BE421" s="182">
        <f>IF(N421="základní",J421,0)</f>
        <v>0</v>
      </c>
      <c r="BF421" s="182">
        <f>IF(N421="snížená",J421,0)</f>
        <v>0</v>
      </c>
      <c r="BG421" s="182">
        <f>IF(N421="zákl. přenesená",J421,0)</f>
        <v>0</v>
      </c>
      <c r="BH421" s="182">
        <f>IF(N421="sníž. přenesená",J421,0)</f>
        <v>0</v>
      </c>
      <c r="BI421" s="182">
        <f>IF(N421="nulová",J421,0)</f>
        <v>0</v>
      </c>
      <c r="BJ421" s="24" t="s">
        <v>87</v>
      </c>
      <c r="BK421" s="182">
        <f>ROUND(I421*H421,2)</f>
        <v>0</v>
      </c>
      <c r="BL421" s="24" t="s">
        <v>250</v>
      </c>
      <c r="BM421" s="24" t="s">
        <v>899</v>
      </c>
    </row>
    <row r="422" spans="2:65" s="11" customFormat="1">
      <c r="B422" s="183"/>
      <c r="D422" s="184" t="s">
        <v>177</v>
      </c>
      <c r="E422" s="185" t="s">
        <v>5</v>
      </c>
      <c r="F422" s="186" t="s">
        <v>900</v>
      </c>
      <c r="H422" s="187">
        <v>1</v>
      </c>
      <c r="I422" s="188"/>
      <c r="L422" s="183"/>
      <c r="M422" s="189"/>
      <c r="N422" s="190"/>
      <c r="O422" s="190"/>
      <c r="P422" s="190"/>
      <c r="Q422" s="190"/>
      <c r="R422" s="190"/>
      <c r="S422" s="190"/>
      <c r="T422" s="191"/>
      <c r="AT422" s="192" t="s">
        <v>177</v>
      </c>
      <c r="AU422" s="192" t="s">
        <v>87</v>
      </c>
      <c r="AV422" s="11" t="s">
        <v>87</v>
      </c>
      <c r="AW422" s="11" t="s">
        <v>37</v>
      </c>
      <c r="AX422" s="11" t="s">
        <v>78</v>
      </c>
      <c r="AY422" s="192" t="s">
        <v>167</v>
      </c>
    </row>
    <row r="423" spans="2:65" s="1" customFormat="1" ht="22.5" customHeight="1">
      <c r="B423" s="170"/>
      <c r="C423" s="171" t="s">
        <v>901</v>
      </c>
      <c r="D423" s="171" t="s">
        <v>170</v>
      </c>
      <c r="E423" s="172" t="s">
        <v>902</v>
      </c>
      <c r="F423" s="173" t="s">
        <v>903</v>
      </c>
      <c r="G423" s="174" t="s">
        <v>201</v>
      </c>
      <c r="H423" s="175">
        <v>105.44499999999999</v>
      </c>
      <c r="I423" s="176"/>
      <c r="J423" s="177">
        <f>ROUND(I423*H423,2)</f>
        <v>0</v>
      </c>
      <c r="K423" s="173" t="s">
        <v>174</v>
      </c>
      <c r="L423" s="41"/>
      <c r="M423" s="178" t="s">
        <v>5</v>
      </c>
      <c r="N423" s="179" t="s">
        <v>45</v>
      </c>
      <c r="O423" s="42"/>
      <c r="P423" s="180">
        <f>O423*H423</f>
        <v>0</v>
      </c>
      <c r="Q423" s="180">
        <v>1.379E-2</v>
      </c>
      <c r="R423" s="180">
        <f>Q423*H423</f>
        <v>1.45408655</v>
      </c>
      <c r="S423" s="180">
        <v>0</v>
      </c>
      <c r="T423" s="181">
        <f>S423*H423</f>
        <v>0</v>
      </c>
      <c r="AR423" s="24" t="s">
        <v>250</v>
      </c>
      <c r="AT423" s="24" t="s">
        <v>170</v>
      </c>
      <c r="AU423" s="24" t="s">
        <v>87</v>
      </c>
      <c r="AY423" s="24" t="s">
        <v>167</v>
      </c>
      <c r="BE423" s="182">
        <f>IF(N423="základní",J423,0)</f>
        <v>0</v>
      </c>
      <c r="BF423" s="182">
        <f>IF(N423="snížená",J423,0)</f>
        <v>0</v>
      </c>
      <c r="BG423" s="182">
        <f>IF(N423="zákl. přenesená",J423,0)</f>
        <v>0</v>
      </c>
      <c r="BH423" s="182">
        <f>IF(N423="sníž. přenesená",J423,0)</f>
        <v>0</v>
      </c>
      <c r="BI423" s="182">
        <f>IF(N423="nulová",J423,0)</f>
        <v>0</v>
      </c>
      <c r="BJ423" s="24" t="s">
        <v>87</v>
      </c>
      <c r="BK423" s="182">
        <f>ROUND(I423*H423,2)</f>
        <v>0</v>
      </c>
      <c r="BL423" s="24" t="s">
        <v>250</v>
      </c>
      <c r="BM423" s="24" t="s">
        <v>904</v>
      </c>
    </row>
    <row r="424" spans="2:65" s="11" customFormat="1">
      <c r="B424" s="183"/>
      <c r="D424" s="203" t="s">
        <v>177</v>
      </c>
      <c r="E424" s="192" t="s">
        <v>5</v>
      </c>
      <c r="F424" s="204" t="s">
        <v>905</v>
      </c>
      <c r="H424" s="205">
        <v>75.563000000000002</v>
      </c>
      <c r="I424" s="188"/>
      <c r="L424" s="183"/>
      <c r="M424" s="189"/>
      <c r="N424" s="190"/>
      <c r="O424" s="190"/>
      <c r="P424" s="190"/>
      <c r="Q424" s="190"/>
      <c r="R424" s="190"/>
      <c r="S424" s="190"/>
      <c r="T424" s="191"/>
      <c r="AT424" s="192" t="s">
        <v>177</v>
      </c>
      <c r="AU424" s="192" t="s">
        <v>87</v>
      </c>
      <c r="AV424" s="11" t="s">
        <v>87</v>
      </c>
      <c r="AW424" s="11" t="s">
        <v>37</v>
      </c>
      <c r="AX424" s="11" t="s">
        <v>73</v>
      </c>
      <c r="AY424" s="192" t="s">
        <v>167</v>
      </c>
    </row>
    <row r="425" spans="2:65" s="11" customFormat="1">
      <c r="B425" s="183"/>
      <c r="D425" s="203" t="s">
        <v>177</v>
      </c>
      <c r="E425" s="192" t="s">
        <v>5</v>
      </c>
      <c r="F425" s="204" t="s">
        <v>906</v>
      </c>
      <c r="H425" s="205">
        <v>17.03</v>
      </c>
      <c r="I425" s="188"/>
      <c r="L425" s="183"/>
      <c r="M425" s="189"/>
      <c r="N425" s="190"/>
      <c r="O425" s="190"/>
      <c r="P425" s="190"/>
      <c r="Q425" s="190"/>
      <c r="R425" s="190"/>
      <c r="S425" s="190"/>
      <c r="T425" s="191"/>
      <c r="AT425" s="192" t="s">
        <v>177</v>
      </c>
      <c r="AU425" s="192" t="s">
        <v>87</v>
      </c>
      <c r="AV425" s="11" t="s">
        <v>87</v>
      </c>
      <c r="AW425" s="11" t="s">
        <v>37</v>
      </c>
      <c r="AX425" s="11" t="s">
        <v>73</v>
      </c>
      <c r="AY425" s="192" t="s">
        <v>167</v>
      </c>
    </row>
    <row r="426" spans="2:65" s="12" customFormat="1">
      <c r="B426" s="206"/>
      <c r="D426" s="203" t="s">
        <v>177</v>
      </c>
      <c r="E426" s="214" t="s">
        <v>99</v>
      </c>
      <c r="F426" s="223" t="s">
        <v>234</v>
      </c>
      <c r="H426" s="224">
        <v>92.593000000000004</v>
      </c>
      <c r="I426" s="210"/>
      <c r="L426" s="206"/>
      <c r="M426" s="211"/>
      <c r="N426" s="212"/>
      <c r="O426" s="212"/>
      <c r="P426" s="212"/>
      <c r="Q426" s="212"/>
      <c r="R426" s="212"/>
      <c r="S426" s="212"/>
      <c r="T426" s="213"/>
      <c r="AT426" s="214" t="s">
        <v>177</v>
      </c>
      <c r="AU426" s="214" t="s">
        <v>87</v>
      </c>
      <c r="AV426" s="12" t="s">
        <v>168</v>
      </c>
      <c r="AW426" s="12" t="s">
        <v>37</v>
      </c>
      <c r="AX426" s="12" t="s">
        <v>73</v>
      </c>
      <c r="AY426" s="214" t="s">
        <v>167</v>
      </c>
    </row>
    <row r="427" spans="2:65" s="11" customFormat="1">
      <c r="B427" s="183"/>
      <c r="D427" s="203" t="s">
        <v>177</v>
      </c>
      <c r="E427" s="192" t="s">
        <v>5</v>
      </c>
      <c r="F427" s="204" t="s">
        <v>907</v>
      </c>
      <c r="H427" s="205">
        <v>12.852</v>
      </c>
      <c r="I427" s="188"/>
      <c r="L427" s="183"/>
      <c r="M427" s="189"/>
      <c r="N427" s="190"/>
      <c r="O427" s="190"/>
      <c r="P427" s="190"/>
      <c r="Q427" s="190"/>
      <c r="R427" s="190"/>
      <c r="S427" s="190"/>
      <c r="T427" s="191"/>
      <c r="AT427" s="192" t="s">
        <v>177</v>
      </c>
      <c r="AU427" s="192" t="s">
        <v>87</v>
      </c>
      <c r="AV427" s="11" t="s">
        <v>87</v>
      </c>
      <c r="AW427" s="11" t="s">
        <v>37</v>
      </c>
      <c r="AX427" s="11" t="s">
        <v>73</v>
      </c>
      <c r="AY427" s="192" t="s">
        <v>167</v>
      </c>
    </row>
    <row r="428" spans="2:65" s="12" customFormat="1">
      <c r="B428" s="206"/>
      <c r="D428" s="203" t="s">
        <v>177</v>
      </c>
      <c r="E428" s="214" t="s">
        <v>101</v>
      </c>
      <c r="F428" s="223" t="s">
        <v>234</v>
      </c>
      <c r="H428" s="224">
        <v>12.852</v>
      </c>
      <c r="I428" s="210"/>
      <c r="L428" s="206"/>
      <c r="M428" s="211"/>
      <c r="N428" s="212"/>
      <c r="O428" s="212"/>
      <c r="P428" s="212"/>
      <c r="Q428" s="212"/>
      <c r="R428" s="212"/>
      <c r="S428" s="212"/>
      <c r="T428" s="213"/>
      <c r="AT428" s="214" t="s">
        <v>177</v>
      </c>
      <c r="AU428" s="214" t="s">
        <v>87</v>
      </c>
      <c r="AV428" s="12" t="s">
        <v>168</v>
      </c>
      <c r="AW428" s="12" t="s">
        <v>37</v>
      </c>
      <c r="AX428" s="12" t="s">
        <v>73</v>
      </c>
      <c r="AY428" s="214" t="s">
        <v>167</v>
      </c>
    </row>
    <row r="429" spans="2:65" s="14" customFormat="1">
      <c r="B429" s="225"/>
      <c r="D429" s="184" t="s">
        <v>177</v>
      </c>
      <c r="E429" s="226" t="s">
        <v>5</v>
      </c>
      <c r="F429" s="227" t="s">
        <v>826</v>
      </c>
      <c r="H429" s="228">
        <v>105.44499999999999</v>
      </c>
      <c r="I429" s="229"/>
      <c r="L429" s="225"/>
      <c r="M429" s="230"/>
      <c r="N429" s="231"/>
      <c r="O429" s="231"/>
      <c r="P429" s="231"/>
      <c r="Q429" s="231"/>
      <c r="R429" s="231"/>
      <c r="S429" s="231"/>
      <c r="T429" s="232"/>
      <c r="AT429" s="233" t="s">
        <v>177</v>
      </c>
      <c r="AU429" s="233" t="s">
        <v>87</v>
      </c>
      <c r="AV429" s="14" t="s">
        <v>175</v>
      </c>
      <c r="AW429" s="14" t="s">
        <v>37</v>
      </c>
      <c r="AX429" s="14" t="s">
        <v>78</v>
      </c>
      <c r="AY429" s="233" t="s">
        <v>167</v>
      </c>
    </row>
    <row r="430" spans="2:65" s="1" customFormat="1" ht="22.5" customHeight="1">
      <c r="B430" s="170"/>
      <c r="C430" s="171" t="s">
        <v>908</v>
      </c>
      <c r="D430" s="171" t="s">
        <v>170</v>
      </c>
      <c r="E430" s="172" t="s">
        <v>909</v>
      </c>
      <c r="F430" s="173" t="s">
        <v>910</v>
      </c>
      <c r="G430" s="174" t="s">
        <v>201</v>
      </c>
      <c r="H430" s="175">
        <v>110.175</v>
      </c>
      <c r="I430" s="176"/>
      <c r="J430" s="177">
        <f>ROUND(I430*H430,2)</f>
        <v>0</v>
      </c>
      <c r="K430" s="173" t="s">
        <v>174</v>
      </c>
      <c r="L430" s="41"/>
      <c r="M430" s="178" t="s">
        <v>5</v>
      </c>
      <c r="N430" s="179" t="s">
        <v>45</v>
      </c>
      <c r="O430" s="42"/>
      <c r="P430" s="180">
        <f>O430*H430</f>
        <v>0</v>
      </c>
      <c r="Q430" s="180">
        <v>1E-4</v>
      </c>
      <c r="R430" s="180">
        <f>Q430*H430</f>
        <v>1.10175E-2</v>
      </c>
      <c r="S430" s="180">
        <v>0</v>
      </c>
      <c r="T430" s="181">
        <f>S430*H430</f>
        <v>0</v>
      </c>
      <c r="AR430" s="24" t="s">
        <v>250</v>
      </c>
      <c r="AT430" s="24" t="s">
        <v>170</v>
      </c>
      <c r="AU430" s="24" t="s">
        <v>87</v>
      </c>
      <c r="AY430" s="24" t="s">
        <v>167</v>
      </c>
      <c r="BE430" s="182">
        <f>IF(N430="základní",J430,0)</f>
        <v>0</v>
      </c>
      <c r="BF430" s="182">
        <f>IF(N430="snížená",J430,0)</f>
        <v>0</v>
      </c>
      <c r="BG430" s="182">
        <f>IF(N430="zákl. přenesená",J430,0)</f>
        <v>0</v>
      </c>
      <c r="BH430" s="182">
        <f>IF(N430="sníž. přenesená",J430,0)</f>
        <v>0</v>
      </c>
      <c r="BI430" s="182">
        <f>IF(N430="nulová",J430,0)</f>
        <v>0</v>
      </c>
      <c r="BJ430" s="24" t="s">
        <v>87</v>
      </c>
      <c r="BK430" s="182">
        <f>ROUND(I430*H430,2)</f>
        <v>0</v>
      </c>
      <c r="BL430" s="24" t="s">
        <v>250</v>
      </c>
      <c r="BM430" s="24" t="s">
        <v>911</v>
      </c>
    </row>
    <row r="431" spans="2:65" s="11" customFormat="1">
      <c r="B431" s="183"/>
      <c r="D431" s="203" t="s">
        <v>177</v>
      </c>
      <c r="E431" s="192" t="s">
        <v>5</v>
      </c>
      <c r="F431" s="204" t="s">
        <v>912</v>
      </c>
      <c r="H431" s="205">
        <v>94.528999999999996</v>
      </c>
      <c r="I431" s="188"/>
      <c r="L431" s="183"/>
      <c r="M431" s="189"/>
      <c r="N431" s="190"/>
      <c r="O431" s="190"/>
      <c r="P431" s="190"/>
      <c r="Q431" s="190"/>
      <c r="R431" s="190"/>
      <c r="S431" s="190"/>
      <c r="T431" s="191"/>
      <c r="AT431" s="192" t="s">
        <v>177</v>
      </c>
      <c r="AU431" s="192" t="s">
        <v>87</v>
      </c>
      <c r="AV431" s="11" t="s">
        <v>87</v>
      </c>
      <c r="AW431" s="11" t="s">
        <v>37</v>
      </c>
      <c r="AX431" s="11" t="s">
        <v>73</v>
      </c>
      <c r="AY431" s="192" t="s">
        <v>167</v>
      </c>
    </row>
    <row r="432" spans="2:65" s="11" customFormat="1">
      <c r="B432" s="183"/>
      <c r="D432" s="203" t="s">
        <v>177</v>
      </c>
      <c r="E432" s="192" t="s">
        <v>5</v>
      </c>
      <c r="F432" s="204" t="s">
        <v>913</v>
      </c>
      <c r="H432" s="205">
        <v>15.646000000000001</v>
      </c>
      <c r="I432" s="188"/>
      <c r="L432" s="183"/>
      <c r="M432" s="189"/>
      <c r="N432" s="190"/>
      <c r="O432" s="190"/>
      <c r="P432" s="190"/>
      <c r="Q432" s="190"/>
      <c r="R432" s="190"/>
      <c r="S432" s="190"/>
      <c r="T432" s="191"/>
      <c r="AT432" s="192" t="s">
        <v>177</v>
      </c>
      <c r="AU432" s="192" t="s">
        <v>87</v>
      </c>
      <c r="AV432" s="11" t="s">
        <v>87</v>
      </c>
      <c r="AW432" s="11" t="s">
        <v>37</v>
      </c>
      <c r="AX432" s="11" t="s">
        <v>73</v>
      </c>
      <c r="AY432" s="192" t="s">
        <v>167</v>
      </c>
    </row>
    <row r="433" spans="2:65" s="12" customFormat="1">
      <c r="B433" s="206"/>
      <c r="D433" s="184" t="s">
        <v>177</v>
      </c>
      <c r="E433" s="207" t="s">
        <v>5</v>
      </c>
      <c r="F433" s="208" t="s">
        <v>234</v>
      </c>
      <c r="H433" s="209">
        <v>110.175</v>
      </c>
      <c r="I433" s="210"/>
      <c r="L433" s="206"/>
      <c r="M433" s="211"/>
      <c r="N433" s="212"/>
      <c r="O433" s="212"/>
      <c r="P433" s="212"/>
      <c r="Q433" s="212"/>
      <c r="R433" s="212"/>
      <c r="S433" s="212"/>
      <c r="T433" s="213"/>
      <c r="AT433" s="214" t="s">
        <v>177</v>
      </c>
      <c r="AU433" s="214" t="s">
        <v>87</v>
      </c>
      <c r="AV433" s="12" t="s">
        <v>168</v>
      </c>
      <c r="AW433" s="12" t="s">
        <v>37</v>
      </c>
      <c r="AX433" s="12" t="s">
        <v>78</v>
      </c>
      <c r="AY433" s="214" t="s">
        <v>167</v>
      </c>
    </row>
    <row r="434" spans="2:65" s="1" customFormat="1" ht="22.5" customHeight="1">
      <c r="B434" s="170"/>
      <c r="C434" s="171" t="s">
        <v>914</v>
      </c>
      <c r="D434" s="171" t="s">
        <v>170</v>
      </c>
      <c r="E434" s="172" t="s">
        <v>915</v>
      </c>
      <c r="F434" s="173" t="s">
        <v>916</v>
      </c>
      <c r="G434" s="174" t="s">
        <v>207</v>
      </c>
      <c r="H434" s="175">
        <v>5.53</v>
      </c>
      <c r="I434" s="176"/>
      <c r="J434" s="177">
        <f>ROUND(I434*H434,2)</f>
        <v>0</v>
      </c>
      <c r="K434" s="173" t="s">
        <v>174</v>
      </c>
      <c r="L434" s="41"/>
      <c r="M434" s="178" t="s">
        <v>5</v>
      </c>
      <c r="N434" s="179" t="s">
        <v>45</v>
      </c>
      <c r="O434" s="42"/>
      <c r="P434" s="180">
        <f>O434*H434</f>
        <v>0</v>
      </c>
      <c r="Q434" s="180">
        <v>4.3800000000000002E-3</v>
      </c>
      <c r="R434" s="180">
        <f>Q434*H434</f>
        <v>2.4221400000000001E-2</v>
      </c>
      <c r="S434" s="180">
        <v>0</v>
      </c>
      <c r="T434" s="181">
        <f>S434*H434</f>
        <v>0</v>
      </c>
      <c r="AR434" s="24" t="s">
        <v>250</v>
      </c>
      <c r="AT434" s="24" t="s">
        <v>170</v>
      </c>
      <c r="AU434" s="24" t="s">
        <v>87</v>
      </c>
      <c r="AY434" s="24" t="s">
        <v>167</v>
      </c>
      <c r="BE434" s="182">
        <f>IF(N434="základní",J434,0)</f>
        <v>0</v>
      </c>
      <c r="BF434" s="182">
        <f>IF(N434="snížená",J434,0)</f>
        <v>0</v>
      </c>
      <c r="BG434" s="182">
        <f>IF(N434="zákl. přenesená",J434,0)</f>
        <v>0</v>
      </c>
      <c r="BH434" s="182">
        <f>IF(N434="sníž. přenesená",J434,0)</f>
        <v>0</v>
      </c>
      <c r="BI434" s="182">
        <f>IF(N434="nulová",J434,0)</f>
        <v>0</v>
      </c>
      <c r="BJ434" s="24" t="s">
        <v>87</v>
      </c>
      <c r="BK434" s="182">
        <f>ROUND(I434*H434,2)</f>
        <v>0</v>
      </c>
      <c r="BL434" s="24" t="s">
        <v>250</v>
      </c>
      <c r="BM434" s="24" t="s">
        <v>917</v>
      </c>
    </row>
    <row r="435" spans="2:65" s="11" customFormat="1">
      <c r="B435" s="183"/>
      <c r="D435" s="184" t="s">
        <v>177</v>
      </c>
      <c r="E435" s="185" t="s">
        <v>5</v>
      </c>
      <c r="F435" s="186" t="s">
        <v>918</v>
      </c>
      <c r="H435" s="187">
        <v>5.53</v>
      </c>
      <c r="I435" s="188"/>
      <c r="L435" s="183"/>
      <c r="M435" s="189"/>
      <c r="N435" s="190"/>
      <c r="O435" s="190"/>
      <c r="P435" s="190"/>
      <c r="Q435" s="190"/>
      <c r="R435" s="190"/>
      <c r="S435" s="190"/>
      <c r="T435" s="191"/>
      <c r="AT435" s="192" t="s">
        <v>177</v>
      </c>
      <c r="AU435" s="192" t="s">
        <v>87</v>
      </c>
      <c r="AV435" s="11" t="s">
        <v>87</v>
      </c>
      <c r="AW435" s="11" t="s">
        <v>37</v>
      </c>
      <c r="AX435" s="11" t="s">
        <v>78</v>
      </c>
      <c r="AY435" s="192" t="s">
        <v>167</v>
      </c>
    </row>
    <row r="436" spans="2:65" s="1" customFormat="1" ht="22.5" customHeight="1">
      <c r="B436" s="170"/>
      <c r="C436" s="171" t="s">
        <v>919</v>
      </c>
      <c r="D436" s="171" t="s">
        <v>170</v>
      </c>
      <c r="E436" s="172" t="s">
        <v>920</v>
      </c>
      <c r="F436" s="173" t="s">
        <v>921</v>
      </c>
      <c r="G436" s="174" t="s">
        <v>201</v>
      </c>
      <c r="H436" s="175">
        <v>94.528999999999996</v>
      </c>
      <c r="I436" s="176"/>
      <c r="J436" s="177">
        <f>ROUND(I436*H436,2)</f>
        <v>0</v>
      </c>
      <c r="K436" s="173" t="s">
        <v>174</v>
      </c>
      <c r="L436" s="41"/>
      <c r="M436" s="178" t="s">
        <v>5</v>
      </c>
      <c r="N436" s="179" t="s">
        <v>45</v>
      </c>
      <c r="O436" s="42"/>
      <c r="P436" s="180">
        <f>O436*H436</f>
        <v>0</v>
      </c>
      <c r="Q436" s="180">
        <v>0</v>
      </c>
      <c r="R436" s="180">
        <f>Q436*H436</f>
        <v>0</v>
      </c>
      <c r="S436" s="180">
        <v>0</v>
      </c>
      <c r="T436" s="181">
        <f>S436*H436</f>
        <v>0</v>
      </c>
      <c r="AR436" s="24" t="s">
        <v>250</v>
      </c>
      <c r="AT436" s="24" t="s">
        <v>170</v>
      </c>
      <c r="AU436" s="24" t="s">
        <v>87</v>
      </c>
      <c r="AY436" s="24" t="s">
        <v>167</v>
      </c>
      <c r="BE436" s="182">
        <f>IF(N436="základní",J436,0)</f>
        <v>0</v>
      </c>
      <c r="BF436" s="182">
        <f>IF(N436="snížená",J436,0)</f>
        <v>0</v>
      </c>
      <c r="BG436" s="182">
        <f>IF(N436="zákl. přenesená",J436,0)</f>
        <v>0</v>
      </c>
      <c r="BH436" s="182">
        <f>IF(N436="sníž. přenesená",J436,0)</f>
        <v>0</v>
      </c>
      <c r="BI436" s="182">
        <f>IF(N436="nulová",J436,0)</f>
        <v>0</v>
      </c>
      <c r="BJ436" s="24" t="s">
        <v>87</v>
      </c>
      <c r="BK436" s="182">
        <f>ROUND(I436*H436,2)</f>
        <v>0</v>
      </c>
      <c r="BL436" s="24" t="s">
        <v>250</v>
      </c>
      <c r="BM436" s="24" t="s">
        <v>922</v>
      </c>
    </row>
    <row r="437" spans="2:65" s="11" customFormat="1">
      <c r="B437" s="183"/>
      <c r="D437" s="184" t="s">
        <v>177</v>
      </c>
      <c r="E437" s="185" t="s">
        <v>5</v>
      </c>
      <c r="F437" s="186" t="s">
        <v>912</v>
      </c>
      <c r="H437" s="187">
        <v>94.528999999999996</v>
      </c>
      <c r="I437" s="188"/>
      <c r="L437" s="183"/>
      <c r="M437" s="189"/>
      <c r="N437" s="190"/>
      <c r="O437" s="190"/>
      <c r="P437" s="190"/>
      <c r="Q437" s="190"/>
      <c r="R437" s="190"/>
      <c r="S437" s="190"/>
      <c r="T437" s="191"/>
      <c r="AT437" s="192" t="s">
        <v>177</v>
      </c>
      <c r="AU437" s="192" t="s">
        <v>87</v>
      </c>
      <c r="AV437" s="11" t="s">
        <v>87</v>
      </c>
      <c r="AW437" s="11" t="s">
        <v>37</v>
      </c>
      <c r="AX437" s="11" t="s">
        <v>78</v>
      </c>
      <c r="AY437" s="192" t="s">
        <v>167</v>
      </c>
    </row>
    <row r="438" spans="2:65" s="1" customFormat="1" ht="22.5" customHeight="1">
      <c r="B438" s="170"/>
      <c r="C438" s="193" t="s">
        <v>923</v>
      </c>
      <c r="D438" s="193" t="s">
        <v>183</v>
      </c>
      <c r="E438" s="194" t="s">
        <v>490</v>
      </c>
      <c r="F438" s="195" t="s">
        <v>491</v>
      </c>
      <c r="G438" s="196" t="s">
        <v>201</v>
      </c>
      <c r="H438" s="197">
        <v>98.355000000000004</v>
      </c>
      <c r="I438" s="198"/>
      <c r="J438" s="199">
        <f>ROUND(I438*H438,2)</f>
        <v>0</v>
      </c>
      <c r="K438" s="195" t="s">
        <v>174</v>
      </c>
      <c r="L438" s="200"/>
      <c r="M438" s="201" t="s">
        <v>5</v>
      </c>
      <c r="N438" s="202" t="s">
        <v>45</v>
      </c>
      <c r="O438" s="42"/>
      <c r="P438" s="180">
        <f>O438*H438</f>
        <v>0</v>
      </c>
      <c r="Q438" s="180">
        <v>4.0000000000000001E-3</v>
      </c>
      <c r="R438" s="180">
        <f>Q438*H438</f>
        <v>0.39342000000000005</v>
      </c>
      <c r="S438" s="180">
        <v>0</v>
      </c>
      <c r="T438" s="181">
        <f>S438*H438</f>
        <v>0</v>
      </c>
      <c r="AR438" s="24" t="s">
        <v>340</v>
      </c>
      <c r="AT438" s="24" t="s">
        <v>183</v>
      </c>
      <c r="AU438" s="24" t="s">
        <v>87</v>
      </c>
      <c r="AY438" s="24" t="s">
        <v>167</v>
      </c>
      <c r="BE438" s="182">
        <f>IF(N438="základní",J438,0)</f>
        <v>0</v>
      </c>
      <c r="BF438" s="182">
        <f>IF(N438="snížená",J438,0)</f>
        <v>0</v>
      </c>
      <c r="BG438" s="182">
        <f>IF(N438="zákl. přenesená",J438,0)</f>
        <v>0</v>
      </c>
      <c r="BH438" s="182">
        <f>IF(N438="sníž. přenesená",J438,0)</f>
        <v>0</v>
      </c>
      <c r="BI438" s="182">
        <f>IF(N438="nulová",J438,0)</f>
        <v>0</v>
      </c>
      <c r="BJ438" s="24" t="s">
        <v>87</v>
      </c>
      <c r="BK438" s="182">
        <f>ROUND(I438*H438,2)</f>
        <v>0</v>
      </c>
      <c r="BL438" s="24" t="s">
        <v>250</v>
      </c>
      <c r="BM438" s="24" t="s">
        <v>924</v>
      </c>
    </row>
    <row r="439" spans="2:65" s="11" customFormat="1">
      <c r="B439" s="183"/>
      <c r="D439" s="184" t="s">
        <v>177</v>
      </c>
      <c r="F439" s="186" t="s">
        <v>925</v>
      </c>
      <c r="H439" s="187">
        <v>98.355000000000004</v>
      </c>
      <c r="I439" s="188"/>
      <c r="L439" s="183"/>
      <c r="M439" s="189"/>
      <c r="N439" s="190"/>
      <c r="O439" s="190"/>
      <c r="P439" s="190"/>
      <c r="Q439" s="190"/>
      <c r="R439" s="190"/>
      <c r="S439" s="190"/>
      <c r="T439" s="191"/>
      <c r="AT439" s="192" t="s">
        <v>177</v>
      </c>
      <c r="AU439" s="192" t="s">
        <v>87</v>
      </c>
      <c r="AV439" s="11" t="s">
        <v>87</v>
      </c>
      <c r="AW439" s="11" t="s">
        <v>6</v>
      </c>
      <c r="AX439" s="11" t="s">
        <v>78</v>
      </c>
      <c r="AY439" s="192" t="s">
        <v>167</v>
      </c>
    </row>
    <row r="440" spans="2:65" s="1" customFormat="1" ht="22.5" customHeight="1">
      <c r="B440" s="170"/>
      <c r="C440" s="171" t="s">
        <v>926</v>
      </c>
      <c r="D440" s="171" t="s">
        <v>170</v>
      </c>
      <c r="E440" s="172" t="s">
        <v>927</v>
      </c>
      <c r="F440" s="173" t="s">
        <v>928</v>
      </c>
      <c r="G440" s="174" t="s">
        <v>201</v>
      </c>
      <c r="H440" s="175">
        <v>133.672</v>
      </c>
      <c r="I440" s="176"/>
      <c r="J440" s="177">
        <f>ROUND(I440*H440,2)</f>
        <v>0</v>
      </c>
      <c r="K440" s="173" t="s">
        <v>5</v>
      </c>
      <c r="L440" s="41"/>
      <c r="M440" s="178" t="s">
        <v>5</v>
      </c>
      <c r="N440" s="179" t="s">
        <v>45</v>
      </c>
      <c r="O440" s="42"/>
      <c r="P440" s="180">
        <f>O440*H440</f>
        <v>0</v>
      </c>
      <c r="Q440" s="180">
        <v>0</v>
      </c>
      <c r="R440" s="180">
        <f>Q440*H440</f>
        <v>0</v>
      </c>
      <c r="S440" s="180">
        <v>0</v>
      </c>
      <c r="T440" s="181">
        <f>S440*H440</f>
        <v>0</v>
      </c>
      <c r="AR440" s="24" t="s">
        <v>250</v>
      </c>
      <c r="AT440" s="24" t="s">
        <v>170</v>
      </c>
      <c r="AU440" s="24" t="s">
        <v>87</v>
      </c>
      <c r="AY440" s="24" t="s">
        <v>167</v>
      </c>
      <c r="BE440" s="182">
        <f>IF(N440="základní",J440,0)</f>
        <v>0</v>
      </c>
      <c r="BF440" s="182">
        <f>IF(N440="snížená",J440,0)</f>
        <v>0</v>
      </c>
      <c r="BG440" s="182">
        <f>IF(N440="zákl. přenesená",J440,0)</f>
        <v>0</v>
      </c>
      <c r="BH440" s="182">
        <f>IF(N440="sníž. přenesená",J440,0)</f>
        <v>0</v>
      </c>
      <c r="BI440" s="182">
        <f>IF(N440="nulová",J440,0)</f>
        <v>0</v>
      </c>
      <c r="BJ440" s="24" t="s">
        <v>87</v>
      </c>
      <c r="BK440" s="182">
        <f>ROUND(I440*H440,2)</f>
        <v>0</v>
      </c>
      <c r="BL440" s="24" t="s">
        <v>250</v>
      </c>
      <c r="BM440" s="24" t="s">
        <v>929</v>
      </c>
    </row>
    <row r="441" spans="2:65" s="11" customFormat="1">
      <c r="B441" s="183"/>
      <c r="D441" s="203" t="s">
        <v>177</v>
      </c>
      <c r="E441" s="192" t="s">
        <v>5</v>
      </c>
      <c r="F441" s="204" t="s">
        <v>912</v>
      </c>
      <c r="H441" s="205">
        <v>94.528999999999996</v>
      </c>
      <c r="I441" s="188"/>
      <c r="L441" s="183"/>
      <c r="M441" s="189"/>
      <c r="N441" s="190"/>
      <c r="O441" s="190"/>
      <c r="P441" s="190"/>
      <c r="Q441" s="190"/>
      <c r="R441" s="190"/>
      <c r="S441" s="190"/>
      <c r="T441" s="191"/>
      <c r="AT441" s="192" t="s">
        <v>177</v>
      </c>
      <c r="AU441" s="192" t="s">
        <v>87</v>
      </c>
      <c r="AV441" s="11" t="s">
        <v>87</v>
      </c>
      <c r="AW441" s="11" t="s">
        <v>37</v>
      </c>
      <c r="AX441" s="11" t="s">
        <v>73</v>
      </c>
      <c r="AY441" s="192" t="s">
        <v>167</v>
      </c>
    </row>
    <row r="442" spans="2:65" s="11" customFormat="1">
      <c r="B442" s="183"/>
      <c r="D442" s="203" t="s">
        <v>177</v>
      </c>
      <c r="E442" s="192" t="s">
        <v>5</v>
      </c>
      <c r="F442" s="204" t="s">
        <v>513</v>
      </c>
      <c r="H442" s="205">
        <v>23.497</v>
      </c>
      <c r="I442" s="188"/>
      <c r="L442" s="183"/>
      <c r="M442" s="189"/>
      <c r="N442" s="190"/>
      <c r="O442" s="190"/>
      <c r="P442" s="190"/>
      <c r="Q442" s="190"/>
      <c r="R442" s="190"/>
      <c r="S442" s="190"/>
      <c r="T442" s="191"/>
      <c r="AT442" s="192" t="s">
        <v>177</v>
      </c>
      <c r="AU442" s="192" t="s">
        <v>87</v>
      </c>
      <c r="AV442" s="11" t="s">
        <v>87</v>
      </c>
      <c r="AW442" s="11" t="s">
        <v>37</v>
      </c>
      <c r="AX442" s="11" t="s">
        <v>73</v>
      </c>
      <c r="AY442" s="192" t="s">
        <v>167</v>
      </c>
    </row>
    <row r="443" spans="2:65" s="11" customFormat="1">
      <c r="B443" s="183"/>
      <c r="D443" s="203" t="s">
        <v>177</v>
      </c>
      <c r="E443" s="192" t="s">
        <v>5</v>
      </c>
      <c r="F443" s="204" t="s">
        <v>913</v>
      </c>
      <c r="H443" s="205">
        <v>15.646000000000001</v>
      </c>
      <c r="I443" s="188"/>
      <c r="L443" s="183"/>
      <c r="M443" s="189"/>
      <c r="N443" s="190"/>
      <c r="O443" s="190"/>
      <c r="P443" s="190"/>
      <c r="Q443" s="190"/>
      <c r="R443" s="190"/>
      <c r="S443" s="190"/>
      <c r="T443" s="191"/>
      <c r="AT443" s="192" t="s">
        <v>177</v>
      </c>
      <c r="AU443" s="192" t="s">
        <v>87</v>
      </c>
      <c r="AV443" s="11" t="s">
        <v>87</v>
      </c>
      <c r="AW443" s="11" t="s">
        <v>37</v>
      </c>
      <c r="AX443" s="11" t="s">
        <v>73</v>
      </c>
      <c r="AY443" s="192" t="s">
        <v>167</v>
      </c>
    </row>
    <row r="444" spans="2:65" s="12" customFormat="1">
      <c r="B444" s="206"/>
      <c r="D444" s="184" t="s">
        <v>177</v>
      </c>
      <c r="E444" s="207" t="s">
        <v>5</v>
      </c>
      <c r="F444" s="208" t="s">
        <v>234</v>
      </c>
      <c r="H444" s="209">
        <v>133.672</v>
      </c>
      <c r="I444" s="210"/>
      <c r="L444" s="206"/>
      <c r="M444" s="211"/>
      <c r="N444" s="212"/>
      <c r="O444" s="212"/>
      <c r="P444" s="212"/>
      <c r="Q444" s="212"/>
      <c r="R444" s="212"/>
      <c r="S444" s="212"/>
      <c r="T444" s="213"/>
      <c r="AT444" s="214" t="s">
        <v>177</v>
      </c>
      <c r="AU444" s="214" t="s">
        <v>87</v>
      </c>
      <c r="AV444" s="12" t="s">
        <v>168</v>
      </c>
      <c r="AW444" s="12" t="s">
        <v>37</v>
      </c>
      <c r="AX444" s="12" t="s">
        <v>78</v>
      </c>
      <c r="AY444" s="214" t="s">
        <v>167</v>
      </c>
    </row>
    <row r="445" spans="2:65" s="1" customFormat="1" ht="22.5" customHeight="1">
      <c r="B445" s="170"/>
      <c r="C445" s="171" t="s">
        <v>930</v>
      </c>
      <c r="D445" s="171" t="s">
        <v>170</v>
      </c>
      <c r="E445" s="172" t="s">
        <v>931</v>
      </c>
      <c r="F445" s="173" t="s">
        <v>932</v>
      </c>
      <c r="G445" s="174" t="s">
        <v>201</v>
      </c>
      <c r="H445" s="175">
        <v>1.36</v>
      </c>
      <c r="I445" s="176"/>
      <c r="J445" s="177">
        <f>ROUND(I445*H445,2)</f>
        <v>0</v>
      </c>
      <c r="K445" s="173" t="s">
        <v>174</v>
      </c>
      <c r="L445" s="41"/>
      <c r="M445" s="178" t="s">
        <v>5</v>
      </c>
      <c r="N445" s="179" t="s">
        <v>45</v>
      </c>
      <c r="O445" s="42"/>
      <c r="P445" s="180">
        <f>O445*H445</f>
        <v>0</v>
      </c>
      <c r="Q445" s="180">
        <v>0</v>
      </c>
      <c r="R445" s="180">
        <f>Q445*H445</f>
        <v>0</v>
      </c>
      <c r="S445" s="180">
        <v>0</v>
      </c>
      <c r="T445" s="181">
        <f>S445*H445</f>
        <v>0</v>
      </c>
      <c r="AR445" s="24" t="s">
        <v>250</v>
      </c>
      <c r="AT445" s="24" t="s">
        <v>170</v>
      </c>
      <c r="AU445" s="24" t="s">
        <v>87</v>
      </c>
      <c r="AY445" s="24" t="s">
        <v>167</v>
      </c>
      <c r="BE445" s="182">
        <f>IF(N445="základní",J445,0)</f>
        <v>0</v>
      </c>
      <c r="BF445" s="182">
        <f>IF(N445="snížená",J445,0)</f>
        <v>0</v>
      </c>
      <c r="BG445" s="182">
        <f>IF(N445="zákl. přenesená",J445,0)</f>
        <v>0</v>
      </c>
      <c r="BH445" s="182">
        <f>IF(N445="sníž. přenesená",J445,0)</f>
        <v>0</v>
      </c>
      <c r="BI445" s="182">
        <f>IF(N445="nulová",J445,0)</f>
        <v>0</v>
      </c>
      <c r="BJ445" s="24" t="s">
        <v>87</v>
      </c>
      <c r="BK445" s="182">
        <f>ROUND(I445*H445,2)</f>
        <v>0</v>
      </c>
      <c r="BL445" s="24" t="s">
        <v>250</v>
      </c>
      <c r="BM445" s="24" t="s">
        <v>933</v>
      </c>
    </row>
    <row r="446" spans="2:65" s="1" customFormat="1" ht="22.5" customHeight="1">
      <c r="B446" s="170"/>
      <c r="C446" s="171" t="s">
        <v>934</v>
      </c>
      <c r="D446" s="171" t="s">
        <v>170</v>
      </c>
      <c r="E446" s="172" t="s">
        <v>935</v>
      </c>
      <c r="F446" s="173" t="s">
        <v>936</v>
      </c>
      <c r="G446" s="174" t="s">
        <v>201</v>
      </c>
      <c r="H446" s="175">
        <v>31.486999999999998</v>
      </c>
      <c r="I446" s="176"/>
      <c r="J446" s="177">
        <f>ROUND(I446*H446,2)</f>
        <v>0</v>
      </c>
      <c r="K446" s="173" t="s">
        <v>5</v>
      </c>
      <c r="L446" s="41"/>
      <c r="M446" s="178" t="s">
        <v>5</v>
      </c>
      <c r="N446" s="179" t="s">
        <v>45</v>
      </c>
      <c r="O446" s="42"/>
      <c r="P446" s="180">
        <f>O446*H446</f>
        <v>0</v>
      </c>
      <c r="Q446" s="180">
        <v>2.5000000000000001E-4</v>
      </c>
      <c r="R446" s="180">
        <f>Q446*H446</f>
        <v>7.8717500000000003E-3</v>
      </c>
      <c r="S446" s="180">
        <v>0</v>
      </c>
      <c r="T446" s="181">
        <f>S446*H446</f>
        <v>0</v>
      </c>
      <c r="AR446" s="24" t="s">
        <v>250</v>
      </c>
      <c r="AT446" s="24" t="s">
        <v>170</v>
      </c>
      <c r="AU446" s="24" t="s">
        <v>87</v>
      </c>
      <c r="AY446" s="24" t="s">
        <v>167</v>
      </c>
      <c r="BE446" s="182">
        <f>IF(N446="základní",J446,0)</f>
        <v>0</v>
      </c>
      <c r="BF446" s="182">
        <f>IF(N446="snížená",J446,0)</f>
        <v>0</v>
      </c>
      <c r="BG446" s="182">
        <f>IF(N446="zákl. přenesená",J446,0)</f>
        <v>0</v>
      </c>
      <c r="BH446" s="182">
        <f>IF(N446="sníž. přenesená",J446,0)</f>
        <v>0</v>
      </c>
      <c r="BI446" s="182">
        <f>IF(N446="nulová",J446,0)</f>
        <v>0</v>
      </c>
      <c r="BJ446" s="24" t="s">
        <v>87</v>
      </c>
      <c r="BK446" s="182">
        <f>ROUND(I446*H446,2)</f>
        <v>0</v>
      </c>
      <c r="BL446" s="24" t="s">
        <v>250</v>
      </c>
      <c r="BM446" s="24" t="s">
        <v>937</v>
      </c>
    </row>
    <row r="447" spans="2:65" s="11" customFormat="1">
      <c r="B447" s="183"/>
      <c r="D447" s="203" t="s">
        <v>177</v>
      </c>
      <c r="E447" s="192" t="s">
        <v>5</v>
      </c>
      <c r="F447" s="204" t="s">
        <v>906</v>
      </c>
      <c r="H447" s="205">
        <v>17.03</v>
      </c>
      <c r="I447" s="188"/>
      <c r="L447" s="183"/>
      <c r="M447" s="189"/>
      <c r="N447" s="190"/>
      <c r="O447" s="190"/>
      <c r="P447" s="190"/>
      <c r="Q447" s="190"/>
      <c r="R447" s="190"/>
      <c r="S447" s="190"/>
      <c r="T447" s="191"/>
      <c r="AT447" s="192" t="s">
        <v>177</v>
      </c>
      <c r="AU447" s="192" t="s">
        <v>87</v>
      </c>
      <c r="AV447" s="11" t="s">
        <v>87</v>
      </c>
      <c r="AW447" s="11" t="s">
        <v>37</v>
      </c>
      <c r="AX447" s="11" t="s">
        <v>73</v>
      </c>
      <c r="AY447" s="192" t="s">
        <v>167</v>
      </c>
    </row>
    <row r="448" spans="2:65" s="11" customFormat="1">
      <c r="B448" s="183"/>
      <c r="D448" s="203" t="s">
        <v>177</v>
      </c>
      <c r="E448" s="192" t="s">
        <v>5</v>
      </c>
      <c r="F448" s="204" t="s">
        <v>938</v>
      </c>
      <c r="H448" s="205">
        <v>0.98299999999999998</v>
      </c>
      <c r="I448" s="188"/>
      <c r="L448" s="183"/>
      <c r="M448" s="189"/>
      <c r="N448" s="190"/>
      <c r="O448" s="190"/>
      <c r="P448" s="190"/>
      <c r="Q448" s="190"/>
      <c r="R448" s="190"/>
      <c r="S448" s="190"/>
      <c r="T448" s="191"/>
      <c r="AT448" s="192" t="s">
        <v>177</v>
      </c>
      <c r="AU448" s="192" t="s">
        <v>87</v>
      </c>
      <c r="AV448" s="11" t="s">
        <v>87</v>
      </c>
      <c r="AW448" s="11" t="s">
        <v>37</v>
      </c>
      <c r="AX448" s="11" t="s">
        <v>73</v>
      </c>
      <c r="AY448" s="192" t="s">
        <v>167</v>
      </c>
    </row>
    <row r="449" spans="2:65" s="11" customFormat="1">
      <c r="B449" s="183"/>
      <c r="D449" s="203" t="s">
        <v>177</v>
      </c>
      <c r="E449" s="192" t="s">
        <v>5</v>
      </c>
      <c r="F449" s="204" t="s">
        <v>939</v>
      </c>
      <c r="H449" s="205">
        <v>1.403</v>
      </c>
      <c r="I449" s="188"/>
      <c r="L449" s="183"/>
      <c r="M449" s="189"/>
      <c r="N449" s="190"/>
      <c r="O449" s="190"/>
      <c r="P449" s="190"/>
      <c r="Q449" s="190"/>
      <c r="R449" s="190"/>
      <c r="S449" s="190"/>
      <c r="T449" s="191"/>
      <c r="AT449" s="192" t="s">
        <v>177</v>
      </c>
      <c r="AU449" s="192" t="s">
        <v>87</v>
      </c>
      <c r="AV449" s="11" t="s">
        <v>87</v>
      </c>
      <c r="AW449" s="11" t="s">
        <v>37</v>
      </c>
      <c r="AX449" s="11" t="s">
        <v>73</v>
      </c>
      <c r="AY449" s="192" t="s">
        <v>167</v>
      </c>
    </row>
    <row r="450" spans="2:65" s="11" customFormat="1">
      <c r="B450" s="183"/>
      <c r="D450" s="203" t="s">
        <v>177</v>
      </c>
      <c r="E450" s="192" t="s">
        <v>5</v>
      </c>
      <c r="F450" s="204" t="s">
        <v>103</v>
      </c>
      <c r="H450" s="205">
        <v>12.071</v>
      </c>
      <c r="I450" s="188"/>
      <c r="L450" s="183"/>
      <c r="M450" s="189"/>
      <c r="N450" s="190"/>
      <c r="O450" s="190"/>
      <c r="P450" s="190"/>
      <c r="Q450" s="190"/>
      <c r="R450" s="190"/>
      <c r="S450" s="190"/>
      <c r="T450" s="191"/>
      <c r="AT450" s="192" t="s">
        <v>177</v>
      </c>
      <c r="AU450" s="192" t="s">
        <v>87</v>
      </c>
      <c r="AV450" s="11" t="s">
        <v>87</v>
      </c>
      <c r="AW450" s="11" t="s">
        <v>37</v>
      </c>
      <c r="AX450" s="11" t="s">
        <v>73</v>
      </c>
      <c r="AY450" s="192" t="s">
        <v>167</v>
      </c>
    </row>
    <row r="451" spans="2:65" s="12" customFormat="1">
      <c r="B451" s="206"/>
      <c r="D451" s="184" t="s">
        <v>177</v>
      </c>
      <c r="E451" s="207" t="s">
        <v>5</v>
      </c>
      <c r="F451" s="208" t="s">
        <v>234</v>
      </c>
      <c r="H451" s="209">
        <v>31.486999999999998</v>
      </c>
      <c r="I451" s="210"/>
      <c r="L451" s="206"/>
      <c r="M451" s="211"/>
      <c r="N451" s="212"/>
      <c r="O451" s="212"/>
      <c r="P451" s="212"/>
      <c r="Q451" s="212"/>
      <c r="R451" s="212"/>
      <c r="S451" s="212"/>
      <c r="T451" s="213"/>
      <c r="AT451" s="214" t="s">
        <v>177</v>
      </c>
      <c r="AU451" s="214" t="s">
        <v>87</v>
      </c>
      <c r="AV451" s="12" t="s">
        <v>168</v>
      </c>
      <c r="AW451" s="12" t="s">
        <v>37</v>
      </c>
      <c r="AX451" s="12" t="s">
        <v>78</v>
      </c>
      <c r="AY451" s="214" t="s">
        <v>167</v>
      </c>
    </row>
    <row r="452" spans="2:65" s="1" customFormat="1" ht="22.5" customHeight="1">
      <c r="B452" s="170"/>
      <c r="C452" s="171" t="s">
        <v>940</v>
      </c>
      <c r="D452" s="171" t="s">
        <v>170</v>
      </c>
      <c r="E452" s="172" t="s">
        <v>941</v>
      </c>
      <c r="F452" s="173" t="s">
        <v>942</v>
      </c>
      <c r="G452" s="174" t="s">
        <v>173</v>
      </c>
      <c r="H452" s="175">
        <v>2</v>
      </c>
      <c r="I452" s="176"/>
      <c r="J452" s="177">
        <f>ROUND(I452*H452,2)</f>
        <v>0</v>
      </c>
      <c r="K452" s="173" t="s">
        <v>174</v>
      </c>
      <c r="L452" s="41"/>
      <c r="M452" s="178" t="s">
        <v>5</v>
      </c>
      <c r="N452" s="179" t="s">
        <v>45</v>
      </c>
      <c r="O452" s="42"/>
      <c r="P452" s="180">
        <f>O452*H452</f>
        <v>0</v>
      </c>
      <c r="Q452" s="180">
        <v>1.07E-3</v>
      </c>
      <c r="R452" s="180">
        <f>Q452*H452</f>
        <v>2.14E-3</v>
      </c>
      <c r="S452" s="180">
        <v>5.4999999999999997E-3</v>
      </c>
      <c r="T452" s="181">
        <f>S452*H452</f>
        <v>1.0999999999999999E-2</v>
      </c>
      <c r="AR452" s="24" t="s">
        <v>250</v>
      </c>
      <c r="AT452" s="24" t="s">
        <v>170</v>
      </c>
      <c r="AU452" s="24" t="s">
        <v>87</v>
      </c>
      <c r="AY452" s="24" t="s">
        <v>167</v>
      </c>
      <c r="BE452" s="182">
        <f>IF(N452="základní",J452,0)</f>
        <v>0</v>
      </c>
      <c r="BF452" s="182">
        <f>IF(N452="snížená",J452,0)</f>
        <v>0</v>
      </c>
      <c r="BG452" s="182">
        <f>IF(N452="zákl. přenesená",J452,0)</f>
        <v>0</v>
      </c>
      <c r="BH452" s="182">
        <f>IF(N452="sníž. přenesená",J452,0)</f>
        <v>0</v>
      </c>
      <c r="BI452" s="182">
        <f>IF(N452="nulová",J452,0)</f>
        <v>0</v>
      </c>
      <c r="BJ452" s="24" t="s">
        <v>87</v>
      </c>
      <c r="BK452" s="182">
        <f>ROUND(I452*H452,2)</f>
        <v>0</v>
      </c>
      <c r="BL452" s="24" t="s">
        <v>250</v>
      </c>
      <c r="BM452" s="24" t="s">
        <v>943</v>
      </c>
    </row>
    <row r="453" spans="2:65" s="11" customFormat="1">
      <c r="B453" s="183"/>
      <c r="D453" s="203" t="s">
        <v>177</v>
      </c>
      <c r="E453" s="192" t="s">
        <v>5</v>
      </c>
      <c r="F453" s="204" t="s">
        <v>944</v>
      </c>
      <c r="H453" s="205">
        <v>1</v>
      </c>
      <c r="I453" s="188"/>
      <c r="L453" s="183"/>
      <c r="M453" s="189"/>
      <c r="N453" s="190"/>
      <c r="O453" s="190"/>
      <c r="P453" s="190"/>
      <c r="Q453" s="190"/>
      <c r="R453" s="190"/>
      <c r="S453" s="190"/>
      <c r="T453" s="191"/>
      <c r="AT453" s="192" t="s">
        <v>177</v>
      </c>
      <c r="AU453" s="192" t="s">
        <v>87</v>
      </c>
      <c r="AV453" s="11" t="s">
        <v>87</v>
      </c>
      <c r="AW453" s="11" t="s">
        <v>37</v>
      </c>
      <c r="AX453" s="11" t="s">
        <v>73</v>
      </c>
      <c r="AY453" s="192" t="s">
        <v>167</v>
      </c>
    </row>
    <row r="454" spans="2:65" s="11" customFormat="1">
      <c r="B454" s="183"/>
      <c r="D454" s="203" t="s">
        <v>177</v>
      </c>
      <c r="E454" s="192" t="s">
        <v>5</v>
      </c>
      <c r="F454" s="204" t="s">
        <v>945</v>
      </c>
      <c r="H454" s="205">
        <v>1</v>
      </c>
      <c r="I454" s="188"/>
      <c r="L454" s="183"/>
      <c r="M454" s="189"/>
      <c r="N454" s="190"/>
      <c r="O454" s="190"/>
      <c r="P454" s="190"/>
      <c r="Q454" s="190"/>
      <c r="R454" s="190"/>
      <c r="S454" s="190"/>
      <c r="T454" s="191"/>
      <c r="AT454" s="192" t="s">
        <v>177</v>
      </c>
      <c r="AU454" s="192" t="s">
        <v>87</v>
      </c>
      <c r="AV454" s="11" t="s">
        <v>87</v>
      </c>
      <c r="AW454" s="11" t="s">
        <v>37</v>
      </c>
      <c r="AX454" s="11" t="s">
        <v>73</v>
      </c>
      <c r="AY454" s="192" t="s">
        <v>167</v>
      </c>
    </row>
    <row r="455" spans="2:65" s="12" customFormat="1">
      <c r="B455" s="206"/>
      <c r="D455" s="184" t="s">
        <v>177</v>
      </c>
      <c r="E455" s="207" t="s">
        <v>5</v>
      </c>
      <c r="F455" s="208" t="s">
        <v>234</v>
      </c>
      <c r="H455" s="209">
        <v>2</v>
      </c>
      <c r="I455" s="210"/>
      <c r="L455" s="206"/>
      <c r="M455" s="211"/>
      <c r="N455" s="212"/>
      <c r="O455" s="212"/>
      <c r="P455" s="212"/>
      <c r="Q455" s="212"/>
      <c r="R455" s="212"/>
      <c r="S455" s="212"/>
      <c r="T455" s="213"/>
      <c r="AT455" s="214" t="s">
        <v>177</v>
      </c>
      <c r="AU455" s="214" t="s">
        <v>87</v>
      </c>
      <c r="AV455" s="12" t="s">
        <v>168</v>
      </c>
      <c r="AW455" s="12" t="s">
        <v>37</v>
      </c>
      <c r="AX455" s="12" t="s">
        <v>78</v>
      </c>
      <c r="AY455" s="214" t="s">
        <v>167</v>
      </c>
    </row>
    <row r="456" spans="2:65" s="1" customFormat="1" ht="22.5" customHeight="1">
      <c r="B456" s="170"/>
      <c r="C456" s="193" t="s">
        <v>946</v>
      </c>
      <c r="D456" s="193" t="s">
        <v>183</v>
      </c>
      <c r="E456" s="194" t="s">
        <v>947</v>
      </c>
      <c r="F456" s="195" t="s">
        <v>948</v>
      </c>
      <c r="G456" s="196" t="s">
        <v>173</v>
      </c>
      <c r="H456" s="197">
        <v>1</v>
      </c>
      <c r="I456" s="198"/>
      <c r="J456" s="199">
        <f>ROUND(I456*H456,2)</f>
        <v>0</v>
      </c>
      <c r="K456" s="195" t="s">
        <v>5</v>
      </c>
      <c r="L456" s="200"/>
      <c r="M456" s="201" t="s">
        <v>5</v>
      </c>
      <c r="N456" s="202" t="s">
        <v>45</v>
      </c>
      <c r="O456" s="42"/>
      <c r="P456" s="180">
        <f>O456*H456</f>
        <v>0</v>
      </c>
      <c r="Q456" s="180">
        <v>1.75E-3</v>
      </c>
      <c r="R456" s="180">
        <f>Q456*H456</f>
        <v>1.75E-3</v>
      </c>
      <c r="S456" s="180">
        <v>0</v>
      </c>
      <c r="T456" s="181">
        <f>S456*H456</f>
        <v>0</v>
      </c>
      <c r="AR456" s="24" t="s">
        <v>340</v>
      </c>
      <c r="AT456" s="24" t="s">
        <v>183</v>
      </c>
      <c r="AU456" s="24" t="s">
        <v>87</v>
      </c>
      <c r="AY456" s="24" t="s">
        <v>167</v>
      </c>
      <c r="BE456" s="182">
        <f>IF(N456="základní",J456,0)</f>
        <v>0</v>
      </c>
      <c r="BF456" s="182">
        <f>IF(N456="snížená",J456,0)</f>
        <v>0</v>
      </c>
      <c r="BG456" s="182">
        <f>IF(N456="zákl. přenesená",J456,0)</f>
        <v>0</v>
      </c>
      <c r="BH456" s="182">
        <f>IF(N456="sníž. přenesená",J456,0)</f>
        <v>0</v>
      </c>
      <c r="BI456" s="182">
        <f>IF(N456="nulová",J456,0)</f>
        <v>0</v>
      </c>
      <c r="BJ456" s="24" t="s">
        <v>87</v>
      </c>
      <c r="BK456" s="182">
        <f>ROUND(I456*H456,2)</f>
        <v>0</v>
      </c>
      <c r="BL456" s="24" t="s">
        <v>250</v>
      </c>
      <c r="BM456" s="24" t="s">
        <v>949</v>
      </c>
    </row>
    <row r="457" spans="2:65" s="1" customFormat="1" ht="22.5" customHeight="1">
      <c r="B457" s="170"/>
      <c r="C457" s="171" t="s">
        <v>950</v>
      </c>
      <c r="D457" s="171" t="s">
        <v>170</v>
      </c>
      <c r="E457" s="172" t="s">
        <v>951</v>
      </c>
      <c r="F457" s="173" t="s">
        <v>952</v>
      </c>
      <c r="G457" s="174" t="s">
        <v>207</v>
      </c>
      <c r="H457" s="175">
        <v>5.08</v>
      </c>
      <c r="I457" s="176"/>
      <c r="J457" s="177">
        <f>ROUND(I457*H457,2)</f>
        <v>0</v>
      </c>
      <c r="K457" s="173" t="s">
        <v>174</v>
      </c>
      <c r="L457" s="41"/>
      <c r="M457" s="178" t="s">
        <v>5</v>
      </c>
      <c r="N457" s="179" t="s">
        <v>45</v>
      </c>
      <c r="O457" s="42"/>
      <c r="P457" s="180">
        <f>O457*H457</f>
        <v>0</v>
      </c>
      <c r="Q457" s="180">
        <v>1.044E-2</v>
      </c>
      <c r="R457" s="180">
        <f>Q457*H457</f>
        <v>5.3035199999999998E-2</v>
      </c>
      <c r="S457" s="180">
        <v>0</v>
      </c>
      <c r="T457" s="181">
        <f>S457*H457</f>
        <v>0</v>
      </c>
      <c r="AR457" s="24" t="s">
        <v>250</v>
      </c>
      <c r="AT457" s="24" t="s">
        <v>170</v>
      </c>
      <c r="AU457" s="24" t="s">
        <v>87</v>
      </c>
      <c r="AY457" s="24" t="s">
        <v>167</v>
      </c>
      <c r="BE457" s="182">
        <f>IF(N457="základní",J457,0)</f>
        <v>0</v>
      </c>
      <c r="BF457" s="182">
        <f>IF(N457="snížená",J457,0)</f>
        <v>0</v>
      </c>
      <c r="BG457" s="182">
        <f>IF(N457="zákl. přenesená",J457,0)</f>
        <v>0</v>
      </c>
      <c r="BH457" s="182">
        <f>IF(N457="sníž. přenesená",J457,0)</f>
        <v>0</v>
      </c>
      <c r="BI457" s="182">
        <f>IF(N457="nulová",J457,0)</f>
        <v>0</v>
      </c>
      <c r="BJ457" s="24" t="s">
        <v>87</v>
      </c>
      <c r="BK457" s="182">
        <f>ROUND(I457*H457,2)</f>
        <v>0</v>
      </c>
      <c r="BL457" s="24" t="s">
        <v>250</v>
      </c>
      <c r="BM457" s="24" t="s">
        <v>953</v>
      </c>
    </row>
    <row r="458" spans="2:65" s="11" customFormat="1">
      <c r="B458" s="183"/>
      <c r="D458" s="184" t="s">
        <v>177</v>
      </c>
      <c r="E458" s="185" t="s">
        <v>5</v>
      </c>
      <c r="F458" s="186" t="s">
        <v>954</v>
      </c>
      <c r="H458" s="187">
        <v>5.08</v>
      </c>
      <c r="I458" s="188"/>
      <c r="L458" s="183"/>
      <c r="M458" s="189"/>
      <c r="N458" s="190"/>
      <c r="O458" s="190"/>
      <c r="P458" s="190"/>
      <c r="Q458" s="190"/>
      <c r="R458" s="190"/>
      <c r="S458" s="190"/>
      <c r="T458" s="191"/>
      <c r="AT458" s="192" t="s">
        <v>177</v>
      </c>
      <c r="AU458" s="192" t="s">
        <v>87</v>
      </c>
      <c r="AV458" s="11" t="s">
        <v>87</v>
      </c>
      <c r="AW458" s="11" t="s">
        <v>37</v>
      </c>
      <c r="AX458" s="11" t="s">
        <v>78</v>
      </c>
      <c r="AY458" s="192" t="s">
        <v>167</v>
      </c>
    </row>
    <row r="459" spans="2:65" s="1" customFormat="1" ht="22.5" customHeight="1">
      <c r="B459" s="170"/>
      <c r="C459" s="171" t="s">
        <v>955</v>
      </c>
      <c r="D459" s="171" t="s">
        <v>170</v>
      </c>
      <c r="E459" s="172" t="s">
        <v>956</v>
      </c>
      <c r="F459" s="173" t="s">
        <v>957</v>
      </c>
      <c r="G459" s="174" t="s">
        <v>207</v>
      </c>
      <c r="H459" s="175">
        <v>2.6</v>
      </c>
      <c r="I459" s="176"/>
      <c r="J459" s="177">
        <f>ROUND(I459*H459,2)</f>
        <v>0</v>
      </c>
      <c r="K459" s="173" t="s">
        <v>174</v>
      </c>
      <c r="L459" s="41"/>
      <c r="M459" s="178" t="s">
        <v>5</v>
      </c>
      <c r="N459" s="179" t="s">
        <v>45</v>
      </c>
      <c r="O459" s="42"/>
      <c r="P459" s="180">
        <f>O459*H459</f>
        <v>0</v>
      </c>
      <c r="Q459" s="180">
        <v>9.4999999999999998E-3</v>
      </c>
      <c r="R459" s="180">
        <f>Q459*H459</f>
        <v>2.47E-2</v>
      </c>
      <c r="S459" s="180">
        <v>0</v>
      </c>
      <c r="T459" s="181">
        <f>S459*H459</f>
        <v>0</v>
      </c>
      <c r="AR459" s="24" t="s">
        <v>250</v>
      </c>
      <c r="AT459" s="24" t="s">
        <v>170</v>
      </c>
      <c r="AU459" s="24" t="s">
        <v>87</v>
      </c>
      <c r="AY459" s="24" t="s">
        <v>167</v>
      </c>
      <c r="BE459" s="182">
        <f>IF(N459="základní",J459,0)</f>
        <v>0</v>
      </c>
      <c r="BF459" s="182">
        <f>IF(N459="snížená",J459,0)</f>
        <v>0</v>
      </c>
      <c r="BG459" s="182">
        <f>IF(N459="zákl. přenesená",J459,0)</f>
        <v>0</v>
      </c>
      <c r="BH459" s="182">
        <f>IF(N459="sníž. přenesená",J459,0)</f>
        <v>0</v>
      </c>
      <c r="BI459" s="182">
        <f>IF(N459="nulová",J459,0)</f>
        <v>0</v>
      </c>
      <c r="BJ459" s="24" t="s">
        <v>87</v>
      </c>
      <c r="BK459" s="182">
        <f>ROUND(I459*H459,2)</f>
        <v>0</v>
      </c>
      <c r="BL459" s="24" t="s">
        <v>250</v>
      </c>
      <c r="BM459" s="24" t="s">
        <v>958</v>
      </c>
    </row>
    <row r="460" spans="2:65" s="11" customFormat="1">
      <c r="B460" s="183"/>
      <c r="D460" s="184" t="s">
        <v>177</v>
      </c>
      <c r="E460" s="185" t="s">
        <v>5</v>
      </c>
      <c r="F460" s="186" t="s">
        <v>959</v>
      </c>
      <c r="H460" s="187">
        <v>2.6</v>
      </c>
      <c r="I460" s="188"/>
      <c r="L460" s="183"/>
      <c r="M460" s="189"/>
      <c r="N460" s="190"/>
      <c r="O460" s="190"/>
      <c r="P460" s="190"/>
      <c r="Q460" s="190"/>
      <c r="R460" s="190"/>
      <c r="S460" s="190"/>
      <c r="T460" s="191"/>
      <c r="AT460" s="192" t="s">
        <v>177</v>
      </c>
      <c r="AU460" s="192" t="s">
        <v>87</v>
      </c>
      <c r="AV460" s="11" t="s">
        <v>87</v>
      </c>
      <c r="AW460" s="11" t="s">
        <v>37</v>
      </c>
      <c r="AX460" s="11" t="s">
        <v>78</v>
      </c>
      <c r="AY460" s="192" t="s">
        <v>167</v>
      </c>
    </row>
    <row r="461" spans="2:65" s="1" customFormat="1" ht="22.5" customHeight="1">
      <c r="B461" s="170"/>
      <c r="C461" s="171" t="s">
        <v>960</v>
      </c>
      <c r="D461" s="171" t="s">
        <v>170</v>
      </c>
      <c r="E461" s="172" t="s">
        <v>961</v>
      </c>
      <c r="F461" s="173" t="s">
        <v>962</v>
      </c>
      <c r="G461" s="174" t="s">
        <v>173</v>
      </c>
      <c r="H461" s="175">
        <v>1</v>
      </c>
      <c r="I461" s="176"/>
      <c r="J461" s="177">
        <f>ROUND(I461*H461,2)</f>
        <v>0</v>
      </c>
      <c r="K461" s="173" t="s">
        <v>5</v>
      </c>
      <c r="L461" s="41"/>
      <c r="M461" s="178" t="s">
        <v>5</v>
      </c>
      <c r="N461" s="179" t="s">
        <v>45</v>
      </c>
      <c r="O461" s="42"/>
      <c r="P461" s="180">
        <f>O461*H461</f>
        <v>0</v>
      </c>
      <c r="Q461" s="180">
        <v>6.9999999999999994E-5</v>
      </c>
      <c r="R461" s="180">
        <f>Q461*H461</f>
        <v>6.9999999999999994E-5</v>
      </c>
      <c r="S461" s="180">
        <v>0</v>
      </c>
      <c r="T461" s="181">
        <f>S461*H461</f>
        <v>0</v>
      </c>
      <c r="AR461" s="24" t="s">
        <v>250</v>
      </c>
      <c r="AT461" s="24" t="s">
        <v>170</v>
      </c>
      <c r="AU461" s="24" t="s">
        <v>87</v>
      </c>
      <c r="AY461" s="24" t="s">
        <v>167</v>
      </c>
      <c r="BE461" s="182">
        <f>IF(N461="základní",J461,0)</f>
        <v>0</v>
      </c>
      <c r="BF461" s="182">
        <f>IF(N461="snížená",J461,0)</f>
        <v>0</v>
      </c>
      <c r="BG461" s="182">
        <f>IF(N461="zákl. přenesená",J461,0)</f>
        <v>0</v>
      </c>
      <c r="BH461" s="182">
        <f>IF(N461="sníž. přenesená",J461,0)</f>
        <v>0</v>
      </c>
      <c r="BI461" s="182">
        <f>IF(N461="nulová",J461,0)</f>
        <v>0</v>
      </c>
      <c r="BJ461" s="24" t="s">
        <v>87</v>
      </c>
      <c r="BK461" s="182">
        <f>ROUND(I461*H461,2)</f>
        <v>0</v>
      </c>
      <c r="BL461" s="24" t="s">
        <v>250</v>
      </c>
      <c r="BM461" s="24" t="s">
        <v>963</v>
      </c>
    </row>
    <row r="462" spans="2:65" s="1" customFormat="1" ht="22.5" customHeight="1">
      <c r="B462" s="170"/>
      <c r="C462" s="193" t="s">
        <v>964</v>
      </c>
      <c r="D462" s="193" t="s">
        <v>183</v>
      </c>
      <c r="E462" s="194" t="s">
        <v>965</v>
      </c>
      <c r="F462" s="195" t="s">
        <v>966</v>
      </c>
      <c r="G462" s="196" t="s">
        <v>173</v>
      </c>
      <c r="H462" s="197">
        <v>1</v>
      </c>
      <c r="I462" s="198"/>
      <c r="J462" s="199">
        <f>ROUND(I462*H462,2)</f>
        <v>0</v>
      </c>
      <c r="K462" s="195" t="s">
        <v>5</v>
      </c>
      <c r="L462" s="200"/>
      <c r="M462" s="201" t="s">
        <v>5</v>
      </c>
      <c r="N462" s="202" t="s">
        <v>45</v>
      </c>
      <c r="O462" s="42"/>
      <c r="P462" s="180">
        <f>O462*H462</f>
        <v>0</v>
      </c>
      <c r="Q462" s="180">
        <v>1.1000000000000001E-3</v>
      </c>
      <c r="R462" s="180">
        <f>Q462*H462</f>
        <v>1.1000000000000001E-3</v>
      </c>
      <c r="S462" s="180">
        <v>0</v>
      </c>
      <c r="T462" s="181">
        <f>S462*H462</f>
        <v>0</v>
      </c>
      <c r="AR462" s="24" t="s">
        <v>340</v>
      </c>
      <c r="AT462" s="24" t="s">
        <v>183</v>
      </c>
      <c r="AU462" s="24" t="s">
        <v>87</v>
      </c>
      <c r="AY462" s="24" t="s">
        <v>167</v>
      </c>
      <c r="BE462" s="182">
        <f>IF(N462="základní",J462,0)</f>
        <v>0</v>
      </c>
      <c r="BF462" s="182">
        <f>IF(N462="snížená",J462,0)</f>
        <v>0</v>
      </c>
      <c r="BG462" s="182">
        <f>IF(N462="zákl. přenesená",J462,0)</f>
        <v>0</v>
      </c>
      <c r="BH462" s="182">
        <f>IF(N462="sníž. přenesená",J462,0)</f>
        <v>0</v>
      </c>
      <c r="BI462" s="182">
        <f>IF(N462="nulová",J462,0)</f>
        <v>0</v>
      </c>
      <c r="BJ462" s="24" t="s">
        <v>87</v>
      </c>
      <c r="BK462" s="182">
        <f>ROUND(I462*H462,2)</f>
        <v>0</v>
      </c>
      <c r="BL462" s="24" t="s">
        <v>250</v>
      </c>
      <c r="BM462" s="24" t="s">
        <v>967</v>
      </c>
    </row>
    <row r="463" spans="2:65" s="1" customFormat="1" ht="22.5" customHeight="1">
      <c r="B463" s="170"/>
      <c r="C463" s="171" t="s">
        <v>968</v>
      </c>
      <c r="D463" s="171" t="s">
        <v>170</v>
      </c>
      <c r="E463" s="172" t="s">
        <v>969</v>
      </c>
      <c r="F463" s="173" t="s">
        <v>970</v>
      </c>
      <c r="G463" s="174" t="s">
        <v>207</v>
      </c>
      <c r="H463" s="175">
        <v>6.42</v>
      </c>
      <c r="I463" s="176"/>
      <c r="J463" s="177">
        <f>ROUND(I463*H463,2)</f>
        <v>0</v>
      </c>
      <c r="K463" s="173" t="s">
        <v>174</v>
      </c>
      <c r="L463" s="41"/>
      <c r="M463" s="178" t="s">
        <v>5</v>
      </c>
      <c r="N463" s="179" t="s">
        <v>45</v>
      </c>
      <c r="O463" s="42"/>
      <c r="P463" s="180">
        <f>O463*H463</f>
        <v>0</v>
      </c>
      <c r="Q463" s="180">
        <v>1.3500000000000001E-3</v>
      </c>
      <c r="R463" s="180">
        <f>Q463*H463</f>
        <v>8.6670000000000011E-3</v>
      </c>
      <c r="S463" s="180">
        <v>0</v>
      </c>
      <c r="T463" s="181">
        <f>S463*H463</f>
        <v>0</v>
      </c>
      <c r="AR463" s="24" t="s">
        <v>250</v>
      </c>
      <c r="AT463" s="24" t="s">
        <v>170</v>
      </c>
      <c r="AU463" s="24" t="s">
        <v>87</v>
      </c>
      <c r="AY463" s="24" t="s">
        <v>167</v>
      </c>
      <c r="BE463" s="182">
        <f>IF(N463="základní",J463,0)</f>
        <v>0</v>
      </c>
      <c r="BF463" s="182">
        <f>IF(N463="snížená",J463,0)</f>
        <v>0</v>
      </c>
      <c r="BG463" s="182">
        <f>IF(N463="zákl. přenesená",J463,0)</f>
        <v>0</v>
      </c>
      <c r="BH463" s="182">
        <f>IF(N463="sníž. přenesená",J463,0)</f>
        <v>0</v>
      </c>
      <c r="BI463" s="182">
        <f>IF(N463="nulová",J463,0)</f>
        <v>0</v>
      </c>
      <c r="BJ463" s="24" t="s">
        <v>87</v>
      </c>
      <c r="BK463" s="182">
        <f>ROUND(I463*H463,2)</f>
        <v>0</v>
      </c>
      <c r="BL463" s="24" t="s">
        <v>250</v>
      </c>
      <c r="BM463" s="24" t="s">
        <v>971</v>
      </c>
    </row>
    <row r="464" spans="2:65" s="11" customFormat="1">
      <c r="B464" s="183"/>
      <c r="D464" s="203" t="s">
        <v>177</v>
      </c>
      <c r="E464" s="192" t="s">
        <v>5</v>
      </c>
      <c r="F464" s="204" t="s">
        <v>972</v>
      </c>
      <c r="H464" s="205">
        <v>5.32</v>
      </c>
      <c r="I464" s="188"/>
      <c r="L464" s="183"/>
      <c r="M464" s="189"/>
      <c r="N464" s="190"/>
      <c r="O464" s="190"/>
      <c r="P464" s="190"/>
      <c r="Q464" s="190"/>
      <c r="R464" s="190"/>
      <c r="S464" s="190"/>
      <c r="T464" s="191"/>
      <c r="AT464" s="192" t="s">
        <v>177</v>
      </c>
      <c r="AU464" s="192" t="s">
        <v>87</v>
      </c>
      <c r="AV464" s="11" t="s">
        <v>87</v>
      </c>
      <c r="AW464" s="11" t="s">
        <v>37</v>
      </c>
      <c r="AX464" s="11" t="s">
        <v>73</v>
      </c>
      <c r="AY464" s="192" t="s">
        <v>167</v>
      </c>
    </row>
    <row r="465" spans="2:65" s="11" customFormat="1">
      <c r="B465" s="183"/>
      <c r="D465" s="203" t="s">
        <v>177</v>
      </c>
      <c r="E465" s="192" t="s">
        <v>5</v>
      </c>
      <c r="F465" s="204" t="s">
        <v>973</v>
      </c>
      <c r="H465" s="205">
        <v>1.1000000000000001</v>
      </c>
      <c r="I465" s="188"/>
      <c r="L465" s="183"/>
      <c r="M465" s="189"/>
      <c r="N465" s="190"/>
      <c r="O465" s="190"/>
      <c r="P465" s="190"/>
      <c r="Q465" s="190"/>
      <c r="R465" s="190"/>
      <c r="S465" s="190"/>
      <c r="T465" s="191"/>
      <c r="AT465" s="192" t="s">
        <v>177</v>
      </c>
      <c r="AU465" s="192" t="s">
        <v>87</v>
      </c>
      <c r="AV465" s="11" t="s">
        <v>87</v>
      </c>
      <c r="AW465" s="11" t="s">
        <v>37</v>
      </c>
      <c r="AX465" s="11" t="s">
        <v>73</v>
      </c>
      <c r="AY465" s="192" t="s">
        <v>167</v>
      </c>
    </row>
    <row r="466" spans="2:65" s="14" customFormat="1">
      <c r="B466" s="225"/>
      <c r="D466" s="184" t="s">
        <v>177</v>
      </c>
      <c r="E466" s="226" t="s">
        <v>5</v>
      </c>
      <c r="F466" s="227" t="s">
        <v>826</v>
      </c>
      <c r="H466" s="228">
        <v>6.42</v>
      </c>
      <c r="I466" s="229"/>
      <c r="L466" s="225"/>
      <c r="M466" s="230"/>
      <c r="N466" s="231"/>
      <c r="O466" s="231"/>
      <c r="P466" s="231"/>
      <c r="Q466" s="231"/>
      <c r="R466" s="231"/>
      <c r="S466" s="231"/>
      <c r="T466" s="232"/>
      <c r="AT466" s="233" t="s">
        <v>177</v>
      </c>
      <c r="AU466" s="233" t="s">
        <v>87</v>
      </c>
      <c r="AV466" s="14" t="s">
        <v>175</v>
      </c>
      <c r="AW466" s="14" t="s">
        <v>37</v>
      </c>
      <c r="AX466" s="14" t="s">
        <v>78</v>
      </c>
      <c r="AY466" s="233" t="s">
        <v>167</v>
      </c>
    </row>
    <row r="467" spans="2:65" s="1" customFormat="1" ht="22.5" customHeight="1">
      <c r="B467" s="170"/>
      <c r="C467" s="171" t="s">
        <v>974</v>
      </c>
      <c r="D467" s="171" t="s">
        <v>170</v>
      </c>
      <c r="E467" s="172" t="s">
        <v>975</v>
      </c>
      <c r="F467" s="173" t="s">
        <v>976</v>
      </c>
      <c r="G467" s="174" t="s">
        <v>207</v>
      </c>
      <c r="H467" s="175">
        <v>5.72</v>
      </c>
      <c r="I467" s="176"/>
      <c r="J467" s="177">
        <f>ROUND(I467*H467,2)</f>
        <v>0</v>
      </c>
      <c r="K467" s="173" t="s">
        <v>174</v>
      </c>
      <c r="L467" s="41"/>
      <c r="M467" s="178" t="s">
        <v>5</v>
      </c>
      <c r="N467" s="179" t="s">
        <v>45</v>
      </c>
      <c r="O467" s="42"/>
      <c r="P467" s="180">
        <f>O467*H467</f>
        <v>0</v>
      </c>
      <c r="Q467" s="180">
        <v>3.5400000000000002E-3</v>
      </c>
      <c r="R467" s="180">
        <f>Q467*H467</f>
        <v>2.0248800000000001E-2</v>
      </c>
      <c r="S467" s="180">
        <v>0</v>
      </c>
      <c r="T467" s="181">
        <f>S467*H467</f>
        <v>0</v>
      </c>
      <c r="AR467" s="24" t="s">
        <v>250</v>
      </c>
      <c r="AT467" s="24" t="s">
        <v>170</v>
      </c>
      <c r="AU467" s="24" t="s">
        <v>87</v>
      </c>
      <c r="AY467" s="24" t="s">
        <v>167</v>
      </c>
      <c r="BE467" s="182">
        <f>IF(N467="základní",J467,0)</f>
        <v>0</v>
      </c>
      <c r="BF467" s="182">
        <f>IF(N467="snížená",J467,0)</f>
        <v>0</v>
      </c>
      <c r="BG467" s="182">
        <f>IF(N467="zákl. přenesená",J467,0)</f>
        <v>0</v>
      </c>
      <c r="BH467" s="182">
        <f>IF(N467="sníž. přenesená",J467,0)</f>
        <v>0</v>
      </c>
      <c r="BI467" s="182">
        <f>IF(N467="nulová",J467,0)</f>
        <v>0</v>
      </c>
      <c r="BJ467" s="24" t="s">
        <v>87</v>
      </c>
      <c r="BK467" s="182">
        <f>ROUND(I467*H467,2)</f>
        <v>0</v>
      </c>
      <c r="BL467" s="24" t="s">
        <v>250</v>
      </c>
      <c r="BM467" s="24" t="s">
        <v>977</v>
      </c>
    </row>
    <row r="468" spans="2:65" s="11" customFormat="1">
      <c r="B468" s="183"/>
      <c r="D468" s="184" t="s">
        <v>177</v>
      </c>
      <c r="E468" s="185" t="s">
        <v>5</v>
      </c>
      <c r="F468" s="186" t="s">
        <v>978</v>
      </c>
      <c r="H468" s="187">
        <v>5.72</v>
      </c>
      <c r="I468" s="188"/>
      <c r="L468" s="183"/>
      <c r="M468" s="189"/>
      <c r="N468" s="190"/>
      <c r="O468" s="190"/>
      <c r="P468" s="190"/>
      <c r="Q468" s="190"/>
      <c r="R468" s="190"/>
      <c r="S468" s="190"/>
      <c r="T468" s="191"/>
      <c r="AT468" s="192" t="s">
        <v>177</v>
      </c>
      <c r="AU468" s="192" t="s">
        <v>87</v>
      </c>
      <c r="AV468" s="11" t="s">
        <v>87</v>
      </c>
      <c r="AW468" s="11" t="s">
        <v>37</v>
      </c>
      <c r="AX468" s="11" t="s">
        <v>78</v>
      </c>
      <c r="AY468" s="192" t="s">
        <v>167</v>
      </c>
    </row>
    <row r="469" spans="2:65" s="1" customFormat="1" ht="22.5" customHeight="1">
      <c r="B469" s="170"/>
      <c r="C469" s="171" t="s">
        <v>979</v>
      </c>
      <c r="D469" s="171" t="s">
        <v>170</v>
      </c>
      <c r="E469" s="172" t="s">
        <v>980</v>
      </c>
      <c r="F469" s="173" t="s">
        <v>981</v>
      </c>
      <c r="G469" s="174" t="s">
        <v>195</v>
      </c>
      <c r="H469" s="175">
        <v>2.4260000000000002</v>
      </c>
      <c r="I469" s="176"/>
      <c r="J469" s="177">
        <f>ROUND(I469*H469,2)</f>
        <v>0</v>
      </c>
      <c r="K469" s="173" t="s">
        <v>174</v>
      </c>
      <c r="L469" s="41"/>
      <c r="M469" s="178" t="s">
        <v>5</v>
      </c>
      <c r="N469" s="179" t="s">
        <v>45</v>
      </c>
      <c r="O469" s="42"/>
      <c r="P469" s="180">
        <f>O469*H469</f>
        <v>0</v>
      </c>
      <c r="Q469" s="180">
        <v>0</v>
      </c>
      <c r="R469" s="180">
        <f>Q469*H469</f>
        <v>0</v>
      </c>
      <c r="S469" s="180">
        <v>0</v>
      </c>
      <c r="T469" s="181">
        <f>S469*H469</f>
        <v>0</v>
      </c>
      <c r="AR469" s="24" t="s">
        <v>250</v>
      </c>
      <c r="AT469" s="24" t="s">
        <v>170</v>
      </c>
      <c r="AU469" s="24" t="s">
        <v>87</v>
      </c>
      <c r="AY469" s="24" t="s">
        <v>167</v>
      </c>
      <c r="BE469" s="182">
        <f>IF(N469="základní",J469,0)</f>
        <v>0</v>
      </c>
      <c r="BF469" s="182">
        <f>IF(N469="snížená",J469,0)</f>
        <v>0</v>
      </c>
      <c r="BG469" s="182">
        <f>IF(N469="zákl. přenesená",J469,0)</f>
        <v>0</v>
      </c>
      <c r="BH469" s="182">
        <f>IF(N469="sníž. přenesená",J469,0)</f>
        <v>0</v>
      </c>
      <c r="BI469" s="182">
        <f>IF(N469="nulová",J469,0)</f>
        <v>0</v>
      </c>
      <c r="BJ469" s="24" t="s">
        <v>87</v>
      </c>
      <c r="BK469" s="182">
        <f>ROUND(I469*H469,2)</f>
        <v>0</v>
      </c>
      <c r="BL469" s="24" t="s">
        <v>250</v>
      </c>
      <c r="BM469" s="24" t="s">
        <v>982</v>
      </c>
    </row>
    <row r="470" spans="2:65" s="1" customFormat="1" ht="31.5" customHeight="1">
      <c r="B470" s="170"/>
      <c r="C470" s="171" t="s">
        <v>983</v>
      </c>
      <c r="D470" s="171" t="s">
        <v>170</v>
      </c>
      <c r="E470" s="172" t="s">
        <v>984</v>
      </c>
      <c r="F470" s="173" t="s">
        <v>985</v>
      </c>
      <c r="G470" s="174" t="s">
        <v>195</v>
      </c>
      <c r="H470" s="175">
        <v>2.4260000000000002</v>
      </c>
      <c r="I470" s="176"/>
      <c r="J470" s="177">
        <f>ROUND(I470*H470,2)</f>
        <v>0</v>
      </c>
      <c r="K470" s="173" t="s">
        <v>174</v>
      </c>
      <c r="L470" s="41"/>
      <c r="M470" s="178" t="s">
        <v>5</v>
      </c>
      <c r="N470" s="179" t="s">
        <v>45</v>
      </c>
      <c r="O470" s="42"/>
      <c r="P470" s="180">
        <f>O470*H470</f>
        <v>0</v>
      </c>
      <c r="Q470" s="180">
        <v>0</v>
      </c>
      <c r="R470" s="180">
        <f>Q470*H470</f>
        <v>0</v>
      </c>
      <c r="S470" s="180">
        <v>0</v>
      </c>
      <c r="T470" s="181">
        <f>S470*H470</f>
        <v>0</v>
      </c>
      <c r="AR470" s="24" t="s">
        <v>250</v>
      </c>
      <c r="AT470" s="24" t="s">
        <v>170</v>
      </c>
      <c r="AU470" s="24" t="s">
        <v>87</v>
      </c>
      <c r="AY470" s="24" t="s">
        <v>167</v>
      </c>
      <c r="BE470" s="182">
        <f>IF(N470="základní",J470,0)</f>
        <v>0</v>
      </c>
      <c r="BF470" s="182">
        <f>IF(N470="snížená",J470,0)</f>
        <v>0</v>
      </c>
      <c r="BG470" s="182">
        <f>IF(N470="zákl. přenesená",J470,0)</f>
        <v>0</v>
      </c>
      <c r="BH470" s="182">
        <f>IF(N470="sníž. přenesená",J470,0)</f>
        <v>0</v>
      </c>
      <c r="BI470" s="182">
        <f>IF(N470="nulová",J470,0)</f>
        <v>0</v>
      </c>
      <c r="BJ470" s="24" t="s">
        <v>87</v>
      </c>
      <c r="BK470" s="182">
        <f>ROUND(I470*H470,2)</f>
        <v>0</v>
      </c>
      <c r="BL470" s="24" t="s">
        <v>250</v>
      </c>
      <c r="BM470" s="24" t="s">
        <v>986</v>
      </c>
    </row>
    <row r="471" spans="2:65" s="10" customFormat="1" ht="29.85" customHeight="1">
      <c r="B471" s="156"/>
      <c r="D471" s="167" t="s">
        <v>72</v>
      </c>
      <c r="E471" s="168" t="s">
        <v>987</v>
      </c>
      <c r="F471" s="168" t="s">
        <v>988</v>
      </c>
      <c r="I471" s="159"/>
      <c r="J471" s="169">
        <f>BK471</f>
        <v>0</v>
      </c>
      <c r="L471" s="156"/>
      <c r="M471" s="161"/>
      <c r="N471" s="162"/>
      <c r="O471" s="162"/>
      <c r="P471" s="163">
        <f>SUM(P472:P493)</f>
        <v>0</v>
      </c>
      <c r="Q471" s="162"/>
      <c r="R471" s="163">
        <f>SUM(R472:R493)</f>
        <v>0.03</v>
      </c>
      <c r="S471" s="162"/>
      <c r="T471" s="164">
        <f>SUM(T472:T493)</f>
        <v>0.26619999999999999</v>
      </c>
      <c r="AR471" s="157" t="s">
        <v>87</v>
      </c>
      <c r="AT471" s="165" t="s">
        <v>72</v>
      </c>
      <c r="AU471" s="165" t="s">
        <v>78</v>
      </c>
      <c r="AY471" s="157" t="s">
        <v>167</v>
      </c>
      <c r="BK471" s="166">
        <f>SUM(BK472:BK493)</f>
        <v>0</v>
      </c>
    </row>
    <row r="472" spans="2:65" s="1" customFormat="1" ht="44.25" customHeight="1">
      <c r="B472" s="170"/>
      <c r="C472" s="171" t="s">
        <v>989</v>
      </c>
      <c r="D472" s="171" t="s">
        <v>170</v>
      </c>
      <c r="E472" s="172" t="s">
        <v>990</v>
      </c>
      <c r="F472" s="173" t="s">
        <v>991</v>
      </c>
      <c r="G472" s="174" t="s">
        <v>173</v>
      </c>
      <c r="H472" s="175">
        <v>1</v>
      </c>
      <c r="I472" s="176"/>
      <c r="J472" s="177">
        <f>ROUND(I472*H472,2)</f>
        <v>0</v>
      </c>
      <c r="K472" s="173" t="s">
        <v>5</v>
      </c>
      <c r="L472" s="41"/>
      <c r="M472" s="178" t="s">
        <v>5</v>
      </c>
      <c r="N472" s="179" t="s">
        <v>45</v>
      </c>
      <c r="O472" s="42"/>
      <c r="P472" s="180">
        <f>O472*H472</f>
        <v>0</v>
      </c>
      <c r="Q472" s="180">
        <v>0</v>
      </c>
      <c r="R472" s="180">
        <f>Q472*H472</f>
        <v>0</v>
      </c>
      <c r="S472" s="180">
        <v>0</v>
      </c>
      <c r="T472" s="181">
        <f>S472*H472</f>
        <v>0</v>
      </c>
      <c r="AR472" s="24" t="s">
        <v>250</v>
      </c>
      <c r="AT472" s="24" t="s">
        <v>170</v>
      </c>
      <c r="AU472" s="24" t="s">
        <v>87</v>
      </c>
      <c r="AY472" s="24" t="s">
        <v>167</v>
      </c>
      <c r="BE472" s="182">
        <f>IF(N472="základní",J472,0)</f>
        <v>0</v>
      </c>
      <c r="BF472" s="182">
        <f>IF(N472="snížená",J472,0)</f>
        <v>0</v>
      </c>
      <c r="BG472" s="182">
        <f>IF(N472="zákl. přenesená",J472,0)</f>
        <v>0</v>
      </c>
      <c r="BH472" s="182">
        <f>IF(N472="sníž. přenesená",J472,0)</f>
        <v>0</v>
      </c>
      <c r="BI472" s="182">
        <f>IF(N472="nulová",J472,0)</f>
        <v>0</v>
      </c>
      <c r="BJ472" s="24" t="s">
        <v>87</v>
      </c>
      <c r="BK472" s="182">
        <f>ROUND(I472*H472,2)</f>
        <v>0</v>
      </c>
      <c r="BL472" s="24" t="s">
        <v>250</v>
      </c>
      <c r="BM472" s="24" t="s">
        <v>992</v>
      </c>
    </row>
    <row r="473" spans="2:65" s="319" customFormat="1" ht="44.25" customHeight="1">
      <c r="B473" s="170"/>
      <c r="C473" s="171">
        <v>168</v>
      </c>
      <c r="D473" s="171" t="s">
        <v>170</v>
      </c>
      <c r="E473" s="172" t="s">
        <v>1492</v>
      </c>
      <c r="F473" s="173" t="s">
        <v>1493</v>
      </c>
      <c r="G473" s="174" t="s">
        <v>173</v>
      </c>
      <c r="H473" s="175">
        <v>2</v>
      </c>
      <c r="I473" s="176"/>
      <c r="J473" s="177">
        <f>ROUND(I473*H473,2)</f>
        <v>0</v>
      </c>
      <c r="K473" s="173" t="s">
        <v>5</v>
      </c>
      <c r="L473" s="41"/>
      <c r="M473" s="371" t="s">
        <v>5</v>
      </c>
      <c r="N473" s="369" t="s">
        <v>45</v>
      </c>
      <c r="O473" s="370">
        <v>0</v>
      </c>
      <c r="P473" s="370">
        <f>O473*H473</f>
        <v>0</v>
      </c>
      <c r="Q473" s="370">
        <v>0</v>
      </c>
      <c r="R473" s="370">
        <f>Q473*H473</f>
        <v>0</v>
      </c>
      <c r="S473" s="370">
        <v>0</v>
      </c>
      <c r="T473" s="181">
        <f>S473*H473</f>
        <v>0</v>
      </c>
      <c r="AR473" s="24" t="s">
        <v>250</v>
      </c>
      <c r="AT473" s="24" t="s">
        <v>170</v>
      </c>
      <c r="AU473" s="24" t="s">
        <v>87</v>
      </c>
      <c r="AY473" s="24" t="s">
        <v>167</v>
      </c>
      <c r="BE473" s="182">
        <f>IF(N473="základní",J473,0)</f>
        <v>0</v>
      </c>
      <c r="BF473" s="182">
        <f>IF(N473="snížená",J473,0)</f>
        <v>0</v>
      </c>
      <c r="BG473" s="182">
        <f>IF(N473="zákl. přenesená",J473,0)</f>
        <v>0</v>
      </c>
      <c r="BH473" s="182">
        <f>IF(N473="sníž. přenesená",J473,0)</f>
        <v>0</v>
      </c>
      <c r="BI473" s="182">
        <f>IF(N473="nulová",J473,0)</f>
        <v>0</v>
      </c>
      <c r="BJ473" s="24" t="s">
        <v>87</v>
      </c>
      <c r="BK473" s="182">
        <f>ROUND(I473*H473,2)</f>
        <v>0</v>
      </c>
      <c r="BL473" s="24" t="s">
        <v>250</v>
      </c>
      <c r="BM473" s="24" t="s">
        <v>992</v>
      </c>
    </row>
    <row r="474" spans="2:65" s="1" customFormat="1" ht="44.25" customHeight="1">
      <c r="B474" s="170"/>
      <c r="C474" s="171" t="s">
        <v>993</v>
      </c>
      <c r="D474" s="171" t="s">
        <v>170</v>
      </c>
      <c r="E474" s="172" t="s">
        <v>994</v>
      </c>
      <c r="F474" s="173" t="s">
        <v>995</v>
      </c>
      <c r="G474" s="174" t="s">
        <v>173</v>
      </c>
      <c r="H474" s="175">
        <v>1</v>
      </c>
      <c r="I474" s="176"/>
      <c r="J474" s="177">
        <f>ROUND(I474*H474,2)</f>
        <v>0</v>
      </c>
      <c r="K474" s="173" t="s">
        <v>5</v>
      </c>
      <c r="L474" s="41"/>
      <c r="M474" s="178" t="s">
        <v>5</v>
      </c>
      <c r="N474" s="179" t="s">
        <v>45</v>
      </c>
      <c r="O474" s="42"/>
      <c r="P474" s="180">
        <f>O474*H474</f>
        <v>0</v>
      </c>
      <c r="Q474" s="180">
        <v>0</v>
      </c>
      <c r="R474" s="180">
        <f>Q474*H474</f>
        <v>0</v>
      </c>
      <c r="S474" s="180">
        <v>0</v>
      </c>
      <c r="T474" s="181">
        <f>S474*H474</f>
        <v>0</v>
      </c>
      <c r="AR474" s="24" t="s">
        <v>250</v>
      </c>
      <c r="AT474" s="24" t="s">
        <v>170</v>
      </c>
      <c r="AU474" s="24" t="s">
        <v>87</v>
      </c>
      <c r="AY474" s="24" t="s">
        <v>167</v>
      </c>
      <c r="BE474" s="182">
        <f>IF(N474="základní",J474,0)</f>
        <v>0</v>
      </c>
      <c r="BF474" s="182">
        <f>IF(N474="snížená",J474,0)</f>
        <v>0</v>
      </c>
      <c r="BG474" s="182">
        <f>IF(N474="zákl. přenesená",J474,0)</f>
        <v>0</v>
      </c>
      <c r="BH474" s="182">
        <f>IF(N474="sníž. přenesená",J474,0)</f>
        <v>0</v>
      </c>
      <c r="BI474" s="182">
        <f>IF(N474="nulová",J474,0)</f>
        <v>0</v>
      </c>
      <c r="BJ474" s="24" t="s">
        <v>87</v>
      </c>
      <c r="BK474" s="182">
        <f>ROUND(I474*H474,2)</f>
        <v>0</v>
      </c>
      <c r="BL474" s="24" t="s">
        <v>250</v>
      </c>
      <c r="BM474" s="24" t="s">
        <v>996</v>
      </c>
    </row>
    <row r="475" spans="2:65" s="1" customFormat="1" ht="31.5" customHeight="1">
      <c r="B475" s="170"/>
      <c r="C475" s="171" t="s">
        <v>997</v>
      </c>
      <c r="D475" s="171" t="s">
        <v>170</v>
      </c>
      <c r="E475" s="172" t="s">
        <v>998</v>
      </c>
      <c r="F475" s="173" t="s">
        <v>999</v>
      </c>
      <c r="G475" s="174" t="s">
        <v>173</v>
      </c>
      <c r="H475" s="175">
        <v>1</v>
      </c>
      <c r="I475" s="176"/>
      <c r="J475" s="177">
        <f>ROUND(I475*H475,2)</f>
        <v>0</v>
      </c>
      <c r="K475" s="173" t="s">
        <v>5</v>
      </c>
      <c r="L475" s="41"/>
      <c r="M475" s="178" t="s">
        <v>5</v>
      </c>
      <c r="N475" s="179" t="s">
        <v>45</v>
      </c>
      <c r="O475" s="42"/>
      <c r="P475" s="180">
        <f>O475*H475</f>
        <v>0</v>
      </c>
      <c r="Q475" s="180">
        <v>0</v>
      </c>
      <c r="R475" s="180">
        <f>Q475*H475</f>
        <v>0</v>
      </c>
      <c r="S475" s="180">
        <v>0</v>
      </c>
      <c r="T475" s="181">
        <f>S475*H475</f>
        <v>0</v>
      </c>
      <c r="AR475" s="24" t="s">
        <v>250</v>
      </c>
      <c r="AT475" s="24" t="s">
        <v>170</v>
      </c>
      <c r="AU475" s="24" t="s">
        <v>87</v>
      </c>
      <c r="AY475" s="24" t="s">
        <v>167</v>
      </c>
      <c r="BE475" s="182">
        <f>IF(N475="základní",J475,0)</f>
        <v>0</v>
      </c>
      <c r="BF475" s="182">
        <f>IF(N475="snížená",J475,0)</f>
        <v>0</v>
      </c>
      <c r="BG475" s="182">
        <f>IF(N475="zákl. přenesená",J475,0)</f>
        <v>0</v>
      </c>
      <c r="BH475" s="182">
        <f>IF(N475="sníž. přenesená",J475,0)</f>
        <v>0</v>
      </c>
      <c r="BI475" s="182">
        <f>IF(N475="nulová",J475,0)</f>
        <v>0</v>
      </c>
      <c r="BJ475" s="24" t="s">
        <v>87</v>
      </c>
      <c r="BK475" s="182">
        <f>ROUND(I475*H475,2)</f>
        <v>0</v>
      </c>
      <c r="BL475" s="24" t="s">
        <v>250</v>
      </c>
      <c r="BM475" s="24" t="s">
        <v>1000</v>
      </c>
    </row>
    <row r="476" spans="2:65" s="1" customFormat="1" ht="44.25" customHeight="1">
      <c r="B476" s="170"/>
      <c r="C476" s="171" t="s">
        <v>1001</v>
      </c>
      <c r="D476" s="171" t="s">
        <v>170</v>
      </c>
      <c r="E476" s="172" t="s">
        <v>1002</v>
      </c>
      <c r="F476" s="173" t="s">
        <v>1003</v>
      </c>
      <c r="G476" s="174" t="s">
        <v>201</v>
      </c>
      <c r="H476" s="175">
        <v>22.332000000000001</v>
      </c>
      <c r="I476" s="176"/>
      <c r="J476" s="177">
        <f>ROUND(I476*H476,2)</f>
        <v>0</v>
      </c>
      <c r="K476" s="173" t="s">
        <v>5</v>
      </c>
      <c r="L476" s="41"/>
      <c r="M476" s="178" t="s">
        <v>5</v>
      </c>
      <c r="N476" s="179" t="s">
        <v>45</v>
      </c>
      <c r="O476" s="42"/>
      <c r="P476" s="180">
        <f>O476*H476</f>
        <v>0</v>
      </c>
      <c r="Q476" s="180">
        <v>0</v>
      </c>
      <c r="R476" s="180">
        <f>Q476*H476</f>
        <v>0</v>
      </c>
      <c r="S476" s="180">
        <v>0</v>
      </c>
      <c r="T476" s="181">
        <f>S476*H476</f>
        <v>0</v>
      </c>
      <c r="AR476" s="24" t="s">
        <v>250</v>
      </c>
      <c r="AT476" s="24" t="s">
        <v>170</v>
      </c>
      <c r="AU476" s="24" t="s">
        <v>87</v>
      </c>
      <c r="AY476" s="24" t="s">
        <v>167</v>
      </c>
      <c r="BE476" s="182">
        <f>IF(N476="základní",J476,0)</f>
        <v>0</v>
      </c>
      <c r="BF476" s="182">
        <f>IF(N476="snížená",J476,0)</f>
        <v>0</v>
      </c>
      <c r="BG476" s="182">
        <f>IF(N476="zákl. přenesená",J476,0)</f>
        <v>0</v>
      </c>
      <c r="BH476" s="182">
        <f>IF(N476="sníž. přenesená",J476,0)</f>
        <v>0</v>
      </c>
      <c r="BI476" s="182">
        <f>IF(N476="nulová",J476,0)</f>
        <v>0</v>
      </c>
      <c r="BJ476" s="24" t="s">
        <v>87</v>
      </c>
      <c r="BK476" s="182">
        <f>ROUND(I476*H476,2)</f>
        <v>0</v>
      </c>
      <c r="BL476" s="24" t="s">
        <v>250</v>
      </c>
      <c r="BM476" s="24" t="s">
        <v>1004</v>
      </c>
    </row>
    <row r="477" spans="2:65" s="11" customFormat="1">
      <c r="B477" s="183"/>
      <c r="D477" s="203" t="s">
        <v>177</v>
      </c>
      <c r="E477" s="192" t="s">
        <v>5</v>
      </c>
      <c r="F477" s="204" t="s">
        <v>1005</v>
      </c>
      <c r="H477" s="205">
        <v>15.852</v>
      </c>
      <c r="I477" s="188"/>
      <c r="L477" s="183"/>
      <c r="M477" s="189"/>
      <c r="N477" s="190"/>
      <c r="O477" s="190"/>
      <c r="P477" s="190"/>
      <c r="Q477" s="190"/>
      <c r="R477" s="190"/>
      <c r="S477" s="190"/>
      <c r="T477" s="191"/>
      <c r="AT477" s="192" t="s">
        <v>177</v>
      </c>
      <c r="AU477" s="192" t="s">
        <v>87</v>
      </c>
      <c r="AV477" s="11" t="s">
        <v>87</v>
      </c>
      <c r="AW477" s="11" t="s">
        <v>37</v>
      </c>
      <c r="AX477" s="11" t="s">
        <v>73</v>
      </c>
      <c r="AY477" s="192" t="s">
        <v>167</v>
      </c>
    </row>
    <row r="478" spans="2:65" s="11" customFormat="1">
      <c r="B478" s="183"/>
      <c r="D478" s="203" t="s">
        <v>177</v>
      </c>
      <c r="E478" s="192" t="s">
        <v>5</v>
      </c>
      <c r="F478" s="204" t="s">
        <v>1006</v>
      </c>
      <c r="H478" s="205">
        <v>6.48</v>
      </c>
      <c r="I478" s="188"/>
      <c r="L478" s="183"/>
      <c r="M478" s="189"/>
      <c r="N478" s="190"/>
      <c r="O478" s="190"/>
      <c r="P478" s="190"/>
      <c r="Q478" s="190"/>
      <c r="R478" s="190"/>
      <c r="S478" s="190"/>
      <c r="T478" s="191"/>
      <c r="AT478" s="192" t="s">
        <v>177</v>
      </c>
      <c r="AU478" s="192" t="s">
        <v>87</v>
      </c>
      <c r="AV478" s="11" t="s">
        <v>87</v>
      </c>
      <c r="AW478" s="11" t="s">
        <v>37</v>
      </c>
      <c r="AX478" s="11" t="s">
        <v>73</v>
      </c>
      <c r="AY478" s="192" t="s">
        <v>167</v>
      </c>
    </row>
    <row r="479" spans="2:65" s="12" customFormat="1">
      <c r="B479" s="206"/>
      <c r="D479" s="184" t="s">
        <v>177</v>
      </c>
      <c r="E479" s="207" t="s">
        <v>5</v>
      </c>
      <c r="F479" s="208" t="s">
        <v>234</v>
      </c>
      <c r="H479" s="209">
        <v>22.332000000000001</v>
      </c>
      <c r="I479" s="210"/>
      <c r="L479" s="206"/>
      <c r="M479" s="211"/>
      <c r="N479" s="212"/>
      <c r="O479" s="212"/>
      <c r="P479" s="212"/>
      <c r="Q479" s="212"/>
      <c r="R479" s="212"/>
      <c r="S479" s="212"/>
      <c r="T479" s="213"/>
      <c r="AT479" s="214" t="s">
        <v>177</v>
      </c>
      <c r="AU479" s="214" t="s">
        <v>87</v>
      </c>
      <c r="AV479" s="12" t="s">
        <v>168</v>
      </c>
      <c r="AW479" s="12" t="s">
        <v>37</v>
      </c>
      <c r="AX479" s="12" t="s">
        <v>78</v>
      </c>
      <c r="AY479" s="214" t="s">
        <v>167</v>
      </c>
    </row>
    <row r="480" spans="2:65" s="1" customFormat="1" ht="22.5" customHeight="1">
      <c r="B480" s="170"/>
      <c r="C480" s="171" t="s">
        <v>1007</v>
      </c>
      <c r="D480" s="171" t="s">
        <v>170</v>
      </c>
      <c r="E480" s="172" t="s">
        <v>1008</v>
      </c>
      <c r="F480" s="173" t="s">
        <v>1009</v>
      </c>
      <c r="G480" s="174" t="s">
        <v>1010</v>
      </c>
      <c r="H480" s="175">
        <v>6</v>
      </c>
      <c r="I480" s="176"/>
      <c r="J480" s="177">
        <f>ROUND(I480*H480,2)</f>
        <v>0</v>
      </c>
      <c r="K480" s="173" t="s">
        <v>5</v>
      </c>
      <c r="L480" s="41"/>
      <c r="M480" s="178" t="s">
        <v>5</v>
      </c>
      <c r="N480" s="179" t="s">
        <v>45</v>
      </c>
      <c r="O480" s="42"/>
      <c r="P480" s="180">
        <f>O480*H480</f>
        <v>0</v>
      </c>
      <c r="Q480" s="180">
        <v>0</v>
      </c>
      <c r="R480" s="180">
        <f>Q480*H480</f>
        <v>0</v>
      </c>
      <c r="S480" s="180">
        <v>0</v>
      </c>
      <c r="T480" s="181">
        <f>S480*H480</f>
        <v>0</v>
      </c>
      <c r="AR480" s="24" t="s">
        <v>250</v>
      </c>
      <c r="AT480" s="24" t="s">
        <v>170</v>
      </c>
      <c r="AU480" s="24" t="s">
        <v>87</v>
      </c>
      <c r="AY480" s="24" t="s">
        <v>167</v>
      </c>
      <c r="BE480" s="182">
        <f>IF(N480="základní",J480,0)</f>
        <v>0</v>
      </c>
      <c r="BF480" s="182">
        <f>IF(N480="snížená",J480,0)</f>
        <v>0</v>
      </c>
      <c r="BG480" s="182">
        <f>IF(N480="zákl. přenesená",J480,0)</f>
        <v>0</v>
      </c>
      <c r="BH480" s="182">
        <f>IF(N480="sníž. přenesená",J480,0)</f>
        <v>0</v>
      </c>
      <c r="BI480" s="182">
        <f>IF(N480="nulová",J480,0)</f>
        <v>0</v>
      </c>
      <c r="BJ480" s="24" t="s">
        <v>87</v>
      </c>
      <c r="BK480" s="182">
        <f>ROUND(I480*H480,2)</f>
        <v>0</v>
      </c>
      <c r="BL480" s="24" t="s">
        <v>250</v>
      </c>
      <c r="BM480" s="24" t="s">
        <v>1011</v>
      </c>
    </row>
    <row r="481" spans="2:65" s="1" customFormat="1" ht="44.25" customHeight="1">
      <c r="B481" s="170"/>
      <c r="C481" s="171" t="s">
        <v>1012</v>
      </c>
      <c r="D481" s="171" t="s">
        <v>170</v>
      </c>
      <c r="E481" s="172" t="s">
        <v>1013</v>
      </c>
      <c r="F481" s="173" t="s">
        <v>1014</v>
      </c>
      <c r="G481" s="174" t="s">
        <v>201</v>
      </c>
      <c r="H481" s="175">
        <v>26.628</v>
      </c>
      <c r="I481" s="176"/>
      <c r="J481" s="177">
        <f>ROUND(I481*H481,2)</f>
        <v>0</v>
      </c>
      <c r="K481" s="173" t="s">
        <v>5</v>
      </c>
      <c r="L481" s="41"/>
      <c r="M481" s="178" t="s">
        <v>5</v>
      </c>
      <c r="N481" s="179" t="s">
        <v>45</v>
      </c>
      <c r="O481" s="42"/>
      <c r="P481" s="180">
        <f>O481*H481</f>
        <v>0</v>
      </c>
      <c r="Q481" s="180">
        <v>0</v>
      </c>
      <c r="R481" s="180">
        <f>Q481*H481</f>
        <v>0</v>
      </c>
      <c r="S481" s="180">
        <v>0</v>
      </c>
      <c r="T481" s="181">
        <f>S481*H481</f>
        <v>0</v>
      </c>
      <c r="AR481" s="24" t="s">
        <v>250</v>
      </c>
      <c r="AT481" s="24" t="s">
        <v>170</v>
      </c>
      <c r="AU481" s="24" t="s">
        <v>87</v>
      </c>
      <c r="AY481" s="24" t="s">
        <v>167</v>
      </c>
      <c r="BE481" s="182">
        <f>IF(N481="základní",J481,0)</f>
        <v>0</v>
      </c>
      <c r="BF481" s="182">
        <f>IF(N481="snížená",J481,0)</f>
        <v>0</v>
      </c>
      <c r="BG481" s="182">
        <f>IF(N481="zákl. přenesená",J481,0)</f>
        <v>0</v>
      </c>
      <c r="BH481" s="182">
        <f>IF(N481="sníž. přenesená",J481,0)</f>
        <v>0</v>
      </c>
      <c r="BI481" s="182">
        <f>IF(N481="nulová",J481,0)</f>
        <v>0</v>
      </c>
      <c r="BJ481" s="24" t="s">
        <v>87</v>
      </c>
      <c r="BK481" s="182">
        <f>ROUND(I481*H481,2)</f>
        <v>0</v>
      </c>
      <c r="BL481" s="24" t="s">
        <v>250</v>
      </c>
      <c r="BM481" s="24" t="s">
        <v>1015</v>
      </c>
    </row>
    <row r="482" spans="2:65" s="11" customFormat="1">
      <c r="B482" s="183"/>
      <c r="D482" s="203" t="s">
        <v>177</v>
      </c>
      <c r="E482" s="192" t="s">
        <v>5</v>
      </c>
      <c r="F482" s="204" t="s">
        <v>1016</v>
      </c>
      <c r="H482" s="205">
        <v>22.19</v>
      </c>
      <c r="I482" s="188"/>
      <c r="L482" s="183"/>
      <c r="M482" s="189"/>
      <c r="N482" s="190"/>
      <c r="O482" s="190"/>
      <c r="P482" s="190"/>
      <c r="Q482" s="190"/>
      <c r="R482" s="190"/>
      <c r="S482" s="190"/>
      <c r="T482" s="191"/>
      <c r="AT482" s="192" t="s">
        <v>177</v>
      </c>
      <c r="AU482" s="192" t="s">
        <v>87</v>
      </c>
      <c r="AV482" s="11" t="s">
        <v>87</v>
      </c>
      <c r="AW482" s="11" t="s">
        <v>37</v>
      </c>
      <c r="AX482" s="11" t="s">
        <v>73</v>
      </c>
      <c r="AY482" s="192" t="s">
        <v>167</v>
      </c>
    </row>
    <row r="483" spans="2:65" s="11" customFormat="1">
      <c r="B483" s="183"/>
      <c r="D483" s="203" t="s">
        <v>177</v>
      </c>
      <c r="E483" s="192" t="s">
        <v>5</v>
      </c>
      <c r="F483" s="204" t="s">
        <v>1017</v>
      </c>
      <c r="H483" s="205">
        <v>4.4379999999999997</v>
      </c>
      <c r="I483" s="188"/>
      <c r="L483" s="183"/>
      <c r="M483" s="189"/>
      <c r="N483" s="190"/>
      <c r="O483" s="190"/>
      <c r="P483" s="190"/>
      <c r="Q483" s="190"/>
      <c r="R483" s="190"/>
      <c r="S483" s="190"/>
      <c r="T483" s="191"/>
      <c r="AT483" s="192" t="s">
        <v>177</v>
      </c>
      <c r="AU483" s="192" t="s">
        <v>87</v>
      </c>
      <c r="AV483" s="11" t="s">
        <v>87</v>
      </c>
      <c r="AW483" s="11" t="s">
        <v>37</v>
      </c>
      <c r="AX483" s="11" t="s">
        <v>73</v>
      </c>
      <c r="AY483" s="192" t="s">
        <v>167</v>
      </c>
    </row>
    <row r="484" spans="2:65" s="12" customFormat="1">
      <c r="B484" s="206"/>
      <c r="D484" s="184" t="s">
        <v>177</v>
      </c>
      <c r="E484" s="207" t="s">
        <v>5</v>
      </c>
      <c r="F484" s="208" t="s">
        <v>234</v>
      </c>
      <c r="H484" s="209">
        <v>26.628</v>
      </c>
      <c r="I484" s="210"/>
      <c r="L484" s="206"/>
      <c r="M484" s="211"/>
      <c r="N484" s="212"/>
      <c r="O484" s="212"/>
      <c r="P484" s="212"/>
      <c r="Q484" s="212"/>
      <c r="R484" s="212"/>
      <c r="S484" s="212"/>
      <c r="T484" s="213"/>
      <c r="AT484" s="214" t="s">
        <v>177</v>
      </c>
      <c r="AU484" s="214" t="s">
        <v>87</v>
      </c>
      <c r="AV484" s="12" t="s">
        <v>168</v>
      </c>
      <c r="AW484" s="12" t="s">
        <v>37</v>
      </c>
      <c r="AX484" s="12" t="s">
        <v>78</v>
      </c>
      <c r="AY484" s="214" t="s">
        <v>167</v>
      </c>
    </row>
    <row r="485" spans="2:65" s="1" customFormat="1" ht="22.5" customHeight="1">
      <c r="B485" s="170"/>
      <c r="C485" s="171" t="s">
        <v>1018</v>
      </c>
      <c r="D485" s="171" t="s">
        <v>170</v>
      </c>
      <c r="E485" s="172" t="s">
        <v>1019</v>
      </c>
      <c r="F485" s="173" t="s">
        <v>1020</v>
      </c>
      <c r="G485" s="174" t="s">
        <v>1010</v>
      </c>
      <c r="H485" s="175">
        <v>6</v>
      </c>
      <c r="I485" s="176"/>
      <c r="J485" s="177">
        <f t="shared" ref="J485:J493" si="30">ROUND(I485*H485,2)</f>
        <v>0</v>
      </c>
      <c r="K485" s="173" t="s">
        <v>5</v>
      </c>
      <c r="L485" s="41"/>
      <c r="M485" s="178" t="s">
        <v>5</v>
      </c>
      <c r="N485" s="179" t="s">
        <v>45</v>
      </c>
      <c r="O485" s="42"/>
      <c r="P485" s="180">
        <f t="shared" ref="P485:P493" si="31">O485*H485</f>
        <v>0</v>
      </c>
      <c r="Q485" s="180">
        <v>0</v>
      </c>
      <c r="R485" s="180">
        <f t="shared" ref="R485:R493" si="32">Q485*H485</f>
        <v>0</v>
      </c>
      <c r="S485" s="180">
        <v>0</v>
      </c>
      <c r="T485" s="181">
        <f t="shared" ref="T485:T493" si="33">S485*H485</f>
        <v>0</v>
      </c>
      <c r="AR485" s="24" t="s">
        <v>250</v>
      </c>
      <c r="AT485" s="24" t="s">
        <v>170</v>
      </c>
      <c r="AU485" s="24" t="s">
        <v>87</v>
      </c>
      <c r="AY485" s="24" t="s">
        <v>167</v>
      </c>
      <c r="BE485" s="182">
        <f t="shared" ref="BE485:BE493" si="34">IF(N485="základní",J485,0)</f>
        <v>0</v>
      </c>
      <c r="BF485" s="182">
        <f t="shared" ref="BF485:BF493" si="35">IF(N485="snížená",J485,0)</f>
        <v>0</v>
      </c>
      <c r="BG485" s="182">
        <f t="shared" ref="BG485:BG493" si="36">IF(N485="zákl. přenesená",J485,0)</f>
        <v>0</v>
      </c>
      <c r="BH485" s="182">
        <f t="shared" ref="BH485:BH493" si="37">IF(N485="sníž. přenesená",J485,0)</f>
        <v>0</v>
      </c>
      <c r="BI485" s="182">
        <f t="shared" ref="BI485:BI493" si="38">IF(N485="nulová",J485,0)</f>
        <v>0</v>
      </c>
      <c r="BJ485" s="24" t="s">
        <v>87</v>
      </c>
      <c r="BK485" s="182">
        <f t="shared" ref="BK485:BK493" si="39">ROUND(I485*H485,2)</f>
        <v>0</v>
      </c>
      <c r="BL485" s="24" t="s">
        <v>250</v>
      </c>
      <c r="BM485" s="24" t="s">
        <v>1021</v>
      </c>
    </row>
    <row r="486" spans="2:65" s="1" customFormat="1" ht="22.5" customHeight="1">
      <c r="B486" s="170"/>
      <c r="C486" s="193" t="s">
        <v>1022</v>
      </c>
      <c r="D486" s="193" t="s">
        <v>183</v>
      </c>
      <c r="E486" s="194" t="s">
        <v>1023</v>
      </c>
      <c r="F486" s="195" t="s">
        <v>1024</v>
      </c>
      <c r="G486" s="196" t="s">
        <v>343</v>
      </c>
      <c r="H486" s="197">
        <v>6</v>
      </c>
      <c r="I486" s="198"/>
      <c r="J486" s="199">
        <f t="shared" si="30"/>
        <v>0</v>
      </c>
      <c r="K486" s="195" t="s">
        <v>5</v>
      </c>
      <c r="L486" s="200"/>
      <c r="M486" s="201" t="s">
        <v>5</v>
      </c>
      <c r="N486" s="202" t="s">
        <v>45</v>
      </c>
      <c r="O486" s="42"/>
      <c r="P486" s="180">
        <f t="shared" si="31"/>
        <v>0</v>
      </c>
      <c r="Q486" s="180">
        <v>0</v>
      </c>
      <c r="R486" s="180">
        <f t="shared" si="32"/>
        <v>0</v>
      </c>
      <c r="S486" s="180">
        <v>0</v>
      </c>
      <c r="T486" s="181">
        <f t="shared" si="33"/>
        <v>0</v>
      </c>
      <c r="AR486" s="24" t="s">
        <v>340</v>
      </c>
      <c r="AT486" s="24" t="s">
        <v>183</v>
      </c>
      <c r="AU486" s="24" t="s">
        <v>87</v>
      </c>
      <c r="AY486" s="24" t="s">
        <v>167</v>
      </c>
      <c r="BE486" s="182">
        <f t="shared" si="34"/>
        <v>0</v>
      </c>
      <c r="BF486" s="182">
        <f t="shared" si="35"/>
        <v>0</v>
      </c>
      <c r="BG486" s="182">
        <f t="shared" si="36"/>
        <v>0</v>
      </c>
      <c r="BH486" s="182">
        <f t="shared" si="37"/>
        <v>0</v>
      </c>
      <c r="BI486" s="182">
        <f t="shared" si="38"/>
        <v>0</v>
      </c>
      <c r="BJ486" s="24" t="s">
        <v>87</v>
      </c>
      <c r="BK486" s="182">
        <f t="shared" si="39"/>
        <v>0</v>
      </c>
      <c r="BL486" s="24" t="s">
        <v>250</v>
      </c>
      <c r="BM486" s="24" t="s">
        <v>1025</v>
      </c>
    </row>
    <row r="487" spans="2:65" s="1" customFormat="1" ht="31.5" customHeight="1">
      <c r="B487" s="170"/>
      <c r="C487" s="171" t="s">
        <v>1026</v>
      </c>
      <c r="D487" s="171" t="s">
        <v>170</v>
      </c>
      <c r="E487" s="172" t="s">
        <v>1027</v>
      </c>
      <c r="F487" s="173" t="s">
        <v>1028</v>
      </c>
      <c r="G487" s="174" t="s">
        <v>173</v>
      </c>
      <c r="H487" s="175">
        <v>1</v>
      </c>
      <c r="I487" s="176"/>
      <c r="J487" s="177">
        <f t="shared" si="30"/>
        <v>0</v>
      </c>
      <c r="K487" s="173" t="s">
        <v>5</v>
      </c>
      <c r="L487" s="41"/>
      <c r="M487" s="178" t="s">
        <v>5</v>
      </c>
      <c r="N487" s="179" t="s">
        <v>45</v>
      </c>
      <c r="O487" s="42"/>
      <c r="P487" s="180">
        <f t="shared" si="31"/>
        <v>0</v>
      </c>
      <c r="Q487" s="180">
        <v>0</v>
      </c>
      <c r="R487" s="180">
        <f t="shared" si="32"/>
        <v>0</v>
      </c>
      <c r="S487" s="180">
        <v>0</v>
      </c>
      <c r="T487" s="181">
        <f t="shared" si="33"/>
        <v>0</v>
      </c>
      <c r="AR487" s="24" t="s">
        <v>250</v>
      </c>
      <c r="AT487" s="24" t="s">
        <v>170</v>
      </c>
      <c r="AU487" s="24" t="s">
        <v>87</v>
      </c>
      <c r="AY487" s="24" t="s">
        <v>167</v>
      </c>
      <c r="BE487" s="182">
        <f t="shared" si="34"/>
        <v>0</v>
      </c>
      <c r="BF487" s="182">
        <f t="shared" si="35"/>
        <v>0</v>
      </c>
      <c r="BG487" s="182">
        <f t="shared" si="36"/>
        <v>0</v>
      </c>
      <c r="BH487" s="182">
        <f t="shared" si="37"/>
        <v>0</v>
      </c>
      <c r="BI487" s="182">
        <f t="shared" si="38"/>
        <v>0</v>
      </c>
      <c r="BJ487" s="24" t="s">
        <v>87</v>
      </c>
      <c r="BK487" s="182">
        <f t="shared" si="39"/>
        <v>0</v>
      </c>
      <c r="BL487" s="24" t="s">
        <v>250</v>
      </c>
      <c r="BM487" s="24" t="s">
        <v>1029</v>
      </c>
    </row>
    <row r="488" spans="2:65" s="1" customFormat="1" ht="31.5" customHeight="1">
      <c r="B488" s="170"/>
      <c r="C488" s="171" t="s">
        <v>1030</v>
      </c>
      <c r="D488" s="171" t="s">
        <v>170</v>
      </c>
      <c r="E488" s="172" t="s">
        <v>1031</v>
      </c>
      <c r="F488" s="173" t="s">
        <v>1032</v>
      </c>
      <c r="G488" s="174" t="s">
        <v>173</v>
      </c>
      <c r="H488" s="175">
        <v>1</v>
      </c>
      <c r="I488" s="176"/>
      <c r="J488" s="177">
        <f t="shared" si="30"/>
        <v>0</v>
      </c>
      <c r="K488" s="173" t="s">
        <v>5</v>
      </c>
      <c r="L488" s="41"/>
      <c r="M488" s="178" t="s">
        <v>5</v>
      </c>
      <c r="N488" s="179" t="s">
        <v>45</v>
      </c>
      <c r="O488" s="42"/>
      <c r="P488" s="180">
        <f t="shared" si="31"/>
        <v>0</v>
      </c>
      <c r="Q488" s="180">
        <v>0</v>
      </c>
      <c r="R488" s="180">
        <f t="shared" si="32"/>
        <v>0</v>
      </c>
      <c r="S488" s="180">
        <v>0</v>
      </c>
      <c r="T488" s="181">
        <f t="shared" si="33"/>
        <v>0</v>
      </c>
      <c r="AR488" s="24" t="s">
        <v>250</v>
      </c>
      <c r="AT488" s="24" t="s">
        <v>170</v>
      </c>
      <c r="AU488" s="24" t="s">
        <v>87</v>
      </c>
      <c r="AY488" s="24" t="s">
        <v>167</v>
      </c>
      <c r="BE488" s="182">
        <f t="shared" si="34"/>
        <v>0</v>
      </c>
      <c r="BF488" s="182">
        <f t="shared" si="35"/>
        <v>0</v>
      </c>
      <c r="BG488" s="182">
        <f t="shared" si="36"/>
        <v>0</v>
      </c>
      <c r="BH488" s="182">
        <f t="shared" si="37"/>
        <v>0</v>
      </c>
      <c r="BI488" s="182">
        <f t="shared" si="38"/>
        <v>0</v>
      </c>
      <c r="BJ488" s="24" t="s">
        <v>87</v>
      </c>
      <c r="BK488" s="182">
        <f t="shared" si="39"/>
        <v>0</v>
      </c>
      <c r="BL488" s="24" t="s">
        <v>250</v>
      </c>
      <c r="BM488" s="24" t="s">
        <v>1033</v>
      </c>
    </row>
    <row r="489" spans="2:65" s="1" customFormat="1" ht="31.5" customHeight="1">
      <c r="B489" s="170"/>
      <c r="C489" s="171" t="s">
        <v>1034</v>
      </c>
      <c r="D489" s="171" t="s">
        <v>170</v>
      </c>
      <c r="E489" s="172" t="s">
        <v>1035</v>
      </c>
      <c r="F489" s="173" t="s">
        <v>1036</v>
      </c>
      <c r="G489" s="174" t="s">
        <v>173</v>
      </c>
      <c r="H489" s="175">
        <v>1</v>
      </c>
      <c r="I489" s="176"/>
      <c r="J489" s="177">
        <f t="shared" si="30"/>
        <v>0</v>
      </c>
      <c r="K489" s="173" t="s">
        <v>190</v>
      </c>
      <c r="L489" s="41"/>
      <c r="M489" s="178" t="s">
        <v>5</v>
      </c>
      <c r="N489" s="179" t="s">
        <v>45</v>
      </c>
      <c r="O489" s="42"/>
      <c r="P489" s="180">
        <f t="shared" si="31"/>
        <v>0</v>
      </c>
      <c r="Q489" s="180">
        <v>0</v>
      </c>
      <c r="R489" s="180">
        <f t="shared" si="32"/>
        <v>0</v>
      </c>
      <c r="S489" s="180">
        <v>5.0000000000000001E-3</v>
      </c>
      <c r="T489" s="181">
        <f t="shared" si="33"/>
        <v>5.0000000000000001E-3</v>
      </c>
      <c r="AR489" s="24" t="s">
        <v>250</v>
      </c>
      <c r="AT489" s="24" t="s">
        <v>170</v>
      </c>
      <c r="AU489" s="24" t="s">
        <v>87</v>
      </c>
      <c r="AY489" s="24" t="s">
        <v>167</v>
      </c>
      <c r="BE489" s="182">
        <f t="shared" si="34"/>
        <v>0</v>
      </c>
      <c r="BF489" s="182">
        <f t="shared" si="35"/>
        <v>0</v>
      </c>
      <c r="BG489" s="182">
        <f t="shared" si="36"/>
        <v>0</v>
      </c>
      <c r="BH489" s="182">
        <f t="shared" si="37"/>
        <v>0</v>
      </c>
      <c r="BI489" s="182">
        <f t="shared" si="38"/>
        <v>0</v>
      </c>
      <c r="BJ489" s="24" t="s">
        <v>87</v>
      </c>
      <c r="BK489" s="182">
        <f t="shared" si="39"/>
        <v>0</v>
      </c>
      <c r="BL489" s="24" t="s">
        <v>250</v>
      </c>
      <c r="BM489" s="24" t="s">
        <v>1037</v>
      </c>
    </row>
    <row r="490" spans="2:65" s="1" customFormat="1" ht="22.5" customHeight="1">
      <c r="B490" s="170"/>
      <c r="C490" s="171" t="s">
        <v>1038</v>
      </c>
      <c r="D490" s="171" t="s">
        <v>170</v>
      </c>
      <c r="E490" s="172" t="s">
        <v>1039</v>
      </c>
      <c r="F490" s="173" t="s">
        <v>1040</v>
      </c>
      <c r="G490" s="174" t="s">
        <v>173</v>
      </c>
      <c r="H490" s="175">
        <v>4</v>
      </c>
      <c r="I490" s="176"/>
      <c r="J490" s="177">
        <f t="shared" si="30"/>
        <v>0</v>
      </c>
      <c r="K490" s="173" t="s">
        <v>174</v>
      </c>
      <c r="L490" s="41"/>
      <c r="M490" s="178" t="s">
        <v>5</v>
      </c>
      <c r="N490" s="179" t="s">
        <v>45</v>
      </c>
      <c r="O490" s="42"/>
      <c r="P490" s="180">
        <f t="shared" si="31"/>
        <v>0</v>
      </c>
      <c r="Q490" s="180">
        <v>0</v>
      </c>
      <c r="R490" s="180">
        <f t="shared" si="32"/>
        <v>0</v>
      </c>
      <c r="S490" s="180">
        <v>1.8E-3</v>
      </c>
      <c r="T490" s="181">
        <f t="shared" si="33"/>
        <v>7.1999999999999998E-3</v>
      </c>
      <c r="AR490" s="24" t="s">
        <v>250</v>
      </c>
      <c r="AT490" s="24" t="s">
        <v>170</v>
      </c>
      <c r="AU490" s="24" t="s">
        <v>87</v>
      </c>
      <c r="AY490" s="24" t="s">
        <v>167</v>
      </c>
      <c r="BE490" s="182">
        <f t="shared" si="34"/>
        <v>0</v>
      </c>
      <c r="BF490" s="182">
        <f t="shared" si="35"/>
        <v>0</v>
      </c>
      <c r="BG490" s="182">
        <f t="shared" si="36"/>
        <v>0</v>
      </c>
      <c r="BH490" s="182">
        <f t="shared" si="37"/>
        <v>0</v>
      </c>
      <c r="BI490" s="182">
        <f t="shared" si="38"/>
        <v>0</v>
      </c>
      <c r="BJ490" s="24" t="s">
        <v>87</v>
      </c>
      <c r="BK490" s="182">
        <f t="shared" si="39"/>
        <v>0</v>
      </c>
      <c r="BL490" s="24" t="s">
        <v>250</v>
      </c>
      <c r="BM490" s="24" t="s">
        <v>1041</v>
      </c>
    </row>
    <row r="491" spans="2:65" s="1" customFormat="1" ht="22.5" customHeight="1">
      <c r="B491" s="170"/>
      <c r="C491" s="171" t="s">
        <v>1042</v>
      </c>
      <c r="D491" s="171" t="s">
        <v>170</v>
      </c>
      <c r="E491" s="172" t="s">
        <v>1043</v>
      </c>
      <c r="F491" s="173" t="s">
        <v>1044</v>
      </c>
      <c r="G491" s="174" t="s">
        <v>173</v>
      </c>
      <c r="H491" s="175">
        <v>1</v>
      </c>
      <c r="I491" s="176"/>
      <c r="J491" s="177">
        <f t="shared" si="30"/>
        <v>0</v>
      </c>
      <c r="K491" s="173" t="s">
        <v>174</v>
      </c>
      <c r="L491" s="41"/>
      <c r="M491" s="178" t="s">
        <v>5</v>
      </c>
      <c r="N491" s="179" t="s">
        <v>45</v>
      </c>
      <c r="O491" s="42"/>
      <c r="P491" s="180">
        <f t="shared" si="31"/>
        <v>0</v>
      </c>
      <c r="Q491" s="180">
        <v>0</v>
      </c>
      <c r="R491" s="180">
        <f t="shared" si="32"/>
        <v>0</v>
      </c>
      <c r="S491" s="180">
        <v>0.17399999999999999</v>
      </c>
      <c r="T491" s="181">
        <f t="shared" si="33"/>
        <v>0.17399999999999999</v>
      </c>
      <c r="AR491" s="24" t="s">
        <v>250</v>
      </c>
      <c r="AT491" s="24" t="s">
        <v>170</v>
      </c>
      <c r="AU491" s="24" t="s">
        <v>87</v>
      </c>
      <c r="AY491" s="24" t="s">
        <v>167</v>
      </c>
      <c r="BE491" s="182">
        <f t="shared" si="34"/>
        <v>0</v>
      </c>
      <c r="BF491" s="182">
        <f t="shared" si="35"/>
        <v>0</v>
      </c>
      <c r="BG491" s="182">
        <f t="shared" si="36"/>
        <v>0</v>
      </c>
      <c r="BH491" s="182">
        <f t="shared" si="37"/>
        <v>0</v>
      </c>
      <c r="BI491" s="182">
        <f t="shared" si="38"/>
        <v>0</v>
      </c>
      <c r="BJ491" s="24" t="s">
        <v>87</v>
      </c>
      <c r="BK491" s="182">
        <f t="shared" si="39"/>
        <v>0</v>
      </c>
      <c r="BL491" s="24" t="s">
        <v>250</v>
      </c>
      <c r="BM491" s="24" t="s">
        <v>1045</v>
      </c>
    </row>
    <row r="492" spans="2:65" s="1" customFormat="1" ht="22.5" customHeight="1">
      <c r="B492" s="170"/>
      <c r="C492" s="171" t="s">
        <v>1046</v>
      </c>
      <c r="D492" s="171" t="s">
        <v>170</v>
      </c>
      <c r="E492" s="172" t="s">
        <v>1047</v>
      </c>
      <c r="F492" s="173" t="s">
        <v>1048</v>
      </c>
      <c r="G492" s="174" t="s">
        <v>173</v>
      </c>
      <c r="H492" s="175">
        <v>1</v>
      </c>
      <c r="I492" s="176"/>
      <c r="J492" s="177">
        <f t="shared" si="30"/>
        <v>0</v>
      </c>
      <c r="K492" s="173" t="s">
        <v>5</v>
      </c>
      <c r="L492" s="41"/>
      <c r="M492" s="178" t="s">
        <v>5</v>
      </c>
      <c r="N492" s="179" t="s">
        <v>45</v>
      </c>
      <c r="O492" s="42"/>
      <c r="P492" s="180">
        <f t="shared" si="31"/>
        <v>0</v>
      </c>
      <c r="Q492" s="180">
        <v>0.03</v>
      </c>
      <c r="R492" s="180">
        <f t="shared" si="32"/>
        <v>0.03</v>
      </c>
      <c r="S492" s="180">
        <v>0.08</v>
      </c>
      <c r="T492" s="181">
        <f t="shared" si="33"/>
        <v>0.08</v>
      </c>
      <c r="AR492" s="24" t="s">
        <v>250</v>
      </c>
      <c r="AT492" s="24" t="s">
        <v>170</v>
      </c>
      <c r="AU492" s="24" t="s">
        <v>87</v>
      </c>
      <c r="AY492" s="24" t="s">
        <v>167</v>
      </c>
      <c r="BE492" s="182">
        <f t="shared" si="34"/>
        <v>0</v>
      </c>
      <c r="BF492" s="182">
        <f t="shared" si="35"/>
        <v>0</v>
      </c>
      <c r="BG492" s="182">
        <f t="shared" si="36"/>
        <v>0</v>
      </c>
      <c r="BH492" s="182">
        <f t="shared" si="37"/>
        <v>0</v>
      </c>
      <c r="BI492" s="182">
        <f t="shared" si="38"/>
        <v>0</v>
      </c>
      <c r="BJ492" s="24" t="s">
        <v>87</v>
      </c>
      <c r="BK492" s="182">
        <f t="shared" si="39"/>
        <v>0</v>
      </c>
      <c r="BL492" s="24" t="s">
        <v>250</v>
      </c>
      <c r="BM492" s="24" t="s">
        <v>1049</v>
      </c>
    </row>
    <row r="493" spans="2:65" s="1" customFormat="1" ht="22.5" customHeight="1">
      <c r="B493" s="170"/>
      <c r="C493" s="171" t="s">
        <v>1050</v>
      </c>
      <c r="D493" s="171" t="s">
        <v>170</v>
      </c>
      <c r="E493" s="172" t="s">
        <v>1051</v>
      </c>
      <c r="F493" s="173" t="s">
        <v>1052</v>
      </c>
      <c r="G493" s="174" t="s">
        <v>173</v>
      </c>
      <c r="H493" s="175">
        <v>2</v>
      </c>
      <c r="I493" s="176"/>
      <c r="J493" s="177">
        <f t="shared" si="30"/>
        <v>0</v>
      </c>
      <c r="K493" s="173" t="s">
        <v>5</v>
      </c>
      <c r="L493" s="41"/>
      <c r="M493" s="178" t="s">
        <v>5</v>
      </c>
      <c r="N493" s="179" t="s">
        <v>45</v>
      </c>
      <c r="O493" s="42"/>
      <c r="P493" s="180">
        <f t="shared" si="31"/>
        <v>0</v>
      </c>
      <c r="Q493" s="180">
        <v>0</v>
      </c>
      <c r="R493" s="180">
        <f t="shared" si="32"/>
        <v>0</v>
      </c>
      <c r="S493" s="180">
        <v>0</v>
      </c>
      <c r="T493" s="181">
        <f t="shared" si="33"/>
        <v>0</v>
      </c>
      <c r="AR493" s="24" t="s">
        <v>250</v>
      </c>
      <c r="AT493" s="24" t="s">
        <v>170</v>
      </c>
      <c r="AU493" s="24" t="s">
        <v>87</v>
      </c>
      <c r="AY493" s="24" t="s">
        <v>167</v>
      </c>
      <c r="BE493" s="182">
        <f t="shared" si="34"/>
        <v>0</v>
      </c>
      <c r="BF493" s="182">
        <f t="shared" si="35"/>
        <v>0</v>
      </c>
      <c r="BG493" s="182">
        <f t="shared" si="36"/>
        <v>0</v>
      </c>
      <c r="BH493" s="182">
        <f t="shared" si="37"/>
        <v>0</v>
      </c>
      <c r="BI493" s="182">
        <f t="shared" si="38"/>
        <v>0</v>
      </c>
      <c r="BJ493" s="24" t="s">
        <v>87</v>
      </c>
      <c r="BK493" s="182">
        <f t="shared" si="39"/>
        <v>0</v>
      </c>
      <c r="BL493" s="24" t="s">
        <v>250</v>
      </c>
      <c r="BM493" s="24" t="s">
        <v>1053</v>
      </c>
    </row>
    <row r="494" spans="2:65" s="10" customFormat="1" ht="29.85" customHeight="1">
      <c r="B494" s="156"/>
      <c r="D494" s="167" t="s">
        <v>72</v>
      </c>
      <c r="E494" s="168" t="s">
        <v>1054</v>
      </c>
      <c r="F494" s="168" t="s">
        <v>1055</v>
      </c>
      <c r="I494" s="159"/>
      <c r="J494" s="169">
        <f>BK494</f>
        <v>0</v>
      </c>
      <c r="L494" s="156"/>
      <c r="M494" s="161"/>
      <c r="N494" s="162"/>
      <c r="O494" s="162"/>
      <c r="P494" s="163">
        <f>SUM(P495:P507)</f>
        <v>0</v>
      </c>
      <c r="Q494" s="162"/>
      <c r="R494" s="163">
        <f>SUM(R495:R507)</f>
        <v>0.14835599999999996</v>
      </c>
      <c r="S494" s="162"/>
      <c r="T494" s="164">
        <f>SUM(T495:T507)</f>
        <v>0.46382879999999999</v>
      </c>
      <c r="AR494" s="157" t="s">
        <v>87</v>
      </c>
      <c r="AT494" s="165" t="s">
        <v>72</v>
      </c>
      <c r="AU494" s="165" t="s">
        <v>78</v>
      </c>
      <c r="AY494" s="157" t="s">
        <v>167</v>
      </c>
      <c r="BK494" s="166">
        <f>SUM(BK495:BK507)</f>
        <v>0</v>
      </c>
    </row>
    <row r="495" spans="2:65" s="1" customFormat="1" ht="22.5" customHeight="1">
      <c r="B495" s="170"/>
      <c r="C495" s="171" t="s">
        <v>1056</v>
      </c>
      <c r="D495" s="171" t="s">
        <v>170</v>
      </c>
      <c r="E495" s="172" t="s">
        <v>1057</v>
      </c>
      <c r="F495" s="173" t="s">
        <v>1058</v>
      </c>
      <c r="G495" s="174" t="s">
        <v>201</v>
      </c>
      <c r="H495" s="175">
        <v>17.04</v>
      </c>
      <c r="I495" s="176"/>
      <c r="J495" s="177">
        <f>ROUND(I495*H495,2)</f>
        <v>0</v>
      </c>
      <c r="K495" s="173" t="s">
        <v>174</v>
      </c>
      <c r="L495" s="41"/>
      <c r="M495" s="178" t="s">
        <v>5</v>
      </c>
      <c r="N495" s="179" t="s">
        <v>45</v>
      </c>
      <c r="O495" s="42"/>
      <c r="P495" s="180">
        <f>O495*H495</f>
        <v>0</v>
      </c>
      <c r="Q495" s="180">
        <v>0</v>
      </c>
      <c r="R495" s="180">
        <f>Q495*H495</f>
        <v>0</v>
      </c>
      <c r="S495" s="180">
        <v>2.7220000000000001E-2</v>
      </c>
      <c r="T495" s="181">
        <f>S495*H495</f>
        <v>0.46382879999999999</v>
      </c>
      <c r="AR495" s="24" t="s">
        <v>250</v>
      </c>
      <c r="AT495" s="24" t="s">
        <v>170</v>
      </c>
      <c r="AU495" s="24" t="s">
        <v>87</v>
      </c>
      <c r="AY495" s="24" t="s">
        <v>167</v>
      </c>
      <c r="BE495" s="182">
        <f>IF(N495="základní",J495,0)</f>
        <v>0</v>
      </c>
      <c r="BF495" s="182">
        <f>IF(N495="snížená",J495,0)</f>
        <v>0</v>
      </c>
      <c r="BG495" s="182">
        <f>IF(N495="zákl. přenesená",J495,0)</f>
        <v>0</v>
      </c>
      <c r="BH495" s="182">
        <f>IF(N495="sníž. přenesená",J495,0)</f>
        <v>0</v>
      </c>
      <c r="BI495" s="182">
        <f>IF(N495="nulová",J495,0)</f>
        <v>0</v>
      </c>
      <c r="BJ495" s="24" t="s">
        <v>87</v>
      </c>
      <c r="BK495" s="182">
        <f>ROUND(I495*H495,2)</f>
        <v>0</v>
      </c>
      <c r="BL495" s="24" t="s">
        <v>250</v>
      </c>
      <c r="BM495" s="24" t="s">
        <v>1059</v>
      </c>
    </row>
    <row r="496" spans="2:65" s="11" customFormat="1">
      <c r="B496" s="183"/>
      <c r="D496" s="203" t="s">
        <v>177</v>
      </c>
      <c r="E496" s="192" t="s">
        <v>5</v>
      </c>
      <c r="F496" s="204" t="s">
        <v>1060</v>
      </c>
      <c r="H496" s="205">
        <v>17.04</v>
      </c>
      <c r="I496" s="188"/>
      <c r="L496" s="183"/>
      <c r="M496" s="189"/>
      <c r="N496" s="190"/>
      <c r="O496" s="190"/>
      <c r="P496" s="190"/>
      <c r="Q496" s="190"/>
      <c r="R496" s="190"/>
      <c r="S496" s="190"/>
      <c r="T496" s="191"/>
      <c r="AT496" s="192" t="s">
        <v>177</v>
      </c>
      <c r="AU496" s="192" t="s">
        <v>87</v>
      </c>
      <c r="AV496" s="11" t="s">
        <v>87</v>
      </c>
      <c r="AW496" s="11" t="s">
        <v>37</v>
      </c>
      <c r="AX496" s="11" t="s">
        <v>73</v>
      </c>
      <c r="AY496" s="192" t="s">
        <v>167</v>
      </c>
    </row>
    <row r="497" spans="2:65" s="12" customFormat="1">
      <c r="B497" s="206"/>
      <c r="D497" s="184" t="s">
        <v>177</v>
      </c>
      <c r="E497" s="207" t="s">
        <v>93</v>
      </c>
      <c r="F497" s="208" t="s">
        <v>234</v>
      </c>
      <c r="H497" s="209">
        <v>17.04</v>
      </c>
      <c r="I497" s="210"/>
      <c r="L497" s="206"/>
      <c r="M497" s="211"/>
      <c r="N497" s="212"/>
      <c r="O497" s="212"/>
      <c r="P497" s="212"/>
      <c r="Q497" s="212"/>
      <c r="R497" s="212"/>
      <c r="S497" s="212"/>
      <c r="T497" s="213"/>
      <c r="AT497" s="214" t="s">
        <v>177</v>
      </c>
      <c r="AU497" s="214" t="s">
        <v>87</v>
      </c>
      <c r="AV497" s="12" t="s">
        <v>168</v>
      </c>
      <c r="AW497" s="12" t="s">
        <v>37</v>
      </c>
      <c r="AX497" s="12" t="s">
        <v>78</v>
      </c>
      <c r="AY497" s="214" t="s">
        <v>167</v>
      </c>
    </row>
    <row r="498" spans="2:65" s="1" customFormat="1" ht="22.5" customHeight="1">
      <c r="B498" s="170"/>
      <c r="C498" s="171" t="s">
        <v>1061</v>
      </c>
      <c r="D498" s="171" t="s">
        <v>170</v>
      </c>
      <c r="E498" s="172" t="s">
        <v>1062</v>
      </c>
      <c r="F498" s="173" t="s">
        <v>1063</v>
      </c>
      <c r="G498" s="174" t="s">
        <v>201</v>
      </c>
      <c r="H498" s="175">
        <v>5.85</v>
      </c>
      <c r="I498" s="176"/>
      <c r="J498" s="177">
        <f>ROUND(I498*H498,2)</f>
        <v>0</v>
      </c>
      <c r="K498" s="173" t="s">
        <v>174</v>
      </c>
      <c r="L498" s="41"/>
      <c r="M498" s="178" t="s">
        <v>5</v>
      </c>
      <c r="N498" s="179" t="s">
        <v>45</v>
      </c>
      <c r="O498" s="42"/>
      <c r="P498" s="180">
        <f>O498*H498</f>
        <v>0</v>
      </c>
      <c r="Q498" s="180">
        <v>3.62E-3</v>
      </c>
      <c r="R498" s="180">
        <f>Q498*H498</f>
        <v>2.1176999999999998E-2</v>
      </c>
      <c r="S498" s="180">
        <v>0</v>
      </c>
      <c r="T498" s="181">
        <f>S498*H498</f>
        <v>0</v>
      </c>
      <c r="AR498" s="24" t="s">
        <v>250</v>
      </c>
      <c r="AT498" s="24" t="s">
        <v>170</v>
      </c>
      <c r="AU498" s="24" t="s">
        <v>87</v>
      </c>
      <c r="AY498" s="24" t="s">
        <v>167</v>
      </c>
      <c r="BE498" s="182">
        <f>IF(N498="základní",J498,0)</f>
        <v>0</v>
      </c>
      <c r="BF498" s="182">
        <f>IF(N498="snížená",J498,0)</f>
        <v>0</v>
      </c>
      <c r="BG498" s="182">
        <f>IF(N498="zákl. přenesená",J498,0)</f>
        <v>0</v>
      </c>
      <c r="BH498" s="182">
        <f>IF(N498="sníž. přenesená",J498,0)</f>
        <v>0</v>
      </c>
      <c r="BI498" s="182">
        <f>IF(N498="nulová",J498,0)</f>
        <v>0</v>
      </c>
      <c r="BJ498" s="24" t="s">
        <v>87</v>
      </c>
      <c r="BK498" s="182">
        <f>ROUND(I498*H498,2)</f>
        <v>0</v>
      </c>
      <c r="BL498" s="24" t="s">
        <v>250</v>
      </c>
      <c r="BM498" s="24" t="s">
        <v>1064</v>
      </c>
    </row>
    <row r="499" spans="2:65" s="11" customFormat="1">
      <c r="B499" s="183"/>
      <c r="D499" s="203" t="s">
        <v>177</v>
      </c>
      <c r="E499" s="192" t="s">
        <v>5</v>
      </c>
      <c r="F499" s="204" t="s">
        <v>1065</v>
      </c>
      <c r="H499" s="205">
        <v>5.85</v>
      </c>
      <c r="I499" s="188"/>
      <c r="L499" s="183"/>
      <c r="M499" s="189"/>
      <c r="N499" s="190"/>
      <c r="O499" s="190"/>
      <c r="P499" s="190"/>
      <c r="Q499" s="190"/>
      <c r="R499" s="190"/>
      <c r="S499" s="190"/>
      <c r="T499" s="191"/>
      <c r="AT499" s="192" t="s">
        <v>177</v>
      </c>
      <c r="AU499" s="192" t="s">
        <v>87</v>
      </c>
      <c r="AV499" s="11" t="s">
        <v>87</v>
      </c>
      <c r="AW499" s="11" t="s">
        <v>37</v>
      </c>
      <c r="AX499" s="11" t="s">
        <v>73</v>
      </c>
      <c r="AY499" s="192" t="s">
        <v>167</v>
      </c>
    </row>
    <row r="500" spans="2:65" s="12" customFormat="1">
      <c r="B500" s="206"/>
      <c r="D500" s="184" t="s">
        <v>177</v>
      </c>
      <c r="E500" s="207" t="s">
        <v>91</v>
      </c>
      <c r="F500" s="208" t="s">
        <v>234</v>
      </c>
      <c r="H500" s="209">
        <v>5.85</v>
      </c>
      <c r="I500" s="210"/>
      <c r="L500" s="206"/>
      <c r="M500" s="211"/>
      <c r="N500" s="212"/>
      <c r="O500" s="212"/>
      <c r="P500" s="212"/>
      <c r="Q500" s="212"/>
      <c r="R500" s="212"/>
      <c r="S500" s="212"/>
      <c r="T500" s="213"/>
      <c r="AT500" s="214" t="s">
        <v>177</v>
      </c>
      <c r="AU500" s="214" t="s">
        <v>87</v>
      </c>
      <c r="AV500" s="12" t="s">
        <v>168</v>
      </c>
      <c r="AW500" s="12" t="s">
        <v>37</v>
      </c>
      <c r="AX500" s="12" t="s">
        <v>78</v>
      </c>
      <c r="AY500" s="214" t="s">
        <v>167</v>
      </c>
    </row>
    <row r="501" spans="2:65" s="1" customFormat="1" ht="22.5" customHeight="1">
      <c r="B501" s="170"/>
      <c r="C501" s="193" t="s">
        <v>1066</v>
      </c>
      <c r="D501" s="193" t="s">
        <v>183</v>
      </c>
      <c r="E501" s="194" t="s">
        <v>1067</v>
      </c>
      <c r="F501" s="195" t="s">
        <v>1068</v>
      </c>
      <c r="G501" s="196" t="s">
        <v>201</v>
      </c>
      <c r="H501" s="197">
        <v>6.4349999999999996</v>
      </c>
      <c r="I501" s="198"/>
      <c r="J501" s="199">
        <f>ROUND(I501*H501,2)</f>
        <v>0</v>
      </c>
      <c r="K501" s="195" t="s">
        <v>5</v>
      </c>
      <c r="L501" s="200"/>
      <c r="M501" s="201" t="s">
        <v>5</v>
      </c>
      <c r="N501" s="202" t="s">
        <v>45</v>
      </c>
      <c r="O501" s="42"/>
      <c r="P501" s="180">
        <f>O501*H501</f>
        <v>0</v>
      </c>
      <c r="Q501" s="180">
        <v>1.9199999999999998E-2</v>
      </c>
      <c r="R501" s="180">
        <f>Q501*H501</f>
        <v>0.12355199999999998</v>
      </c>
      <c r="S501" s="180">
        <v>0</v>
      </c>
      <c r="T501" s="181">
        <f>S501*H501</f>
        <v>0</v>
      </c>
      <c r="AR501" s="24" t="s">
        <v>340</v>
      </c>
      <c r="AT501" s="24" t="s">
        <v>183</v>
      </c>
      <c r="AU501" s="24" t="s">
        <v>87</v>
      </c>
      <c r="AY501" s="24" t="s">
        <v>167</v>
      </c>
      <c r="BE501" s="182">
        <f>IF(N501="základní",J501,0)</f>
        <v>0</v>
      </c>
      <c r="BF501" s="182">
        <f>IF(N501="snížená",J501,0)</f>
        <v>0</v>
      </c>
      <c r="BG501" s="182">
        <f>IF(N501="zákl. přenesená",J501,0)</f>
        <v>0</v>
      </c>
      <c r="BH501" s="182">
        <f>IF(N501="sníž. přenesená",J501,0)</f>
        <v>0</v>
      </c>
      <c r="BI501" s="182">
        <f>IF(N501="nulová",J501,0)</f>
        <v>0</v>
      </c>
      <c r="BJ501" s="24" t="s">
        <v>87</v>
      </c>
      <c r="BK501" s="182">
        <f>ROUND(I501*H501,2)</f>
        <v>0</v>
      </c>
      <c r="BL501" s="24" t="s">
        <v>250</v>
      </c>
      <c r="BM501" s="24" t="s">
        <v>1069</v>
      </c>
    </row>
    <row r="502" spans="2:65" s="11" customFormat="1">
      <c r="B502" s="183"/>
      <c r="D502" s="184" t="s">
        <v>177</v>
      </c>
      <c r="F502" s="186" t="s">
        <v>530</v>
      </c>
      <c r="H502" s="187">
        <v>6.4349999999999996</v>
      </c>
      <c r="I502" s="188"/>
      <c r="L502" s="183"/>
      <c r="M502" s="189"/>
      <c r="N502" s="190"/>
      <c r="O502" s="190"/>
      <c r="P502" s="190"/>
      <c r="Q502" s="190"/>
      <c r="R502" s="190"/>
      <c r="S502" s="190"/>
      <c r="T502" s="191"/>
      <c r="AT502" s="192" t="s">
        <v>177</v>
      </c>
      <c r="AU502" s="192" t="s">
        <v>87</v>
      </c>
      <c r="AV502" s="11" t="s">
        <v>87</v>
      </c>
      <c r="AW502" s="11" t="s">
        <v>6</v>
      </c>
      <c r="AX502" s="11" t="s">
        <v>78</v>
      </c>
      <c r="AY502" s="192" t="s">
        <v>167</v>
      </c>
    </row>
    <row r="503" spans="2:65" s="1" customFormat="1" ht="22.5" customHeight="1">
      <c r="B503" s="170"/>
      <c r="C503" s="171" t="s">
        <v>1070</v>
      </c>
      <c r="D503" s="171" t="s">
        <v>170</v>
      </c>
      <c r="E503" s="172" t="s">
        <v>1071</v>
      </c>
      <c r="F503" s="173" t="s">
        <v>1072</v>
      </c>
      <c r="G503" s="174" t="s">
        <v>201</v>
      </c>
      <c r="H503" s="175">
        <v>5.85</v>
      </c>
      <c r="I503" s="176"/>
      <c r="J503" s="177">
        <f>ROUND(I503*H503,2)</f>
        <v>0</v>
      </c>
      <c r="K503" s="173" t="s">
        <v>174</v>
      </c>
      <c r="L503" s="41"/>
      <c r="M503" s="178" t="s">
        <v>5</v>
      </c>
      <c r="N503" s="179" t="s">
        <v>45</v>
      </c>
      <c r="O503" s="42"/>
      <c r="P503" s="180">
        <f>O503*H503</f>
        <v>0</v>
      </c>
      <c r="Q503" s="180">
        <v>0</v>
      </c>
      <c r="R503" s="180">
        <f>Q503*H503</f>
        <v>0</v>
      </c>
      <c r="S503" s="180">
        <v>0</v>
      </c>
      <c r="T503" s="181">
        <f>S503*H503</f>
        <v>0</v>
      </c>
      <c r="AR503" s="24" t="s">
        <v>250</v>
      </c>
      <c r="AT503" s="24" t="s">
        <v>170</v>
      </c>
      <c r="AU503" s="24" t="s">
        <v>87</v>
      </c>
      <c r="AY503" s="24" t="s">
        <v>167</v>
      </c>
      <c r="BE503" s="182">
        <f>IF(N503="základní",J503,0)</f>
        <v>0</v>
      </c>
      <c r="BF503" s="182">
        <f>IF(N503="snížená",J503,0)</f>
        <v>0</v>
      </c>
      <c r="BG503" s="182">
        <f>IF(N503="zákl. přenesená",J503,0)</f>
        <v>0</v>
      </c>
      <c r="BH503" s="182">
        <f>IF(N503="sníž. přenesená",J503,0)</f>
        <v>0</v>
      </c>
      <c r="BI503" s="182">
        <f>IF(N503="nulová",J503,0)</f>
        <v>0</v>
      </c>
      <c r="BJ503" s="24" t="s">
        <v>87</v>
      </c>
      <c r="BK503" s="182">
        <f>ROUND(I503*H503,2)</f>
        <v>0</v>
      </c>
      <c r="BL503" s="24" t="s">
        <v>250</v>
      </c>
      <c r="BM503" s="24" t="s">
        <v>1073</v>
      </c>
    </row>
    <row r="504" spans="2:65" s="11" customFormat="1">
      <c r="B504" s="183"/>
      <c r="D504" s="184" t="s">
        <v>177</v>
      </c>
      <c r="E504" s="185" t="s">
        <v>5</v>
      </c>
      <c r="F504" s="186" t="s">
        <v>91</v>
      </c>
      <c r="H504" s="187">
        <v>5.85</v>
      </c>
      <c r="I504" s="188"/>
      <c r="L504" s="183"/>
      <c r="M504" s="189"/>
      <c r="N504" s="190"/>
      <c r="O504" s="190"/>
      <c r="P504" s="190"/>
      <c r="Q504" s="190"/>
      <c r="R504" s="190"/>
      <c r="S504" s="190"/>
      <c r="T504" s="191"/>
      <c r="AT504" s="192" t="s">
        <v>177</v>
      </c>
      <c r="AU504" s="192" t="s">
        <v>87</v>
      </c>
      <c r="AV504" s="11" t="s">
        <v>87</v>
      </c>
      <c r="AW504" s="11" t="s">
        <v>37</v>
      </c>
      <c r="AX504" s="11" t="s">
        <v>78</v>
      </c>
      <c r="AY504" s="192" t="s">
        <v>167</v>
      </c>
    </row>
    <row r="505" spans="2:65" s="1" customFormat="1" ht="22.5" customHeight="1">
      <c r="B505" s="170"/>
      <c r="C505" s="171" t="s">
        <v>1074</v>
      </c>
      <c r="D505" s="171" t="s">
        <v>170</v>
      </c>
      <c r="E505" s="172" t="s">
        <v>1075</v>
      </c>
      <c r="F505" s="173" t="s">
        <v>1076</v>
      </c>
      <c r="G505" s="174" t="s">
        <v>201</v>
      </c>
      <c r="H505" s="175">
        <v>5.85</v>
      </c>
      <c r="I505" s="176"/>
      <c r="J505" s="177">
        <f>ROUND(I505*H505,2)</f>
        <v>0</v>
      </c>
      <c r="K505" s="173" t="s">
        <v>5</v>
      </c>
      <c r="L505" s="41"/>
      <c r="M505" s="178" t="s">
        <v>5</v>
      </c>
      <c r="N505" s="179" t="s">
        <v>45</v>
      </c>
      <c r="O505" s="42"/>
      <c r="P505" s="180">
        <f>O505*H505</f>
        <v>0</v>
      </c>
      <c r="Q505" s="180">
        <v>6.2E-4</v>
      </c>
      <c r="R505" s="180">
        <f>Q505*H505</f>
        <v>3.6269999999999996E-3</v>
      </c>
      <c r="S505" s="180">
        <v>0</v>
      </c>
      <c r="T505" s="181">
        <f>S505*H505</f>
        <v>0</v>
      </c>
      <c r="AR505" s="24" t="s">
        <v>250</v>
      </c>
      <c r="AT505" s="24" t="s">
        <v>170</v>
      </c>
      <c r="AU505" s="24" t="s">
        <v>87</v>
      </c>
      <c r="AY505" s="24" t="s">
        <v>167</v>
      </c>
      <c r="BE505" s="182">
        <f>IF(N505="základní",J505,0)</f>
        <v>0</v>
      </c>
      <c r="BF505" s="182">
        <f>IF(N505="snížená",J505,0)</f>
        <v>0</v>
      </c>
      <c r="BG505" s="182">
        <f>IF(N505="zákl. přenesená",J505,0)</f>
        <v>0</v>
      </c>
      <c r="BH505" s="182">
        <f>IF(N505="sníž. přenesená",J505,0)</f>
        <v>0</v>
      </c>
      <c r="BI505" s="182">
        <f>IF(N505="nulová",J505,0)</f>
        <v>0</v>
      </c>
      <c r="BJ505" s="24" t="s">
        <v>87</v>
      </c>
      <c r="BK505" s="182">
        <f>ROUND(I505*H505,2)</f>
        <v>0</v>
      </c>
      <c r="BL505" s="24" t="s">
        <v>250</v>
      </c>
      <c r="BM505" s="24" t="s">
        <v>1077</v>
      </c>
    </row>
    <row r="506" spans="2:65" s="1" customFormat="1" ht="22.5" customHeight="1">
      <c r="B506" s="170"/>
      <c r="C506" s="171" t="s">
        <v>1078</v>
      </c>
      <c r="D506" s="171" t="s">
        <v>170</v>
      </c>
      <c r="E506" s="172" t="s">
        <v>1079</v>
      </c>
      <c r="F506" s="173" t="s">
        <v>1080</v>
      </c>
      <c r="G506" s="174" t="s">
        <v>195</v>
      </c>
      <c r="H506" s="175">
        <v>0.14799999999999999</v>
      </c>
      <c r="I506" s="176"/>
      <c r="J506" s="177">
        <f>ROUND(I506*H506,2)</f>
        <v>0</v>
      </c>
      <c r="K506" s="173" t="s">
        <v>174</v>
      </c>
      <c r="L506" s="41"/>
      <c r="M506" s="178" t="s">
        <v>5</v>
      </c>
      <c r="N506" s="179" t="s">
        <v>45</v>
      </c>
      <c r="O506" s="42"/>
      <c r="P506" s="180">
        <f>O506*H506</f>
        <v>0</v>
      </c>
      <c r="Q506" s="180">
        <v>0</v>
      </c>
      <c r="R506" s="180">
        <f>Q506*H506</f>
        <v>0</v>
      </c>
      <c r="S506" s="180">
        <v>0</v>
      </c>
      <c r="T506" s="181">
        <f>S506*H506</f>
        <v>0</v>
      </c>
      <c r="AR506" s="24" t="s">
        <v>250</v>
      </c>
      <c r="AT506" s="24" t="s">
        <v>170</v>
      </c>
      <c r="AU506" s="24" t="s">
        <v>87</v>
      </c>
      <c r="AY506" s="24" t="s">
        <v>167</v>
      </c>
      <c r="BE506" s="182">
        <f>IF(N506="základní",J506,0)</f>
        <v>0</v>
      </c>
      <c r="BF506" s="182">
        <f>IF(N506="snížená",J506,0)</f>
        <v>0</v>
      </c>
      <c r="BG506" s="182">
        <f>IF(N506="zákl. přenesená",J506,0)</f>
        <v>0</v>
      </c>
      <c r="BH506" s="182">
        <f>IF(N506="sníž. přenesená",J506,0)</f>
        <v>0</v>
      </c>
      <c r="BI506" s="182">
        <f>IF(N506="nulová",J506,0)</f>
        <v>0</v>
      </c>
      <c r="BJ506" s="24" t="s">
        <v>87</v>
      </c>
      <c r="BK506" s="182">
        <f>ROUND(I506*H506,2)</f>
        <v>0</v>
      </c>
      <c r="BL506" s="24" t="s">
        <v>250</v>
      </c>
      <c r="BM506" s="24" t="s">
        <v>1081</v>
      </c>
    </row>
    <row r="507" spans="2:65" s="1" customFormat="1" ht="22.5" customHeight="1">
      <c r="B507" s="170"/>
      <c r="C507" s="171" t="s">
        <v>1082</v>
      </c>
      <c r="D507" s="171" t="s">
        <v>170</v>
      </c>
      <c r="E507" s="172" t="s">
        <v>1083</v>
      </c>
      <c r="F507" s="173" t="s">
        <v>1084</v>
      </c>
      <c r="G507" s="174" t="s">
        <v>195</v>
      </c>
      <c r="H507" s="175">
        <v>0.14799999999999999</v>
      </c>
      <c r="I507" s="176"/>
      <c r="J507" s="177">
        <f>ROUND(I507*H507,2)</f>
        <v>0</v>
      </c>
      <c r="K507" s="173" t="s">
        <v>174</v>
      </c>
      <c r="L507" s="41"/>
      <c r="M507" s="178" t="s">
        <v>5</v>
      </c>
      <c r="N507" s="179" t="s">
        <v>45</v>
      </c>
      <c r="O507" s="42"/>
      <c r="P507" s="180">
        <f>O507*H507</f>
        <v>0</v>
      </c>
      <c r="Q507" s="180">
        <v>0</v>
      </c>
      <c r="R507" s="180">
        <f>Q507*H507</f>
        <v>0</v>
      </c>
      <c r="S507" s="180">
        <v>0</v>
      </c>
      <c r="T507" s="181">
        <f>S507*H507</f>
        <v>0</v>
      </c>
      <c r="AR507" s="24" t="s">
        <v>250</v>
      </c>
      <c r="AT507" s="24" t="s">
        <v>170</v>
      </c>
      <c r="AU507" s="24" t="s">
        <v>87</v>
      </c>
      <c r="AY507" s="24" t="s">
        <v>167</v>
      </c>
      <c r="BE507" s="182">
        <f>IF(N507="základní",J507,0)</f>
        <v>0</v>
      </c>
      <c r="BF507" s="182">
        <f>IF(N507="snížená",J507,0)</f>
        <v>0</v>
      </c>
      <c r="BG507" s="182">
        <f>IF(N507="zákl. přenesená",J507,0)</f>
        <v>0</v>
      </c>
      <c r="BH507" s="182">
        <f>IF(N507="sníž. přenesená",J507,0)</f>
        <v>0</v>
      </c>
      <c r="BI507" s="182">
        <f>IF(N507="nulová",J507,0)</f>
        <v>0</v>
      </c>
      <c r="BJ507" s="24" t="s">
        <v>87</v>
      </c>
      <c r="BK507" s="182">
        <f>ROUND(I507*H507,2)</f>
        <v>0</v>
      </c>
      <c r="BL507" s="24" t="s">
        <v>250</v>
      </c>
      <c r="BM507" s="24" t="s">
        <v>1085</v>
      </c>
    </row>
    <row r="508" spans="2:65" s="10" customFormat="1" ht="29.85" customHeight="1">
      <c r="B508" s="156"/>
      <c r="D508" s="167" t="s">
        <v>72</v>
      </c>
      <c r="E508" s="168" t="s">
        <v>1086</v>
      </c>
      <c r="F508" s="168" t="s">
        <v>1087</v>
      </c>
      <c r="I508" s="159"/>
      <c r="J508" s="169">
        <f>BK508</f>
        <v>0</v>
      </c>
      <c r="L508" s="156"/>
      <c r="M508" s="161"/>
      <c r="N508" s="162"/>
      <c r="O508" s="162"/>
      <c r="P508" s="163">
        <f>SUM(P509:P515)</f>
        <v>0</v>
      </c>
      <c r="Q508" s="162"/>
      <c r="R508" s="163">
        <f>SUM(R509:R515)</f>
        <v>0</v>
      </c>
      <c r="S508" s="162"/>
      <c r="T508" s="164">
        <f>SUM(T509:T515)</f>
        <v>1.1135700000000002</v>
      </c>
      <c r="AR508" s="157" t="s">
        <v>87</v>
      </c>
      <c r="AT508" s="165" t="s">
        <v>72</v>
      </c>
      <c r="AU508" s="165" t="s">
        <v>78</v>
      </c>
      <c r="AY508" s="157" t="s">
        <v>167</v>
      </c>
      <c r="BK508" s="166">
        <f>SUM(BK509:BK515)</f>
        <v>0</v>
      </c>
    </row>
    <row r="509" spans="2:65" s="1" customFormat="1" ht="22.5" customHeight="1">
      <c r="B509" s="170"/>
      <c r="C509" s="171" t="s">
        <v>1088</v>
      </c>
      <c r="D509" s="171" t="s">
        <v>170</v>
      </c>
      <c r="E509" s="172" t="s">
        <v>1089</v>
      </c>
      <c r="F509" s="173" t="s">
        <v>1090</v>
      </c>
      <c r="G509" s="174" t="s">
        <v>207</v>
      </c>
      <c r="H509" s="175">
        <v>70.47</v>
      </c>
      <c r="I509" s="176"/>
      <c r="J509" s="177">
        <f>ROUND(I509*H509,2)</f>
        <v>0</v>
      </c>
      <c r="K509" s="173" t="s">
        <v>174</v>
      </c>
      <c r="L509" s="41"/>
      <c r="M509" s="178" t="s">
        <v>5</v>
      </c>
      <c r="N509" s="179" t="s">
        <v>45</v>
      </c>
      <c r="O509" s="42"/>
      <c r="P509" s="180">
        <f>O509*H509</f>
        <v>0</v>
      </c>
      <c r="Q509" s="180">
        <v>0</v>
      </c>
      <c r="R509" s="180">
        <f>Q509*H509</f>
        <v>0</v>
      </c>
      <c r="S509" s="180">
        <v>1E-3</v>
      </c>
      <c r="T509" s="181">
        <f>S509*H509</f>
        <v>7.0470000000000005E-2</v>
      </c>
      <c r="AR509" s="24" t="s">
        <v>250</v>
      </c>
      <c r="AT509" s="24" t="s">
        <v>170</v>
      </c>
      <c r="AU509" s="24" t="s">
        <v>87</v>
      </c>
      <c r="AY509" s="24" t="s">
        <v>167</v>
      </c>
      <c r="BE509" s="182">
        <f>IF(N509="základní",J509,0)</f>
        <v>0</v>
      </c>
      <c r="BF509" s="182">
        <f>IF(N509="snížená",J509,0)</f>
        <v>0</v>
      </c>
      <c r="BG509" s="182">
        <f>IF(N509="zákl. přenesená",J509,0)</f>
        <v>0</v>
      </c>
      <c r="BH509" s="182">
        <f>IF(N509="sníž. přenesená",J509,0)</f>
        <v>0</v>
      </c>
      <c r="BI509" s="182">
        <f>IF(N509="nulová",J509,0)</f>
        <v>0</v>
      </c>
      <c r="BJ509" s="24" t="s">
        <v>87</v>
      </c>
      <c r="BK509" s="182">
        <f>ROUND(I509*H509,2)</f>
        <v>0</v>
      </c>
      <c r="BL509" s="24" t="s">
        <v>250</v>
      </c>
      <c r="BM509" s="24" t="s">
        <v>1091</v>
      </c>
    </row>
    <row r="510" spans="2:65" s="11" customFormat="1">
      <c r="B510" s="183"/>
      <c r="D510" s="203" t="s">
        <v>177</v>
      </c>
      <c r="E510" s="192" t="s">
        <v>5</v>
      </c>
      <c r="F510" s="204" t="s">
        <v>1092</v>
      </c>
      <c r="H510" s="205">
        <v>9.74</v>
      </c>
      <c r="I510" s="188"/>
      <c r="L510" s="183"/>
      <c r="M510" s="189"/>
      <c r="N510" s="190"/>
      <c r="O510" s="190"/>
      <c r="P510" s="190"/>
      <c r="Q510" s="190"/>
      <c r="R510" s="190"/>
      <c r="S510" s="190"/>
      <c r="T510" s="191"/>
      <c r="AT510" s="192" t="s">
        <v>177</v>
      </c>
      <c r="AU510" s="192" t="s">
        <v>87</v>
      </c>
      <c r="AV510" s="11" t="s">
        <v>87</v>
      </c>
      <c r="AW510" s="11" t="s">
        <v>37</v>
      </c>
      <c r="AX510" s="11" t="s">
        <v>73</v>
      </c>
      <c r="AY510" s="192" t="s">
        <v>167</v>
      </c>
    </row>
    <row r="511" spans="2:65" s="11" customFormat="1" ht="27">
      <c r="B511" s="183"/>
      <c r="D511" s="203" t="s">
        <v>177</v>
      </c>
      <c r="E511" s="192" t="s">
        <v>5</v>
      </c>
      <c r="F511" s="204" t="s">
        <v>1093</v>
      </c>
      <c r="H511" s="205">
        <v>60.73</v>
      </c>
      <c r="I511" s="188"/>
      <c r="L511" s="183"/>
      <c r="M511" s="189"/>
      <c r="N511" s="190"/>
      <c r="O511" s="190"/>
      <c r="P511" s="190"/>
      <c r="Q511" s="190"/>
      <c r="R511" s="190"/>
      <c r="S511" s="190"/>
      <c r="T511" s="191"/>
      <c r="AT511" s="192" t="s">
        <v>177</v>
      </c>
      <c r="AU511" s="192" t="s">
        <v>87</v>
      </c>
      <c r="AV511" s="11" t="s">
        <v>87</v>
      </c>
      <c r="AW511" s="11" t="s">
        <v>37</v>
      </c>
      <c r="AX511" s="11" t="s">
        <v>73</v>
      </c>
      <c r="AY511" s="192" t="s">
        <v>167</v>
      </c>
    </row>
    <row r="512" spans="2:65" s="12" customFormat="1">
      <c r="B512" s="206"/>
      <c r="D512" s="184" t="s">
        <v>177</v>
      </c>
      <c r="E512" s="207" t="s">
        <v>5</v>
      </c>
      <c r="F512" s="208" t="s">
        <v>234</v>
      </c>
      <c r="H512" s="209">
        <v>70.47</v>
      </c>
      <c r="I512" s="210"/>
      <c r="L512" s="206"/>
      <c r="M512" s="211"/>
      <c r="N512" s="212"/>
      <c r="O512" s="212"/>
      <c r="P512" s="212"/>
      <c r="Q512" s="212"/>
      <c r="R512" s="212"/>
      <c r="S512" s="212"/>
      <c r="T512" s="213"/>
      <c r="AT512" s="214" t="s">
        <v>177</v>
      </c>
      <c r="AU512" s="214" t="s">
        <v>87</v>
      </c>
      <c r="AV512" s="12" t="s">
        <v>168</v>
      </c>
      <c r="AW512" s="12" t="s">
        <v>37</v>
      </c>
      <c r="AX512" s="12" t="s">
        <v>78</v>
      </c>
      <c r="AY512" s="214" t="s">
        <v>167</v>
      </c>
    </row>
    <row r="513" spans="2:65" s="1" customFormat="1" ht="22.5" customHeight="1">
      <c r="B513" s="170"/>
      <c r="C513" s="171" t="s">
        <v>1094</v>
      </c>
      <c r="D513" s="171" t="s">
        <v>170</v>
      </c>
      <c r="E513" s="172" t="s">
        <v>1095</v>
      </c>
      <c r="F513" s="173" t="s">
        <v>1096</v>
      </c>
      <c r="G513" s="174" t="s">
        <v>201</v>
      </c>
      <c r="H513" s="175">
        <v>69.540000000000006</v>
      </c>
      <c r="I513" s="176"/>
      <c r="J513" s="177">
        <f>ROUND(I513*H513,2)</f>
        <v>0</v>
      </c>
      <c r="K513" s="173" t="s">
        <v>174</v>
      </c>
      <c r="L513" s="41"/>
      <c r="M513" s="178" t="s">
        <v>5</v>
      </c>
      <c r="N513" s="179" t="s">
        <v>45</v>
      </c>
      <c r="O513" s="42"/>
      <c r="P513" s="180">
        <f>O513*H513</f>
        <v>0</v>
      </c>
      <c r="Q513" s="180">
        <v>0</v>
      </c>
      <c r="R513" s="180">
        <f>Q513*H513</f>
        <v>0</v>
      </c>
      <c r="S513" s="180">
        <v>1.4999999999999999E-2</v>
      </c>
      <c r="T513" s="181">
        <f>S513*H513</f>
        <v>1.0431000000000001</v>
      </c>
      <c r="AR513" s="24" t="s">
        <v>250</v>
      </c>
      <c r="AT513" s="24" t="s">
        <v>170</v>
      </c>
      <c r="AU513" s="24" t="s">
        <v>87</v>
      </c>
      <c r="AY513" s="24" t="s">
        <v>167</v>
      </c>
      <c r="BE513" s="182">
        <f>IF(N513="základní",J513,0)</f>
        <v>0</v>
      </c>
      <c r="BF513" s="182">
        <f>IF(N513="snížená",J513,0)</f>
        <v>0</v>
      </c>
      <c r="BG513" s="182">
        <f>IF(N513="zákl. přenesená",J513,0)</f>
        <v>0</v>
      </c>
      <c r="BH513" s="182">
        <f>IF(N513="sníž. přenesená",J513,0)</f>
        <v>0</v>
      </c>
      <c r="BI513" s="182">
        <f>IF(N513="nulová",J513,0)</f>
        <v>0</v>
      </c>
      <c r="BJ513" s="24" t="s">
        <v>87</v>
      </c>
      <c r="BK513" s="182">
        <f>ROUND(I513*H513,2)</f>
        <v>0</v>
      </c>
      <c r="BL513" s="24" t="s">
        <v>250</v>
      </c>
      <c r="BM513" s="24" t="s">
        <v>1097</v>
      </c>
    </row>
    <row r="514" spans="2:65" s="11" customFormat="1">
      <c r="B514" s="183"/>
      <c r="D514" s="203" t="s">
        <v>177</v>
      </c>
      <c r="E514" s="192" t="s">
        <v>5</v>
      </c>
      <c r="F514" s="204" t="s">
        <v>1098</v>
      </c>
      <c r="H514" s="205">
        <v>69.540000000000006</v>
      </c>
      <c r="I514" s="188"/>
      <c r="L514" s="183"/>
      <c r="M514" s="189"/>
      <c r="N514" s="190"/>
      <c r="O514" s="190"/>
      <c r="P514" s="190"/>
      <c r="Q514" s="190"/>
      <c r="R514" s="190"/>
      <c r="S514" s="190"/>
      <c r="T514" s="191"/>
      <c r="AT514" s="192" t="s">
        <v>177</v>
      </c>
      <c r="AU514" s="192" t="s">
        <v>87</v>
      </c>
      <c r="AV514" s="11" t="s">
        <v>87</v>
      </c>
      <c r="AW514" s="11" t="s">
        <v>37</v>
      </c>
      <c r="AX514" s="11" t="s">
        <v>73</v>
      </c>
      <c r="AY514" s="192" t="s">
        <v>167</v>
      </c>
    </row>
    <row r="515" spans="2:65" s="12" customFormat="1">
      <c r="B515" s="206"/>
      <c r="D515" s="203" t="s">
        <v>177</v>
      </c>
      <c r="E515" s="214" t="s">
        <v>85</v>
      </c>
      <c r="F515" s="223" t="s">
        <v>234</v>
      </c>
      <c r="H515" s="224">
        <v>69.540000000000006</v>
      </c>
      <c r="I515" s="210"/>
      <c r="L515" s="206"/>
      <c r="M515" s="211"/>
      <c r="N515" s="212"/>
      <c r="O515" s="212"/>
      <c r="P515" s="212"/>
      <c r="Q515" s="212"/>
      <c r="R515" s="212"/>
      <c r="S515" s="212"/>
      <c r="T515" s="213"/>
      <c r="AT515" s="214" t="s">
        <v>177</v>
      </c>
      <c r="AU515" s="214" t="s">
        <v>87</v>
      </c>
      <c r="AV515" s="12" t="s">
        <v>168</v>
      </c>
      <c r="AW515" s="12" t="s">
        <v>37</v>
      </c>
      <c r="AX515" s="12" t="s">
        <v>78</v>
      </c>
      <c r="AY515" s="214" t="s">
        <v>167</v>
      </c>
    </row>
    <row r="516" spans="2:65" s="10" customFormat="1" ht="29.85" customHeight="1">
      <c r="B516" s="156"/>
      <c r="D516" s="167" t="s">
        <v>72</v>
      </c>
      <c r="E516" s="168" t="s">
        <v>1099</v>
      </c>
      <c r="F516" s="168" t="s">
        <v>1100</v>
      </c>
      <c r="I516" s="159"/>
      <c r="J516" s="169">
        <f>BK516</f>
        <v>0</v>
      </c>
      <c r="L516" s="156"/>
      <c r="M516" s="161"/>
      <c r="N516" s="162"/>
      <c r="O516" s="162"/>
      <c r="P516" s="163">
        <f>SUM(P517:P536)</f>
        <v>0</v>
      </c>
      <c r="Q516" s="162"/>
      <c r="R516" s="163">
        <f>SUM(R517:R536)</f>
        <v>0.34483720000000001</v>
      </c>
      <c r="S516" s="162"/>
      <c r="T516" s="164">
        <f>SUM(T517:T536)</f>
        <v>2.376E-2</v>
      </c>
      <c r="AR516" s="157" t="s">
        <v>87</v>
      </c>
      <c r="AT516" s="165" t="s">
        <v>72</v>
      </c>
      <c r="AU516" s="165" t="s">
        <v>78</v>
      </c>
      <c r="AY516" s="157" t="s">
        <v>167</v>
      </c>
      <c r="BK516" s="166">
        <f>SUM(BK517:BK536)</f>
        <v>0</v>
      </c>
    </row>
    <row r="517" spans="2:65" s="1" customFormat="1" ht="22.5" customHeight="1">
      <c r="B517" s="170"/>
      <c r="C517" s="171" t="s">
        <v>1101</v>
      </c>
      <c r="D517" s="171" t="s">
        <v>170</v>
      </c>
      <c r="E517" s="172" t="s">
        <v>1102</v>
      </c>
      <c r="F517" s="173" t="s">
        <v>1103</v>
      </c>
      <c r="G517" s="174" t="s">
        <v>201</v>
      </c>
      <c r="H517" s="175">
        <v>7.92</v>
      </c>
      <c r="I517" s="176"/>
      <c r="J517" s="177">
        <f>ROUND(I517*H517,2)</f>
        <v>0</v>
      </c>
      <c r="K517" s="173" t="s">
        <v>174</v>
      </c>
      <c r="L517" s="41"/>
      <c r="M517" s="178" t="s">
        <v>5</v>
      </c>
      <c r="N517" s="179" t="s">
        <v>45</v>
      </c>
      <c r="O517" s="42"/>
      <c r="P517" s="180">
        <f>O517*H517</f>
        <v>0</v>
      </c>
      <c r="Q517" s="180">
        <v>0</v>
      </c>
      <c r="R517" s="180">
        <f>Q517*H517</f>
        <v>0</v>
      </c>
      <c r="S517" s="180">
        <v>3.0000000000000001E-3</v>
      </c>
      <c r="T517" s="181">
        <f>S517*H517</f>
        <v>2.376E-2</v>
      </c>
      <c r="AR517" s="24" t="s">
        <v>250</v>
      </c>
      <c r="AT517" s="24" t="s">
        <v>170</v>
      </c>
      <c r="AU517" s="24" t="s">
        <v>87</v>
      </c>
      <c r="AY517" s="24" t="s">
        <v>167</v>
      </c>
      <c r="BE517" s="182">
        <f>IF(N517="základní",J517,0)</f>
        <v>0</v>
      </c>
      <c r="BF517" s="182">
        <f>IF(N517="snížená",J517,0)</f>
        <v>0</v>
      </c>
      <c r="BG517" s="182">
        <f>IF(N517="zákl. přenesená",J517,0)</f>
        <v>0</v>
      </c>
      <c r="BH517" s="182">
        <f>IF(N517="sníž. přenesená",J517,0)</f>
        <v>0</v>
      </c>
      <c r="BI517" s="182">
        <f>IF(N517="nulová",J517,0)</f>
        <v>0</v>
      </c>
      <c r="BJ517" s="24" t="s">
        <v>87</v>
      </c>
      <c r="BK517" s="182">
        <f>ROUND(I517*H517,2)</f>
        <v>0</v>
      </c>
      <c r="BL517" s="24" t="s">
        <v>250</v>
      </c>
      <c r="BM517" s="24" t="s">
        <v>1104</v>
      </c>
    </row>
    <row r="518" spans="2:65" s="11" customFormat="1">
      <c r="B518" s="183"/>
      <c r="D518" s="184" t="s">
        <v>177</v>
      </c>
      <c r="E518" s="185" t="s">
        <v>5</v>
      </c>
      <c r="F518" s="186" t="s">
        <v>1105</v>
      </c>
      <c r="H518" s="187">
        <v>7.92</v>
      </c>
      <c r="I518" s="188"/>
      <c r="L518" s="183"/>
      <c r="M518" s="189"/>
      <c r="N518" s="190"/>
      <c r="O518" s="190"/>
      <c r="P518" s="190"/>
      <c r="Q518" s="190"/>
      <c r="R518" s="190"/>
      <c r="S518" s="190"/>
      <c r="T518" s="191"/>
      <c r="AT518" s="192" t="s">
        <v>177</v>
      </c>
      <c r="AU518" s="192" t="s">
        <v>87</v>
      </c>
      <c r="AV518" s="11" t="s">
        <v>87</v>
      </c>
      <c r="AW518" s="11" t="s">
        <v>37</v>
      </c>
      <c r="AX518" s="11" t="s">
        <v>78</v>
      </c>
      <c r="AY518" s="192" t="s">
        <v>167</v>
      </c>
    </row>
    <row r="519" spans="2:65" s="1" customFormat="1" ht="31.5" customHeight="1">
      <c r="B519" s="170"/>
      <c r="C519" s="171" t="s">
        <v>1106</v>
      </c>
      <c r="D519" s="171" t="s">
        <v>170</v>
      </c>
      <c r="E519" s="172" t="s">
        <v>1107</v>
      </c>
      <c r="F519" s="173" t="s">
        <v>1108</v>
      </c>
      <c r="G519" s="174" t="s">
        <v>201</v>
      </c>
      <c r="H519" s="175">
        <v>88.844999999999999</v>
      </c>
      <c r="I519" s="176"/>
      <c r="J519" s="177">
        <f>ROUND(I519*H519,2)</f>
        <v>0</v>
      </c>
      <c r="K519" s="173" t="s">
        <v>5</v>
      </c>
      <c r="L519" s="41"/>
      <c r="M519" s="178" t="s">
        <v>5</v>
      </c>
      <c r="N519" s="179" t="s">
        <v>45</v>
      </c>
      <c r="O519" s="42"/>
      <c r="P519" s="180">
        <f>O519*H519</f>
        <v>0</v>
      </c>
      <c r="Q519" s="180">
        <v>2.9999999999999997E-4</v>
      </c>
      <c r="R519" s="180">
        <f>Q519*H519</f>
        <v>2.6653499999999997E-2</v>
      </c>
      <c r="S519" s="180">
        <v>0</v>
      </c>
      <c r="T519" s="181">
        <f>S519*H519</f>
        <v>0</v>
      </c>
      <c r="AR519" s="24" t="s">
        <v>250</v>
      </c>
      <c r="AT519" s="24" t="s">
        <v>170</v>
      </c>
      <c r="AU519" s="24" t="s">
        <v>87</v>
      </c>
      <c r="AY519" s="24" t="s">
        <v>167</v>
      </c>
      <c r="BE519" s="182">
        <f>IF(N519="základní",J519,0)</f>
        <v>0</v>
      </c>
      <c r="BF519" s="182">
        <f>IF(N519="snížená",J519,0)</f>
        <v>0</v>
      </c>
      <c r="BG519" s="182">
        <f>IF(N519="zákl. přenesená",J519,0)</f>
        <v>0</v>
      </c>
      <c r="BH519" s="182">
        <f>IF(N519="sníž. přenesená",J519,0)</f>
        <v>0</v>
      </c>
      <c r="BI519" s="182">
        <f>IF(N519="nulová",J519,0)</f>
        <v>0</v>
      </c>
      <c r="BJ519" s="24" t="s">
        <v>87</v>
      </c>
      <c r="BK519" s="182">
        <f>ROUND(I519*H519,2)</f>
        <v>0</v>
      </c>
      <c r="BL519" s="24" t="s">
        <v>250</v>
      </c>
      <c r="BM519" s="24" t="s">
        <v>1109</v>
      </c>
    </row>
    <row r="520" spans="2:65" s="11" customFormat="1">
      <c r="B520" s="183"/>
      <c r="D520" s="203" t="s">
        <v>177</v>
      </c>
      <c r="E520" s="192" t="s">
        <v>5</v>
      </c>
      <c r="F520" s="204" t="s">
        <v>1110</v>
      </c>
      <c r="H520" s="205">
        <v>7.9269999999999996</v>
      </c>
      <c r="I520" s="188"/>
      <c r="L520" s="183"/>
      <c r="M520" s="189"/>
      <c r="N520" s="190"/>
      <c r="O520" s="190"/>
      <c r="P520" s="190"/>
      <c r="Q520" s="190"/>
      <c r="R520" s="190"/>
      <c r="S520" s="190"/>
      <c r="T520" s="191"/>
      <c r="AT520" s="192" t="s">
        <v>177</v>
      </c>
      <c r="AU520" s="192" t="s">
        <v>87</v>
      </c>
      <c r="AV520" s="11" t="s">
        <v>87</v>
      </c>
      <c r="AW520" s="11" t="s">
        <v>37</v>
      </c>
      <c r="AX520" s="11" t="s">
        <v>73</v>
      </c>
      <c r="AY520" s="192" t="s">
        <v>167</v>
      </c>
    </row>
    <row r="521" spans="2:65" s="11" customFormat="1">
      <c r="B521" s="183"/>
      <c r="D521" s="203" t="s">
        <v>177</v>
      </c>
      <c r="E521" s="192" t="s">
        <v>5</v>
      </c>
      <c r="F521" s="204" t="s">
        <v>1111</v>
      </c>
      <c r="H521" s="205">
        <v>5.2649999999999997</v>
      </c>
      <c r="I521" s="188"/>
      <c r="L521" s="183"/>
      <c r="M521" s="189"/>
      <c r="N521" s="190"/>
      <c r="O521" s="190"/>
      <c r="P521" s="190"/>
      <c r="Q521" s="190"/>
      <c r="R521" s="190"/>
      <c r="S521" s="190"/>
      <c r="T521" s="191"/>
      <c r="AT521" s="192" t="s">
        <v>177</v>
      </c>
      <c r="AU521" s="192" t="s">
        <v>87</v>
      </c>
      <c r="AV521" s="11" t="s">
        <v>87</v>
      </c>
      <c r="AW521" s="11" t="s">
        <v>37</v>
      </c>
      <c r="AX521" s="11" t="s">
        <v>73</v>
      </c>
      <c r="AY521" s="192" t="s">
        <v>167</v>
      </c>
    </row>
    <row r="522" spans="2:65" s="11" customFormat="1">
      <c r="B522" s="183"/>
      <c r="D522" s="203" t="s">
        <v>177</v>
      </c>
      <c r="E522" s="192" t="s">
        <v>5</v>
      </c>
      <c r="F522" s="204" t="s">
        <v>1112</v>
      </c>
      <c r="H522" s="205">
        <v>6.3789999999999996</v>
      </c>
      <c r="I522" s="188"/>
      <c r="L522" s="183"/>
      <c r="M522" s="189"/>
      <c r="N522" s="190"/>
      <c r="O522" s="190"/>
      <c r="P522" s="190"/>
      <c r="Q522" s="190"/>
      <c r="R522" s="190"/>
      <c r="S522" s="190"/>
      <c r="T522" s="191"/>
      <c r="AT522" s="192" t="s">
        <v>177</v>
      </c>
      <c r="AU522" s="192" t="s">
        <v>87</v>
      </c>
      <c r="AV522" s="11" t="s">
        <v>87</v>
      </c>
      <c r="AW522" s="11" t="s">
        <v>37</v>
      </c>
      <c r="AX522" s="11" t="s">
        <v>73</v>
      </c>
      <c r="AY522" s="192" t="s">
        <v>167</v>
      </c>
    </row>
    <row r="523" spans="2:65" s="11" customFormat="1">
      <c r="B523" s="183"/>
      <c r="D523" s="203" t="s">
        <v>177</v>
      </c>
      <c r="E523" s="192" t="s">
        <v>5</v>
      </c>
      <c r="F523" s="204" t="s">
        <v>1113</v>
      </c>
      <c r="H523" s="205">
        <v>14.714</v>
      </c>
      <c r="I523" s="188"/>
      <c r="L523" s="183"/>
      <c r="M523" s="189"/>
      <c r="N523" s="190"/>
      <c r="O523" s="190"/>
      <c r="P523" s="190"/>
      <c r="Q523" s="190"/>
      <c r="R523" s="190"/>
      <c r="S523" s="190"/>
      <c r="T523" s="191"/>
      <c r="AT523" s="192" t="s">
        <v>177</v>
      </c>
      <c r="AU523" s="192" t="s">
        <v>87</v>
      </c>
      <c r="AV523" s="11" t="s">
        <v>87</v>
      </c>
      <c r="AW523" s="11" t="s">
        <v>37</v>
      </c>
      <c r="AX523" s="11" t="s">
        <v>73</v>
      </c>
      <c r="AY523" s="192" t="s">
        <v>167</v>
      </c>
    </row>
    <row r="524" spans="2:65" s="11" customFormat="1">
      <c r="B524" s="183"/>
      <c r="D524" s="203" t="s">
        <v>177</v>
      </c>
      <c r="E524" s="192" t="s">
        <v>5</v>
      </c>
      <c r="F524" s="204" t="s">
        <v>1114</v>
      </c>
      <c r="H524" s="205">
        <v>54.56</v>
      </c>
      <c r="I524" s="188"/>
      <c r="L524" s="183"/>
      <c r="M524" s="189"/>
      <c r="N524" s="190"/>
      <c r="O524" s="190"/>
      <c r="P524" s="190"/>
      <c r="Q524" s="190"/>
      <c r="R524" s="190"/>
      <c r="S524" s="190"/>
      <c r="T524" s="191"/>
      <c r="AT524" s="192" t="s">
        <v>177</v>
      </c>
      <c r="AU524" s="192" t="s">
        <v>87</v>
      </c>
      <c r="AV524" s="11" t="s">
        <v>87</v>
      </c>
      <c r="AW524" s="11" t="s">
        <v>37</v>
      </c>
      <c r="AX524" s="11" t="s">
        <v>73</v>
      </c>
      <c r="AY524" s="192" t="s">
        <v>167</v>
      </c>
    </row>
    <row r="525" spans="2:65" s="12" customFormat="1">
      <c r="B525" s="206"/>
      <c r="D525" s="184" t="s">
        <v>177</v>
      </c>
      <c r="E525" s="207" t="s">
        <v>88</v>
      </c>
      <c r="F525" s="208" t="s">
        <v>234</v>
      </c>
      <c r="H525" s="209">
        <v>88.844999999999999</v>
      </c>
      <c r="I525" s="210"/>
      <c r="L525" s="206"/>
      <c r="M525" s="211"/>
      <c r="N525" s="212"/>
      <c r="O525" s="212"/>
      <c r="P525" s="212"/>
      <c r="Q525" s="212"/>
      <c r="R525" s="212"/>
      <c r="S525" s="212"/>
      <c r="T525" s="213"/>
      <c r="AT525" s="214" t="s">
        <v>177</v>
      </c>
      <c r="AU525" s="214" t="s">
        <v>87</v>
      </c>
      <c r="AV525" s="12" t="s">
        <v>168</v>
      </c>
      <c r="AW525" s="12" t="s">
        <v>37</v>
      </c>
      <c r="AX525" s="12" t="s">
        <v>78</v>
      </c>
      <c r="AY525" s="214" t="s">
        <v>167</v>
      </c>
    </row>
    <row r="526" spans="2:65" s="1" customFormat="1" ht="31.5" customHeight="1">
      <c r="B526" s="170"/>
      <c r="C526" s="193" t="s">
        <v>1115</v>
      </c>
      <c r="D526" s="193" t="s">
        <v>183</v>
      </c>
      <c r="E526" s="194" t="s">
        <v>1116</v>
      </c>
      <c r="F526" s="195" t="s">
        <v>1117</v>
      </c>
      <c r="G526" s="196" t="s">
        <v>201</v>
      </c>
      <c r="H526" s="197">
        <v>100</v>
      </c>
      <c r="I526" s="198"/>
      <c r="J526" s="199">
        <f>ROUND(I526*H526,2)</f>
        <v>0</v>
      </c>
      <c r="K526" s="195" t="s">
        <v>5</v>
      </c>
      <c r="L526" s="200"/>
      <c r="M526" s="201" t="s">
        <v>5</v>
      </c>
      <c r="N526" s="202" t="s">
        <v>45</v>
      </c>
      <c r="O526" s="42"/>
      <c r="P526" s="180">
        <f>O526*H526</f>
        <v>0</v>
      </c>
      <c r="Q526" s="180">
        <v>2.7000000000000001E-3</v>
      </c>
      <c r="R526" s="180">
        <f>Q526*H526</f>
        <v>0.27</v>
      </c>
      <c r="S526" s="180">
        <v>0</v>
      </c>
      <c r="T526" s="181">
        <f>S526*H526</f>
        <v>0</v>
      </c>
      <c r="AR526" s="24" t="s">
        <v>340</v>
      </c>
      <c r="AT526" s="24" t="s">
        <v>183</v>
      </c>
      <c r="AU526" s="24" t="s">
        <v>87</v>
      </c>
      <c r="AY526" s="24" t="s">
        <v>167</v>
      </c>
      <c r="BE526" s="182">
        <f>IF(N526="základní",J526,0)</f>
        <v>0</v>
      </c>
      <c r="BF526" s="182">
        <f>IF(N526="snížená",J526,0)</f>
        <v>0</v>
      </c>
      <c r="BG526" s="182">
        <f>IF(N526="zákl. přenesená",J526,0)</f>
        <v>0</v>
      </c>
      <c r="BH526" s="182">
        <f>IF(N526="sníž. přenesená",J526,0)</f>
        <v>0</v>
      </c>
      <c r="BI526" s="182">
        <f>IF(N526="nulová",J526,0)</f>
        <v>0</v>
      </c>
      <c r="BJ526" s="24" t="s">
        <v>87</v>
      </c>
      <c r="BK526" s="182">
        <f>ROUND(I526*H526,2)</f>
        <v>0</v>
      </c>
      <c r="BL526" s="24" t="s">
        <v>250</v>
      </c>
      <c r="BM526" s="24" t="s">
        <v>1118</v>
      </c>
    </row>
    <row r="527" spans="2:65" s="11" customFormat="1">
      <c r="B527" s="183"/>
      <c r="D527" s="184" t="s">
        <v>177</v>
      </c>
      <c r="F527" s="186" t="s">
        <v>1119</v>
      </c>
      <c r="H527" s="187">
        <v>100</v>
      </c>
      <c r="I527" s="188"/>
      <c r="L527" s="183"/>
      <c r="M527" s="189"/>
      <c r="N527" s="190"/>
      <c r="O527" s="190"/>
      <c r="P527" s="190"/>
      <c r="Q527" s="190"/>
      <c r="R527" s="190"/>
      <c r="S527" s="190"/>
      <c r="T527" s="191"/>
      <c r="AT527" s="192" t="s">
        <v>177</v>
      </c>
      <c r="AU527" s="192" t="s">
        <v>87</v>
      </c>
      <c r="AV527" s="11" t="s">
        <v>87</v>
      </c>
      <c r="AW527" s="11" t="s">
        <v>6</v>
      </c>
      <c r="AX527" s="11" t="s">
        <v>78</v>
      </c>
      <c r="AY527" s="192" t="s">
        <v>167</v>
      </c>
    </row>
    <row r="528" spans="2:65" s="1" customFormat="1" ht="31.5" customHeight="1">
      <c r="B528" s="170"/>
      <c r="C528" s="171" t="s">
        <v>1120</v>
      </c>
      <c r="D528" s="171" t="s">
        <v>170</v>
      </c>
      <c r="E528" s="172" t="s">
        <v>1121</v>
      </c>
      <c r="F528" s="173" t="s">
        <v>1122</v>
      </c>
      <c r="G528" s="174" t="s">
        <v>201</v>
      </c>
      <c r="H528" s="175">
        <v>88.844999999999999</v>
      </c>
      <c r="I528" s="176"/>
      <c r="J528" s="177">
        <f>ROUND(I528*H528,2)</f>
        <v>0</v>
      </c>
      <c r="K528" s="173" t="s">
        <v>5</v>
      </c>
      <c r="L528" s="41"/>
      <c r="M528" s="178" t="s">
        <v>5</v>
      </c>
      <c r="N528" s="179" t="s">
        <v>45</v>
      </c>
      <c r="O528" s="42"/>
      <c r="P528" s="180">
        <f>O528*H528</f>
        <v>0</v>
      </c>
      <c r="Q528" s="180">
        <v>2.9999999999999997E-4</v>
      </c>
      <c r="R528" s="180">
        <f>Q528*H528</f>
        <v>2.6653499999999997E-2</v>
      </c>
      <c r="S528" s="180">
        <v>0</v>
      </c>
      <c r="T528" s="181">
        <f>S528*H528</f>
        <v>0</v>
      </c>
      <c r="AR528" s="24" t="s">
        <v>250</v>
      </c>
      <c r="AT528" s="24" t="s">
        <v>170</v>
      </c>
      <c r="AU528" s="24" t="s">
        <v>87</v>
      </c>
      <c r="AY528" s="24" t="s">
        <v>167</v>
      </c>
      <c r="BE528" s="182">
        <f>IF(N528="základní",J528,0)</f>
        <v>0</v>
      </c>
      <c r="BF528" s="182">
        <f>IF(N528="snížená",J528,0)</f>
        <v>0</v>
      </c>
      <c r="BG528" s="182">
        <f>IF(N528="zákl. přenesená",J528,0)</f>
        <v>0</v>
      </c>
      <c r="BH528" s="182">
        <f>IF(N528="sníž. přenesená",J528,0)</f>
        <v>0</v>
      </c>
      <c r="BI528" s="182">
        <f>IF(N528="nulová",J528,0)</f>
        <v>0</v>
      </c>
      <c r="BJ528" s="24" t="s">
        <v>87</v>
      </c>
      <c r="BK528" s="182">
        <f>ROUND(I528*H528,2)</f>
        <v>0</v>
      </c>
      <c r="BL528" s="24" t="s">
        <v>250</v>
      </c>
      <c r="BM528" s="24" t="s">
        <v>1123</v>
      </c>
    </row>
    <row r="529" spans="2:65" s="1" customFormat="1" ht="22.5" customHeight="1">
      <c r="B529" s="170"/>
      <c r="C529" s="171" t="s">
        <v>1124</v>
      </c>
      <c r="D529" s="171" t="s">
        <v>170</v>
      </c>
      <c r="E529" s="172" t="s">
        <v>1125</v>
      </c>
      <c r="F529" s="173" t="s">
        <v>1126</v>
      </c>
      <c r="G529" s="174" t="s">
        <v>207</v>
      </c>
      <c r="H529" s="175">
        <v>86.51</v>
      </c>
      <c r="I529" s="176"/>
      <c r="J529" s="177">
        <f>ROUND(I529*H529,2)</f>
        <v>0</v>
      </c>
      <c r="K529" s="173" t="s">
        <v>1127</v>
      </c>
      <c r="L529" s="41"/>
      <c r="M529" s="178" t="s">
        <v>5</v>
      </c>
      <c r="N529" s="179" t="s">
        <v>45</v>
      </c>
      <c r="O529" s="42"/>
      <c r="P529" s="180">
        <f>O529*H529</f>
        <v>0</v>
      </c>
      <c r="Q529" s="180">
        <v>2.0000000000000002E-5</v>
      </c>
      <c r="R529" s="180">
        <f>Q529*H529</f>
        <v>1.7302000000000003E-3</v>
      </c>
      <c r="S529" s="180">
        <v>0</v>
      </c>
      <c r="T529" s="181">
        <f>S529*H529</f>
        <v>0</v>
      </c>
      <c r="AR529" s="24" t="s">
        <v>250</v>
      </c>
      <c r="AT529" s="24" t="s">
        <v>170</v>
      </c>
      <c r="AU529" s="24" t="s">
        <v>87</v>
      </c>
      <c r="AY529" s="24" t="s">
        <v>167</v>
      </c>
      <c r="BE529" s="182">
        <f>IF(N529="základní",J529,0)</f>
        <v>0</v>
      </c>
      <c r="BF529" s="182">
        <f>IF(N529="snížená",J529,0)</f>
        <v>0</v>
      </c>
      <c r="BG529" s="182">
        <f>IF(N529="zákl. přenesená",J529,0)</f>
        <v>0</v>
      </c>
      <c r="BH529" s="182">
        <f>IF(N529="sníž. přenesená",J529,0)</f>
        <v>0</v>
      </c>
      <c r="BI529" s="182">
        <f>IF(N529="nulová",J529,0)</f>
        <v>0</v>
      </c>
      <c r="BJ529" s="24" t="s">
        <v>87</v>
      </c>
      <c r="BK529" s="182">
        <f>ROUND(I529*H529,2)</f>
        <v>0</v>
      </c>
      <c r="BL529" s="24" t="s">
        <v>250</v>
      </c>
      <c r="BM529" s="24" t="s">
        <v>1128</v>
      </c>
    </row>
    <row r="530" spans="2:65" s="11" customFormat="1">
      <c r="B530" s="183"/>
      <c r="D530" s="203" t="s">
        <v>177</v>
      </c>
      <c r="E530" s="192" t="s">
        <v>5</v>
      </c>
      <c r="F530" s="204" t="s">
        <v>1092</v>
      </c>
      <c r="H530" s="205">
        <v>9.74</v>
      </c>
      <c r="I530" s="188"/>
      <c r="L530" s="183"/>
      <c r="M530" s="189"/>
      <c r="N530" s="190"/>
      <c r="O530" s="190"/>
      <c r="P530" s="190"/>
      <c r="Q530" s="190"/>
      <c r="R530" s="190"/>
      <c r="S530" s="190"/>
      <c r="T530" s="191"/>
      <c r="AT530" s="192" t="s">
        <v>177</v>
      </c>
      <c r="AU530" s="192" t="s">
        <v>87</v>
      </c>
      <c r="AV530" s="11" t="s">
        <v>87</v>
      </c>
      <c r="AW530" s="11" t="s">
        <v>37</v>
      </c>
      <c r="AX530" s="11" t="s">
        <v>73</v>
      </c>
      <c r="AY530" s="192" t="s">
        <v>167</v>
      </c>
    </row>
    <row r="531" spans="2:65" s="11" customFormat="1">
      <c r="B531" s="183"/>
      <c r="D531" s="203" t="s">
        <v>177</v>
      </c>
      <c r="E531" s="192" t="s">
        <v>5</v>
      </c>
      <c r="F531" s="204" t="s">
        <v>1129</v>
      </c>
      <c r="H531" s="205">
        <v>16.04</v>
      </c>
      <c r="I531" s="188"/>
      <c r="L531" s="183"/>
      <c r="M531" s="189"/>
      <c r="N531" s="190"/>
      <c r="O531" s="190"/>
      <c r="P531" s="190"/>
      <c r="Q531" s="190"/>
      <c r="R531" s="190"/>
      <c r="S531" s="190"/>
      <c r="T531" s="191"/>
      <c r="AT531" s="192" t="s">
        <v>177</v>
      </c>
      <c r="AU531" s="192" t="s">
        <v>87</v>
      </c>
      <c r="AV531" s="11" t="s">
        <v>87</v>
      </c>
      <c r="AW531" s="11" t="s">
        <v>37</v>
      </c>
      <c r="AX531" s="11" t="s">
        <v>73</v>
      </c>
      <c r="AY531" s="192" t="s">
        <v>167</v>
      </c>
    </row>
    <row r="532" spans="2:65" s="11" customFormat="1" ht="27">
      <c r="B532" s="183"/>
      <c r="D532" s="203" t="s">
        <v>177</v>
      </c>
      <c r="E532" s="192" t="s">
        <v>5</v>
      </c>
      <c r="F532" s="204" t="s">
        <v>1093</v>
      </c>
      <c r="H532" s="205">
        <v>60.73</v>
      </c>
      <c r="I532" s="188"/>
      <c r="L532" s="183"/>
      <c r="M532" s="189"/>
      <c r="N532" s="190"/>
      <c r="O532" s="190"/>
      <c r="P532" s="190"/>
      <c r="Q532" s="190"/>
      <c r="R532" s="190"/>
      <c r="S532" s="190"/>
      <c r="T532" s="191"/>
      <c r="AT532" s="192" t="s">
        <v>177</v>
      </c>
      <c r="AU532" s="192" t="s">
        <v>87</v>
      </c>
      <c r="AV532" s="11" t="s">
        <v>87</v>
      </c>
      <c r="AW532" s="11" t="s">
        <v>37</v>
      </c>
      <c r="AX532" s="11" t="s">
        <v>73</v>
      </c>
      <c r="AY532" s="192" t="s">
        <v>167</v>
      </c>
    </row>
    <row r="533" spans="2:65" s="12" customFormat="1">
      <c r="B533" s="206"/>
      <c r="D533" s="184" t="s">
        <v>177</v>
      </c>
      <c r="E533" s="207" t="s">
        <v>5</v>
      </c>
      <c r="F533" s="208" t="s">
        <v>234</v>
      </c>
      <c r="H533" s="209">
        <v>86.51</v>
      </c>
      <c r="I533" s="210"/>
      <c r="L533" s="206"/>
      <c r="M533" s="211"/>
      <c r="N533" s="212"/>
      <c r="O533" s="212"/>
      <c r="P533" s="212"/>
      <c r="Q533" s="212"/>
      <c r="R533" s="212"/>
      <c r="S533" s="212"/>
      <c r="T533" s="213"/>
      <c r="AT533" s="214" t="s">
        <v>177</v>
      </c>
      <c r="AU533" s="214" t="s">
        <v>87</v>
      </c>
      <c r="AV533" s="12" t="s">
        <v>168</v>
      </c>
      <c r="AW533" s="12" t="s">
        <v>37</v>
      </c>
      <c r="AX533" s="12" t="s">
        <v>78</v>
      </c>
      <c r="AY533" s="214" t="s">
        <v>167</v>
      </c>
    </row>
    <row r="534" spans="2:65" s="1" customFormat="1" ht="22.5" customHeight="1">
      <c r="B534" s="170"/>
      <c r="C534" s="193" t="s">
        <v>1130</v>
      </c>
      <c r="D534" s="193" t="s">
        <v>183</v>
      </c>
      <c r="E534" s="194" t="s">
        <v>1131</v>
      </c>
      <c r="F534" s="195" t="s">
        <v>1132</v>
      </c>
      <c r="G534" s="196" t="s">
        <v>207</v>
      </c>
      <c r="H534" s="197">
        <v>90</v>
      </c>
      <c r="I534" s="198"/>
      <c r="J534" s="199">
        <f>ROUND(I534*H534,2)</f>
        <v>0</v>
      </c>
      <c r="K534" s="195" t="s">
        <v>174</v>
      </c>
      <c r="L534" s="200"/>
      <c r="M534" s="201" t="s">
        <v>5</v>
      </c>
      <c r="N534" s="202" t="s">
        <v>45</v>
      </c>
      <c r="O534" s="42"/>
      <c r="P534" s="180">
        <f>O534*H534</f>
        <v>0</v>
      </c>
      <c r="Q534" s="180">
        <v>2.2000000000000001E-4</v>
      </c>
      <c r="R534" s="180">
        <f>Q534*H534</f>
        <v>1.9800000000000002E-2</v>
      </c>
      <c r="S534" s="180">
        <v>0</v>
      </c>
      <c r="T534" s="181">
        <f>S534*H534</f>
        <v>0</v>
      </c>
      <c r="AR534" s="24" t="s">
        <v>340</v>
      </c>
      <c r="AT534" s="24" t="s">
        <v>183</v>
      </c>
      <c r="AU534" s="24" t="s">
        <v>87</v>
      </c>
      <c r="AY534" s="24" t="s">
        <v>167</v>
      </c>
      <c r="BE534" s="182">
        <f>IF(N534="základní",J534,0)</f>
        <v>0</v>
      </c>
      <c r="BF534" s="182">
        <f>IF(N534="snížená",J534,0)</f>
        <v>0</v>
      </c>
      <c r="BG534" s="182">
        <f>IF(N534="zákl. přenesená",J534,0)</f>
        <v>0</v>
      </c>
      <c r="BH534" s="182">
        <f>IF(N534="sníž. přenesená",J534,0)</f>
        <v>0</v>
      </c>
      <c r="BI534" s="182">
        <f>IF(N534="nulová",J534,0)</f>
        <v>0</v>
      </c>
      <c r="BJ534" s="24" t="s">
        <v>87</v>
      </c>
      <c r="BK534" s="182">
        <f>ROUND(I534*H534,2)</f>
        <v>0</v>
      </c>
      <c r="BL534" s="24" t="s">
        <v>250</v>
      </c>
      <c r="BM534" s="24" t="s">
        <v>1133</v>
      </c>
    </row>
    <row r="535" spans="2:65" s="1" customFormat="1" ht="22.5" customHeight="1">
      <c r="B535" s="170"/>
      <c r="C535" s="171" t="s">
        <v>1134</v>
      </c>
      <c r="D535" s="171" t="s">
        <v>170</v>
      </c>
      <c r="E535" s="172" t="s">
        <v>1135</v>
      </c>
      <c r="F535" s="173" t="s">
        <v>1136</v>
      </c>
      <c r="G535" s="174" t="s">
        <v>173</v>
      </c>
      <c r="H535" s="175">
        <v>2</v>
      </c>
      <c r="I535" s="176"/>
      <c r="J535" s="177">
        <f>ROUND(I535*H535,2)</f>
        <v>0</v>
      </c>
      <c r="K535" s="173" t="s">
        <v>5</v>
      </c>
      <c r="L535" s="41"/>
      <c r="M535" s="178" t="s">
        <v>5</v>
      </c>
      <c r="N535" s="179" t="s">
        <v>45</v>
      </c>
      <c r="O535" s="42"/>
      <c r="P535" s="180">
        <f>O535*H535</f>
        <v>0</v>
      </c>
      <c r="Q535" s="180">
        <v>0</v>
      </c>
      <c r="R535" s="180">
        <f>Q535*H535</f>
        <v>0</v>
      </c>
      <c r="S535" s="180">
        <v>0</v>
      </c>
      <c r="T535" s="181">
        <f>S535*H535</f>
        <v>0</v>
      </c>
      <c r="AR535" s="24" t="s">
        <v>250</v>
      </c>
      <c r="AT535" s="24" t="s">
        <v>170</v>
      </c>
      <c r="AU535" s="24" t="s">
        <v>87</v>
      </c>
      <c r="AY535" s="24" t="s">
        <v>167</v>
      </c>
      <c r="BE535" s="182">
        <f>IF(N535="základní",J535,0)</f>
        <v>0</v>
      </c>
      <c r="BF535" s="182">
        <f>IF(N535="snížená",J535,0)</f>
        <v>0</v>
      </c>
      <c r="BG535" s="182">
        <f>IF(N535="zákl. přenesená",J535,0)</f>
        <v>0</v>
      </c>
      <c r="BH535" s="182">
        <f>IF(N535="sníž. přenesená",J535,0)</f>
        <v>0</v>
      </c>
      <c r="BI535" s="182">
        <f>IF(N535="nulová",J535,0)</f>
        <v>0</v>
      </c>
      <c r="BJ535" s="24" t="s">
        <v>87</v>
      </c>
      <c r="BK535" s="182">
        <f>ROUND(I535*H535,2)</f>
        <v>0</v>
      </c>
      <c r="BL535" s="24" t="s">
        <v>250</v>
      </c>
      <c r="BM535" s="24" t="s">
        <v>1137</v>
      </c>
    </row>
    <row r="536" spans="2:65" s="11" customFormat="1">
      <c r="B536" s="183"/>
      <c r="D536" s="203" t="s">
        <v>177</v>
      </c>
      <c r="E536" s="192" t="s">
        <v>5</v>
      </c>
      <c r="F536" s="204" t="s">
        <v>1138</v>
      </c>
      <c r="H536" s="205">
        <v>2</v>
      </c>
      <c r="I536" s="188"/>
      <c r="L536" s="183"/>
      <c r="M536" s="189"/>
      <c r="N536" s="190"/>
      <c r="O536" s="190"/>
      <c r="P536" s="190"/>
      <c r="Q536" s="190"/>
      <c r="R536" s="190"/>
      <c r="S536" s="190"/>
      <c r="T536" s="191"/>
      <c r="AT536" s="192" t="s">
        <v>177</v>
      </c>
      <c r="AU536" s="192" t="s">
        <v>87</v>
      </c>
      <c r="AV536" s="11" t="s">
        <v>87</v>
      </c>
      <c r="AW536" s="11" t="s">
        <v>37</v>
      </c>
      <c r="AX536" s="11" t="s">
        <v>78</v>
      </c>
      <c r="AY536" s="192" t="s">
        <v>167</v>
      </c>
    </row>
    <row r="537" spans="2:65" s="10" customFormat="1" ht="29.85" customHeight="1">
      <c r="B537" s="156"/>
      <c r="D537" s="167" t="s">
        <v>72</v>
      </c>
      <c r="E537" s="168" t="s">
        <v>1139</v>
      </c>
      <c r="F537" s="168" t="s">
        <v>1140</v>
      </c>
      <c r="I537" s="159"/>
      <c r="J537" s="169">
        <f>BK537</f>
        <v>0</v>
      </c>
      <c r="L537" s="156"/>
      <c r="M537" s="161"/>
      <c r="N537" s="162"/>
      <c r="O537" s="162"/>
      <c r="P537" s="163">
        <f>SUM(P538:P574)</f>
        <v>0</v>
      </c>
      <c r="Q537" s="162"/>
      <c r="R537" s="163">
        <f>SUM(R538:R574)</f>
        <v>0.59734132000000006</v>
      </c>
      <c r="S537" s="162"/>
      <c r="T537" s="164">
        <f>SUM(T538:T574)</f>
        <v>0.65737570000000001</v>
      </c>
      <c r="AR537" s="157" t="s">
        <v>87</v>
      </c>
      <c r="AT537" s="165" t="s">
        <v>72</v>
      </c>
      <c r="AU537" s="165" t="s">
        <v>78</v>
      </c>
      <c r="AY537" s="157" t="s">
        <v>167</v>
      </c>
      <c r="BK537" s="166">
        <f>SUM(BK538:BK574)</f>
        <v>0</v>
      </c>
    </row>
    <row r="538" spans="2:65" s="1" customFormat="1" ht="22.5" customHeight="1">
      <c r="B538" s="170"/>
      <c r="C538" s="171" t="s">
        <v>1141</v>
      </c>
      <c r="D538" s="171" t="s">
        <v>170</v>
      </c>
      <c r="E538" s="172" t="s">
        <v>1142</v>
      </c>
      <c r="F538" s="173" t="s">
        <v>1143</v>
      </c>
      <c r="G538" s="174" t="s">
        <v>201</v>
      </c>
      <c r="H538" s="175">
        <v>27.277000000000001</v>
      </c>
      <c r="I538" s="176"/>
      <c r="J538" s="177">
        <f>ROUND(I538*H538,2)</f>
        <v>0</v>
      </c>
      <c r="K538" s="173" t="s">
        <v>174</v>
      </c>
      <c r="L538" s="41"/>
      <c r="M538" s="178" t="s">
        <v>5</v>
      </c>
      <c r="N538" s="179" t="s">
        <v>45</v>
      </c>
      <c r="O538" s="42"/>
      <c r="P538" s="180">
        <f>O538*H538</f>
        <v>0</v>
      </c>
      <c r="Q538" s="180">
        <v>0</v>
      </c>
      <c r="R538" s="180">
        <f>Q538*H538</f>
        <v>0</v>
      </c>
      <c r="S538" s="180">
        <v>2.41E-2</v>
      </c>
      <c r="T538" s="181">
        <f>S538*H538</f>
        <v>0.65737570000000001</v>
      </c>
      <c r="AR538" s="24" t="s">
        <v>250</v>
      </c>
      <c r="AT538" s="24" t="s">
        <v>170</v>
      </c>
      <c r="AU538" s="24" t="s">
        <v>87</v>
      </c>
      <c r="AY538" s="24" t="s">
        <v>167</v>
      </c>
      <c r="BE538" s="182">
        <f>IF(N538="základní",J538,0)</f>
        <v>0</v>
      </c>
      <c r="BF538" s="182">
        <f>IF(N538="snížená",J538,0)</f>
        <v>0</v>
      </c>
      <c r="BG538" s="182">
        <f>IF(N538="zákl. přenesená",J538,0)</f>
        <v>0</v>
      </c>
      <c r="BH538" s="182">
        <f>IF(N538="sníž. přenesená",J538,0)</f>
        <v>0</v>
      </c>
      <c r="BI538" s="182">
        <f>IF(N538="nulová",J538,0)</f>
        <v>0</v>
      </c>
      <c r="BJ538" s="24" t="s">
        <v>87</v>
      </c>
      <c r="BK538" s="182">
        <f>ROUND(I538*H538,2)</f>
        <v>0</v>
      </c>
      <c r="BL538" s="24" t="s">
        <v>250</v>
      </c>
      <c r="BM538" s="24" t="s">
        <v>1144</v>
      </c>
    </row>
    <row r="539" spans="2:65" s="11" customFormat="1">
      <c r="B539" s="183"/>
      <c r="D539" s="203" t="s">
        <v>177</v>
      </c>
      <c r="E539" s="192" t="s">
        <v>5</v>
      </c>
      <c r="F539" s="204" t="s">
        <v>1145</v>
      </c>
      <c r="H539" s="205">
        <v>1.68</v>
      </c>
      <c r="I539" s="188"/>
      <c r="L539" s="183"/>
      <c r="M539" s="189"/>
      <c r="N539" s="190"/>
      <c r="O539" s="190"/>
      <c r="P539" s="190"/>
      <c r="Q539" s="190"/>
      <c r="R539" s="190"/>
      <c r="S539" s="190"/>
      <c r="T539" s="191"/>
      <c r="AT539" s="192" t="s">
        <v>177</v>
      </c>
      <c r="AU539" s="192" t="s">
        <v>87</v>
      </c>
      <c r="AV539" s="11" t="s">
        <v>87</v>
      </c>
      <c r="AW539" s="11" t="s">
        <v>37</v>
      </c>
      <c r="AX539" s="11" t="s">
        <v>73</v>
      </c>
      <c r="AY539" s="192" t="s">
        <v>167</v>
      </c>
    </row>
    <row r="540" spans="2:65" s="11" customFormat="1">
      <c r="B540" s="183"/>
      <c r="D540" s="203" t="s">
        <v>177</v>
      </c>
      <c r="E540" s="192" t="s">
        <v>5</v>
      </c>
      <c r="F540" s="204" t="s">
        <v>1146</v>
      </c>
      <c r="H540" s="205">
        <v>6.09</v>
      </c>
      <c r="I540" s="188"/>
      <c r="L540" s="183"/>
      <c r="M540" s="189"/>
      <c r="N540" s="190"/>
      <c r="O540" s="190"/>
      <c r="P540" s="190"/>
      <c r="Q540" s="190"/>
      <c r="R540" s="190"/>
      <c r="S540" s="190"/>
      <c r="T540" s="191"/>
      <c r="AT540" s="192" t="s">
        <v>177</v>
      </c>
      <c r="AU540" s="192" t="s">
        <v>87</v>
      </c>
      <c r="AV540" s="11" t="s">
        <v>87</v>
      </c>
      <c r="AW540" s="11" t="s">
        <v>37</v>
      </c>
      <c r="AX540" s="11" t="s">
        <v>73</v>
      </c>
      <c r="AY540" s="192" t="s">
        <v>167</v>
      </c>
    </row>
    <row r="541" spans="2:65" s="11" customFormat="1">
      <c r="B541" s="183"/>
      <c r="D541" s="203" t="s">
        <v>177</v>
      </c>
      <c r="E541" s="192" t="s">
        <v>5</v>
      </c>
      <c r="F541" s="204" t="s">
        <v>1147</v>
      </c>
      <c r="H541" s="205">
        <v>12.832000000000001</v>
      </c>
      <c r="I541" s="188"/>
      <c r="L541" s="183"/>
      <c r="M541" s="189"/>
      <c r="N541" s="190"/>
      <c r="O541" s="190"/>
      <c r="P541" s="190"/>
      <c r="Q541" s="190"/>
      <c r="R541" s="190"/>
      <c r="S541" s="190"/>
      <c r="T541" s="191"/>
      <c r="AT541" s="192" t="s">
        <v>177</v>
      </c>
      <c r="AU541" s="192" t="s">
        <v>87</v>
      </c>
      <c r="AV541" s="11" t="s">
        <v>87</v>
      </c>
      <c r="AW541" s="11" t="s">
        <v>37</v>
      </c>
      <c r="AX541" s="11" t="s">
        <v>73</v>
      </c>
      <c r="AY541" s="192" t="s">
        <v>167</v>
      </c>
    </row>
    <row r="542" spans="2:65" s="12" customFormat="1">
      <c r="B542" s="206"/>
      <c r="D542" s="203" t="s">
        <v>177</v>
      </c>
      <c r="E542" s="214" t="s">
        <v>5</v>
      </c>
      <c r="F542" s="223" t="s">
        <v>234</v>
      </c>
      <c r="H542" s="224">
        <v>20.602</v>
      </c>
      <c r="I542" s="210"/>
      <c r="L542" s="206"/>
      <c r="M542" s="211"/>
      <c r="N542" s="212"/>
      <c r="O542" s="212"/>
      <c r="P542" s="212"/>
      <c r="Q542" s="212"/>
      <c r="R542" s="212"/>
      <c r="S542" s="212"/>
      <c r="T542" s="213"/>
      <c r="AT542" s="214" t="s">
        <v>177</v>
      </c>
      <c r="AU542" s="214" t="s">
        <v>87</v>
      </c>
      <c r="AV542" s="12" t="s">
        <v>168</v>
      </c>
      <c r="AW542" s="12" t="s">
        <v>37</v>
      </c>
      <c r="AX542" s="12" t="s">
        <v>73</v>
      </c>
      <c r="AY542" s="214" t="s">
        <v>167</v>
      </c>
    </row>
    <row r="543" spans="2:65" s="11" customFormat="1">
      <c r="B543" s="183"/>
      <c r="D543" s="203" t="s">
        <v>177</v>
      </c>
      <c r="E543" s="192" t="s">
        <v>5</v>
      </c>
      <c r="F543" s="204" t="s">
        <v>1148</v>
      </c>
      <c r="H543" s="205">
        <v>6.6749999999999998</v>
      </c>
      <c r="I543" s="188"/>
      <c r="L543" s="183"/>
      <c r="M543" s="189"/>
      <c r="N543" s="190"/>
      <c r="O543" s="190"/>
      <c r="P543" s="190"/>
      <c r="Q543" s="190"/>
      <c r="R543" s="190"/>
      <c r="S543" s="190"/>
      <c r="T543" s="191"/>
      <c r="AT543" s="192" t="s">
        <v>177</v>
      </c>
      <c r="AU543" s="192" t="s">
        <v>87</v>
      </c>
      <c r="AV543" s="11" t="s">
        <v>87</v>
      </c>
      <c r="AW543" s="11" t="s">
        <v>37</v>
      </c>
      <c r="AX543" s="11" t="s">
        <v>73</v>
      </c>
      <c r="AY543" s="192" t="s">
        <v>167</v>
      </c>
    </row>
    <row r="544" spans="2:65" s="14" customFormat="1">
      <c r="B544" s="225"/>
      <c r="D544" s="184" t="s">
        <v>177</v>
      </c>
      <c r="E544" s="226" t="s">
        <v>5</v>
      </c>
      <c r="F544" s="227" t="s">
        <v>826</v>
      </c>
      <c r="H544" s="228">
        <v>27.277000000000001</v>
      </c>
      <c r="I544" s="229"/>
      <c r="L544" s="225"/>
      <c r="M544" s="230"/>
      <c r="N544" s="231"/>
      <c r="O544" s="231"/>
      <c r="P544" s="231"/>
      <c r="Q544" s="231"/>
      <c r="R544" s="231"/>
      <c r="S544" s="231"/>
      <c r="T544" s="232"/>
      <c r="AT544" s="233" t="s">
        <v>177</v>
      </c>
      <c r="AU544" s="233" t="s">
        <v>87</v>
      </c>
      <c r="AV544" s="14" t="s">
        <v>175</v>
      </c>
      <c r="AW544" s="14" t="s">
        <v>37</v>
      </c>
      <c r="AX544" s="14" t="s">
        <v>78</v>
      </c>
      <c r="AY544" s="233" t="s">
        <v>167</v>
      </c>
    </row>
    <row r="545" spans="2:65" s="1" customFormat="1" ht="31.5" customHeight="1">
      <c r="B545" s="170"/>
      <c r="C545" s="171" t="s">
        <v>1149</v>
      </c>
      <c r="D545" s="171" t="s">
        <v>170</v>
      </c>
      <c r="E545" s="172" t="s">
        <v>1150</v>
      </c>
      <c r="F545" s="173" t="s">
        <v>1151</v>
      </c>
      <c r="G545" s="174" t="s">
        <v>201</v>
      </c>
      <c r="H545" s="175">
        <v>28.015999999999998</v>
      </c>
      <c r="I545" s="176"/>
      <c r="J545" s="177">
        <f>ROUND(I545*H545,2)</f>
        <v>0</v>
      </c>
      <c r="K545" s="173" t="s">
        <v>174</v>
      </c>
      <c r="L545" s="41"/>
      <c r="M545" s="178" t="s">
        <v>5</v>
      </c>
      <c r="N545" s="179" t="s">
        <v>45</v>
      </c>
      <c r="O545" s="42"/>
      <c r="P545" s="180">
        <f>O545*H545</f>
        <v>0</v>
      </c>
      <c r="Q545" s="180">
        <v>3.0999999999999999E-3</v>
      </c>
      <c r="R545" s="180">
        <f>Q545*H545</f>
        <v>8.6849599999999985E-2</v>
      </c>
      <c r="S545" s="180">
        <v>0</v>
      </c>
      <c r="T545" s="181">
        <f>S545*H545</f>
        <v>0</v>
      </c>
      <c r="AR545" s="24" t="s">
        <v>250</v>
      </c>
      <c r="AT545" s="24" t="s">
        <v>170</v>
      </c>
      <c r="AU545" s="24" t="s">
        <v>87</v>
      </c>
      <c r="AY545" s="24" t="s">
        <v>167</v>
      </c>
      <c r="BE545" s="182">
        <f>IF(N545="základní",J545,0)</f>
        <v>0</v>
      </c>
      <c r="BF545" s="182">
        <f>IF(N545="snížená",J545,0)</f>
        <v>0</v>
      </c>
      <c r="BG545" s="182">
        <f>IF(N545="zákl. přenesená",J545,0)</f>
        <v>0</v>
      </c>
      <c r="BH545" s="182">
        <f>IF(N545="sníž. přenesená",J545,0)</f>
        <v>0</v>
      </c>
      <c r="BI545" s="182">
        <f>IF(N545="nulová",J545,0)</f>
        <v>0</v>
      </c>
      <c r="BJ545" s="24" t="s">
        <v>87</v>
      </c>
      <c r="BK545" s="182">
        <f>ROUND(I545*H545,2)</f>
        <v>0</v>
      </c>
      <c r="BL545" s="24" t="s">
        <v>250</v>
      </c>
      <c r="BM545" s="24" t="s">
        <v>1152</v>
      </c>
    </row>
    <row r="546" spans="2:65" s="11" customFormat="1">
      <c r="B546" s="183"/>
      <c r="D546" s="203" t="s">
        <v>177</v>
      </c>
      <c r="E546" s="192" t="s">
        <v>5</v>
      </c>
      <c r="F546" s="204" t="s">
        <v>1153</v>
      </c>
      <c r="H546" s="205">
        <v>15.52</v>
      </c>
      <c r="I546" s="188"/>
      <c r="L546" s="183"/>
      <c r="M546" s="189"/>
      <c r="N546" s="190"/>
      <c r="O546" s="190"/>
      <c r="P546" s="190"/>
      <c r="Q546" s="190"/>
      <c r="R546" s="190"/>
      <c r="S546" s="190"/>
      <c r="T546" s="191"/>
      <c r="AT546" s="192" t="s">
        <v>177</v>
      </c>
      <c r="AU546" s="192" t="s">
        <v>87</v>
      </c>
      <c r="AV546" s="11" t="s">
        <v>87</v>
      </c>
      <c r="AW546" s="11" t="s">
        <v>37</v>
      </c>
      <c r="AX546" s="11" t="s">
        <v>73</v>
      </c>
      <c r="AY546" s="192" t="s">
        <v>167</v>
      </c>
    </row>
    <row r="547" spans="2:65" s="11" customFormat="1">
      <c r="B547" s="183"/>
      <c r="D547" s="203" t="s">
        <v>177</v>
      </c>
      <c r="E547" s="192" t="s">
        <v>5</v>
      </c>
      <c r="F547" s="204" t="s">
        <v>1154</v>
      </c>
      <c r="H547" s="205">
        <v>7.68</v>
      </c>
      <c r="I547" s="188"/>
      <c r="L547" s="183"/>
      <c r="M547" s="189"/>
      <c r="N547" s="190"/>
      <c r="O547" s="190"/>
      <c r="P547" s="190"/>
      <c r="Q547" s="190"/>
      <c r="R547" s="190"/>
      <c r="S547" s="190"/>
      <c r="T547" s="191"/>
      <c r="AT547" s="192" t="s">
        <v>177</v>
      </c>
      <c r="AU547" s="192" t="s">
        <v>87</v>
      </c>
      <c r="AV547" s="11" t="s">
        <v>87</v>
      </c>
      <c r="AW547" s="11" t="s">
        <v>37</v>
      </c>
      <c r="AX547" s="11" t="s">
        <v>73</v>
      </c>
      <c r="AY547" s="192" t="s">
        <v>167</v>
      </c>
    </row>
    <row r="548" spans="2:65" s="11" customFormat="1">
      <c r="B548" s="183"/>
      <c r="D548" s="203" t="s">
        <v>177</v>
      </c>
      <c r="E548" s="192" t="s">
        <v>5</v>
      </c>
      <c r="F548" s="204" t="s">
        <v>1155</v>
      </c>
      <c r="H548" s="205">
        <v>4.8159999999999998</v>
      </c>
      <c r="I548" s="188"/>
      <c r="L548" s="183"/>
      <c r="M548" s="189"/>
      <c r="N548" s="190"/>
      <c r="O548" s="190"/>
      <c r="P548" s="190"/>
      <c r="Q548" s="190"/>
      <c r="R548" s="190"/>
      <c r="S548" s="190"/>
      <c r="T548" s="191"/>
      <c r="AT548" s="192" t="s">
        <v>177</v>
      </c>
      <c r="AU548" s="192" t="s">
        <v>87</v>
      </c>
      <c r="AV548" s="11" t="s">
        <v>87</v>
      </c>
      <c r="AW548" s="11" t="s">
        <v>37</v>
      </c>
      <c r="AX548" s="11" t="s">
        <v>73</v>
      </c>
      <c r="AY548" s="192" t="s">
        <v>167</v>
      </c>
    </row>
    <row r="549" spans="2:65" s="12" customFormat="1">
      <c r="B549" s="206"/>
      <c r="D549" s="184" t="s">
        <v>177</v>
      </c>
      <c r="E549" s="207" t="s">
        <v>97</v>
      </c>
      <c r="F549" s="208" t="s">
        <v>234</v>
      </c>
      <c r="H549" s="209">
        <v>28.015999999999998</v>
      </c>
      <c r="I549" s="210"/>
      <c r="L549" s="206"/>
      <c r="M549" s="211"/>
      <c r="N549" s="212"/>
      <c r="O549" s="212"/>
      <c r="P549" s="212"/>
      <c r="Q549" s="212"/>
      <c r="R549" s="212"/>
      <c r="S549" s="212"/>
      <c r="T549" s="213"/>
      <c r="AT549" s="214" t="s">
        <v>177</v>
      </c>
      <c r="AU549" s="214" t="s">
        <v>87</v>
      </c>
      <c r="AV549" s="12" t="s">
        <v>168</v>
      </c>
      <c r="AW549" s="12" t="s">
        <v>37</v>
      </c>
      <c r="AX549" s="12" t="s">
        <v>78</v>
      </c>
      <c r="AY549" s="214" t="s">
        <v>167</v>
      </c>
    </row>
    <row r="550" spans="2:65" s="1" customFormat="1" ht="22.5" customHeight="1">
      <c r="B550" s="170"/>
      <c r="C550" s="193" t="s">
        <v>1156</v>
      </c>
      <c r="D550" s="193" t="s">
        <v>183</v>
      </c>
      <c r="E550" s="194" t="s">
        <v>1157</v>
      </c>
      <c r="F550" s="195" t="s">
        <v>1158</v>
      </c>
      <c r="G550" s="196" t="s">
        <v>201</v>
      </c>
      <c r="H550" s="197">
        <v>30.818000000000001</v>
      </c>
      <c r="I550" s="198"/>
      <c r="J550" s="199">
        <f>ROUND(I550*H550,2)</f>
        <v>0</v>
      </c>
      <c r="K550" s="195" t="s">
        <v>5</v>
      </c>
      <c r="L550" s="200"/>
      <c r="M550" s="201" t="s">
        <v>5</v>
      </c>
      <c r="N550" s="202" t="s">
        <v>45</v>
      </c>
      <c r="O550" s="42"/>
      <c r="P550" s="180">
        <f>O550*H550</f>
        <v>0</v>
      </c>
      <c r="Q550" s="180">
        <v>1.18E-2</v>
      </c>
      <c r="R550" s="180">
        <f>Q550*H550</f>
        <v>0.36365239999999999</v>
      </c>
      <c r="S550" s="180">
        <v>0</v>
      </c>
      <c r="T550" s="181">
        <f>S550*H550</f>
        <v>0</v>
      </c>
      <c r="AR550" s="24" t="s">
        <v>340</v>
      </c>
      <c r="AT550" s="24" t="s">
        <v>183</v>
      </c>
      <c r="AU550" s="24" t="s">
        <v>87</v>
      </c>
      <c r="AY550" s="24" t="s">
        <v>167</v>
      </c>
      <c r="BE550" s="182">
        <f>IF(N550="základní",J550,0)</f>
        <v>0</v>
      </c>
      <c r="BF550" s="182">
        <f>IF(N550="snížená",J550,0)</f>
        <v>0</v>
      </c>
      <c r="BG550" s="182">
        <f>IF(N550="zákl. přenesená",J550,0)</f>
        <v>0</v>
      </c>
      <c r="BH550" s="182">
        <f>IF(N550="sníž. přenesená",J550,0)</f>
        <v>0</v>
      </c>
      <c r="BI550" s="182">
        <f>IF(N550="nulová",J550,0)</f>
        <v>0</v>
      </c>
      <c r="BJ550" s="24" t="s">
        <v>87</v>
      </c>
      <c r="BK550" s="182">
        <f>ROUND(I550*H550,2)</f>
        <v>0</v>
      </c>
      <c r="BL550" s="24" t="s">
        <v>250</v>
      </c>
      <c r="BM550" s="24" t="s">
        <v>1159</v>
      </c>
    </row>
    <row r="551" spans="2:65" s="11" customFormat="1">
      <c r="B551" s="183"/>
      <c r="D551" s="184" t="s">
        <v>177</v>
      </c>
      <c r="F551" s="186" t="s">
        <v>1160</v>
      </c>
      <c r="H551" s="187">
        <v>30.818000000000001</v>
      </c>
      <c r="I551" s="188"/>
      <c r="L551" s="183"/>
      <c r="M551" s="189"/>
      <c r="N551" s="190"/>
      <c r="O551" s="190"/>
      <c r="P551" s="190"/>
      <c r="Q551" s="190"/>
      <c r="R551" s="190"/>
      <c r="S551" s="190"/>
      <c r="T551" s="191"/>
      <c r="AT551" s="192" t="s">
        <v>177</v>
      </c>
      <c r="AU551" s="192" t="s">
        <v>87</v>
      </c>
      <c r="AV551" s="11" t="s">
        <v>87</v>
      </c>
      <c r="AW551" s="11" t="s">
        <v>6</v>
      </c>
      <c r="AX551" s="11" t="s">
        <v>78</v>
      </c>
      <c r="AY551" s="192" t="s">
        <v>167</v>
      </c>
    </row>
    <row r="552" spans="2:65" s="1" customFormat="1" ht="22.5" customHeight="1">
      <c r="B552" s="170"/>
      <c r="C552" s="171" t="s">
        <v>1161</v>
      </c>
      <c r="D552" s="171" t="s">
        <v>170</v>
      </c>
      <c r="E552" s="172" t="s">
        <v>1162</v>
      </c>
      <c r="F552" s="173" t="s">
        <v>1163</v>
      </c>
      <c r="G552" s="174" t="s">
        <v>201</v>
      </c>
      <c r="H552" s="175">
        <v>1.68</v>
      </c>
      <c r="I552" s="176"/>
      <c r="J552" s="177">
        <f>ROUND(I552*H552,2)</f>
        <v>0</v>
      </c>
      <c r="K552" s="173" t="s">
        <v>174</v>
      </c>
      <c r="L552" s="41"/>
      <c r="M552" s="178" t="s">
        <v>5</v>
      </c>
      <c r="N552" s="179" t="s">
        <v>45</v>
      </c>
      <c r="O552" s="42"/>
      <c r="P552" s="180">
        <f>O552*H552</f>
        <v>0</v>
      </c>
      <c r="Q552" s="180">
        <v>0</v>
      </c>
      <c r="R552" s="180">
        <f>Q552*H552</f>
        <v>0</v>
      </c>
      <c r="S552" s="180">
        <v>0</v>
      </c>
      <c r="T552" s="181">
        <f>S552*H552</f>
        <v>0</v>
      </c>
      <c r="AR552" s="24" t="s">
        <v>250</v>
      </c>
      <c r="AT552" s="24" t="s">
        <v>170</v>
      </c>
      <c r="AU552" s="24" t="s">
        <v>87</v>
      </c>
      <c r="AY552" s="24" t="s">
        <v>167</v>
      </c>
      <c r="BE552" s="182">
        <f>IF(N552="základní",J552,0)</f>
        <v>0</v>
      </c>
      <c r="BF552" s="182">
        <f>IF(N552="snížená",J552,0)</f>
        <v>0</v>
      </c>
      <c r="BG552" s="182">
        <f>IF(N552="zákl. přenesená",J552,0)</f>
        <v>0</v>
      </c>
      <c r="BH552" s="182">
        <f>IF(N552="sníž. přenesená",J552,0)</f>
        <v>0</v>
      </c>
      <c r="BI552" s="182">
        <f>IF(N552="nulová",J552,0)</f>
        <v>0</v>
      </c>
      <c r="BJ552" s="24" t="s">
        <v>87</v>
      </c>
      <c r="BK552" s="182">
        <f>ROUND(I552*H552,2)</f>
        <v>0</v>
      </c>
      <c r="BL552" s="24" t="s">
        <v>250</v>
      </c>
      <c r="BM552" s="24" t="s">
        <v>1164</v>
      </c>
    </row>
    <row r="553" spans="2:65" s="11" customFormat="1">
      <c r="B553" s="183"/>
      <c r="D553" s="184" t="s">
        <v>177</v>
      </c>
      <c r="E553" s="185" t="s">
        <v>5</v>
      </c>
      <c r="F553" s="186" t="s">
        <v>1145</v>
      </c>
      <c r="H553" s="187">
        <v>1.68</v>
      </c>
      <c r="I553" s="188"/>
      <c r="L553" s="183"/>
      <c r="M553" s="189"/>
      <c r="N553" s="190"/>
      <c r="O553" s="190"/>
      <c r="P553" s="190"/>
      <c r="Q553" s="190"/>
      <c r="R553" s="190"/>
      <c r="S553" s="190"/>
      <c r="T553" s="191"/>
      <c r="AT553" s="192" t="s">
        <v>177</v>
      </c>
      <c r="AU553" s="192" t="s">
        <v>87</v>
      </c>
      <c r="AV553" s="11" t="s">
        <v>87</v>
      </c>
      <c r="AW553" s="11" t="s">
        <v>37</v>
      </c>
      <c r="AX553" s="11" t="s">
        <v>78</v>
      </c>
      <c r="AY553" s="192" t="s">
        <v>167</v>
      </c>
    </row>
    <row r="554" spans="2:65" s="1" customFormat="1" ht="22.5" customHeight="1">
      <c r="B554" s="170"/>
      <c r="C554" s="171" t="s">
        <v>1165</v>
      </c>
      <c r="D554" s="171" t="s">
        <v>170</v>
      </c>
      <c r="E554" s="172" t="s">
        <v>1166</v>
      </c>
      <c r="F554" s="173" t="s">
        <v>1167</v>
      </c>
      <c r="G554" s="174" t="s">
        <v>201</v>
      </c>
      <c r="H554" s="175">
        <v>16.463999999999999</v>
      </c>
      <c r="I554" s="176"/>
      <c r="J554" s="177">
        <f>ROUND(I554*H554,2)</f>
        <v>0</v>
      </c>
      <c r="K554" s="173" t="s">
        <v>174</v>
      </c>
      <c r="L554" s="41"/>
      <c r="M554" s="178" t="s">
        <v>5</v>
      </c>
      <c r="N554" s="179" t="s">
        <v>45</v>
      </c>
      <c r="O554" s="42"/>
      <c r="P554" s="180">
        <f>O554*H554</f>
        <v>0</v>
      </c>
      <c r="Q554" s="180">
        <v>8.0000000000000002E-3</v>
      </c>
      <c r="R554" s="180">
        <f>Q554*H554</f>
        <v>0.131712</v>
      </c>
      <c r="S554" s="180">
        <v>0</v>
      </c>
      <c r="T554" s="181">
        <f>S554*H554</f>
        <v>0</v>
      </c>
      <c r="AR554" s="24" t="s">
        <v>250</v>
      </c>
      <c r="AT554" s="24" t="s">
        <v>170</v>
      </c>
      <c r="AU554" s="24" t="s">
        <v>87</v>
      </c>
      <c r="AY554" s="24" t="s">
        <v>167</v>
      </c>
      <c r="BE554" s="182">
        <f>IF(N554="základní",J554,0)</f>
        <v>0</v>
      </c>
      <c r="BF554" s="182">
        <f>IF(N554="snížená",J554,0)</f>
        <v>0</v>
      </c>
      <c r="BG554" s="182">
        <f>IF(N554="zákl. přenesená",J554,0)</f>
        <v>0</v>
      </c>
      <c r="BH554" s="182">
        <f>IF(N554="sníž. přenesená",J554,0)</f>
        <v>0</v>
      </c>
      <c r="BI554" s="182">
        <f>IF(N554="nulová",J554,0)</f>
        <v>0</v>
      </c>
      <c r="BJ554" s="24" t="s">
        <v>87</v>
      </c>
      <c r="BK554" s="182">
        <f>ROUND(I554*H554,2)</f>
        <v>0</v>
      </c>
      <c r="BL554" s="24" t="s">
        <v>250</v>
      </c>
      <c r="BM554" s="24" t="s">
        <v>1168</v>
      </c>
    </row>
    <row r="555" spans="2:65" s="13" customFormat="1">
      <c r="B555" s="215"/>
      <c r="D555" s="203" t="s">
        <v>177</v>
      </c>
      <c r="E555" s="216" t="s">
        <v>5</v>
      </c>
      <c r="F555" s="217" t="s">
        <v>1169</v>
      </c>
      <c r="H555" s="218" t="s">
        <v>5</v>
      </c>
      <c r="I555" s="219"/>
      <c r="L555" s="215"/>
      <c r="M555" s="220"/>
      <c r="N555" s="221"/>
      <c r="O555" s="221"/>
      <c r="P555" s="221"/>
      <c r="Q555" s="221"/>
      <c r="R555" s="221"/>
      <c r="S555" s="221"/>
      <c r="T555" s="222"/>
      <c r="AT555" s="218" t="s">
        <v>177</v>
      </c>
      <c r="AU555" s="218" t="s">
        <v>87</v>
      </c>
      <c r="AV555" s="13" t="s">
        <v>78</v>
      </c>
      <c r="AW555" s="13" t="s">
        <v>37</v>
      </c>
      <c r="AX555" s="13" t="s">
        <v>73</v>
      </c>
      <c r="AY555" s="218" t="s">
        <v>167</v>
      </c>
    </row>
    <row r="556" spans="2:65" s="11" customFormat="1">
      <c r="B556" s="183"/>
      <c r="D556" s="203" t="s">
        <v>177</v>
      </c>
      <c r="E556" s="192" t="s">
        <v>5</v>
      </c>
      <c r="F556" s="204" t="s">
        <v>1145</v>
      </c>
      <c r="H556" s="205">
        <v>1.68</v>
      </c>
      <c r="I556" s="188"/>
      <c r="L556" s="183"/>
      <c r="M556" s="189"/>
      <c r="N556" s="190"/>
      <c r="O556" s="190"/>
      <c r="P556" s="190"/>
      <c r="Q556" s="190"/>
      <c r="R556" s="190"/>
      <c r="S556" s="190"/>
      <c r="T556" s="191"/>
      <c r="AT556" s="192" t="s">
        <v>177</v>
      </c>
      <c r="AU556" s="192" t="s">
        <v>87</v>
      </c>
      <c r="AV556" s="11" t="s">
        <v>87</v>
      </c>
      <c r="AW556" s="11" t="s">
        <v>37</v>
      </c>
      <c r="AX556" s="11" t="s">
        <v>73</v>
      </c>
      <c r="AY556" s="192" t="s">
        <v>167</v>
      </c>
    </row>
    <row r="557" spans="2:65" s="11" customFormat="1">
      <c r="B557" s="183"/>
      <c r="D557" s="203" t="s">
        <v>177</v>
      </c>
      <c r="E557" s="192" t="s">
        <v>5</v>
      </c>
      <c r="F557" s="204" t="s">
        <v>1170</v>
      </c>
      <c r="H557" s="205">
        <v>4.2</v>
      </c>
      <c r="I557" s="188"/>
      <c r="L557" s="183"/>
      <c r="M557" s="189"/>
      <c r="N557" s="190"/>
      <c r="O557" s="190"/>
      <c r="P557" s="190"/>
      <c r="Q557" s="190"/>
      <c r="R557" s="190"/>
      <c r="S557" s="190"/>
      <c r="T557" s="191"/>
      <c r="AT557" s="192" t="s">
        <v>177</v>
      </c>
      <c r="AU557" s="192" t="s">
        <v>87</v>
      </c>
      <c r="AV557" s="11" t="s">
        <v>87</v>
      </c>
      <c r="AW557" s="11" t="s">
        <v>37</v>
      </c>
      <c r="AX557" s="11" t="s">
        <v>73</v>
      </c>
      <c r="AY557" s="192" t="s">
        <v>167</v>
      </c>
    </row>
    <row r="558" spans="2:65" s="11" customFormat="1">
      <c r="B558" s="183"/>
      <c r="D558" s="203" t="s">
        <v>177</v>
      </c>
      <c r="E558" s="192" t="s">
        <v>5</v>
      </c>
      <c r="F558" s="204" t="s">
        <v>1171</v>
      </c>
      <c r="H558" s="205">
        <v>10.584</v>
      </c>
      <c r="I558" s="188"/>
      <c r="L558" s="183"/>
      <c r="M558" s="189"/>
      <c r="N558" s="190"/>
      <c r="O558" s="190"/>
      <c r="P558" s="190"/>
      <c r="Q558" s="190"/>
      <c r="R558" s="190"/>
      <c r="S558" s="190"/>
      <c r="T558" s="191"/>
      <c r="AT558" s="192" t="s">
        <v>177</v>
      </c>
      <c r="AU558" s="192" t="s">
        <v>87</v>
      </c>
      <c r="AV558" s="11" t="s">
        <v>87</v>
      </c>
      <c r="AW558" s="11" t="s">
        <v>37</v>
      </c>
      <c r="AX558" s="11" t="s">
        <v>73</v>
      </c>
      <c r="AY558" s="192" t="s">
        <v>167</v>
      </c>
    </row>
    <row r="559" spans="2:65" s="12" customFormat="1">
      <c r="B559" s="206"/>
      <c r="D559" s="184" t="s">
        <v>177</v>
      </c>
      <c r="E559" s="207" t="s">
        <v>5</v>
      </c>
      <c r="F559" s="208" t="s">
        <v>234</v>
      </c>
      <c r="H559" s="209">
        <v>16.463999999999999</v>
      </c>
      <c r="I559" s="210"/>
      <c r="L559" s="206"/>
      <c r="M559" s="211"/>
      <c r="N559" s="212"/>
      <c r="O559" s="212"/>
      <c r="P559" s="212"/>
      <c r="Q559" s="212"/>
      <c r="R559" s="212"/>
      <c r="S559" s="212"/>
      <c r="T559" s="213"/>
      <c r="AT559" s="214" t="s">
        <v>177</v>
      </c>
      <c r="AU559" s="214" t="s">
        <v>87</v>
      </c>
      <c r="AV559" s="12" t="s">
        <v>168</v>
      </c>
      <c r="AW559" s="12" t="s">
        <v>37</v>
      </c>
      <c r="AX559" s="12" t="s">
        <v>78</v>
      </c>
      <c r="AY559" s="214" t="s">
        <v>167</v>
      </c>
    </row>
    <row r="560" spans="2:65" s="1" customFormat="1" ht="22.5" customHeight="1">
      <c r="B560" s="170"/>
      <c r="C560" s="171" t="s">
        <v>1172</v>
      </c>
      <c r="D560" s="171" t="s">
        <v>170</v>
      </c>
      <c r="E560" s="172" t="s">
        <v>1173</v>
      </c>
      <c r="F560" s="173" t="s">
        <v>1174</v>
      </c>
      <c r="G560" s="174" t="s">
        <v>201</v>
      </c>
      <c r="H560" s="175">
        <v>28.015999999999998</v>
      </c>
      <c r="I560" s="176"/>
      <c r="J560" s="177">
        <f>ROUND(I560*H560,2)</f>
        <v>0</v>
      </c>
      <c r="K560" s="173" t="s">
        <v>174</v>
      </c>
      <c r="L560" s="41"/>
      <c r="M560" s="178" t="s">
        <v>5</v>
      </c>
      <c r="N560" s="179" t="s">
        <v>45</v>
      </c>
      <c r="O560" s="42"/>
      <c r="P560" s="180">
        <f>O560*H560</f>
        <v>0</v>
      </c>
      <c r="Q560" s="180">
        <v>2.7E-4</v>
      </c>
      <c r="R560" s="180">
        <f>Q560*H560</f>
        <v>7.5643199999999994E-3</v>
      </c>
      <c r="S560" s="180">
        <v>0</v>
      </c>
      <c r="T560" s="181">
        <f>S560*H560</f>
        <v>0</v>
      </c>
      <c r="AR560" s="24" t="s">
        <v>250</v>
      </c>
      <c r="AT560" s="24" t="s">
        <v>170</v>
      </c>
      <c r="AU560" s="24" t="s">
        <v>87</v>
      </c>
      <c r="AY560" s="24" t="s">
        <v>167</v>
      </c>
      <c r="BE560" s="182">
        <f>IF(N560="základní",J560,0)</f>
        <v>0</v>
      </c>
      <c r="BF560" s="182">
        <f>IF(N560="snížená",J560,0)</f>
        <v>0</v>
      </c>
      <c r="BG560" s="182">
        <f>IF(N560="zákl. přenesená",J560,0)</f>
        <v>0</v>
      </c>
      <c r="BH560" s="182">
        <f>IF(N560="sníž. přenesená",J560,0)</f>
        <v>0</v>
      </c>
      <c r="BI560" s="182">
        <f>IF(N560="nulová",J560,0)</f>
        <v>0</v>
      </c>
      <c r="BJ560" s="24" t="s">
        <v>87</v>
      </c>
      <c r="BK560" s="182">
        <f>ROUND(I560*H560,2)</f>
        <v>0</v>
      </c>
      <c r="BL560" s="24" t="s">
        <v>250</v>
      </c>
      <c r="BM560" s="24" t="s">
        <v>1175</v>
      </c>
    </row>
    <row r="561" spans="2:65" s="1" customFormat="1" ht="22.5" customHeight="1">
      <c r="B561" s="170"/>
      <c r="C561" s="171" t="s">
        <v>1176</v>
      </c>
      <c r="D561" s="171" t="s">
        <v>170</v>
      </c>
      <c r="E561" s="172" t="s">
        <v>1177</v>
      </c>
      <c r="F561" s="173" t="s">
        <v>1178</v>
      </c>
      <c r="G561" s="174" t="s">
        <v>173</v>
      </c>
      <c r="H561" s="175">
        <v>1</v>
      </c>
      <c r="I561" s="176"/>
      <c r="J561" s="177">
        <f>ROUND(I561*H561,2)</f>
        <v>0</v>
      </c>
      <c r="K561" s="173" t="s">
        <v>174</v>
      </c>
      <c r="L561" s="41"/>
      <c r="M561" s="178" t="s">
        <v>5</v>
      </c>
      <c r="N561" s="179" t="s">
        <v>45</v>
      </c>
      <c r="O561" s="42"/>
      <c r="P561" s="180">
        <f>O561*H561</f>
        <v>0</v>
      </c>
      <c r="Q561" s="180">
        <v>0</v>
      </c>
      <c r="R561" s="180">
        <f>Q561*H561</f>
        <v>0</v>
      </c>
      <c r="S561" s="180">
        <v>0</v>
      </c>
      <c r="T561" s="181">
        <f>S561*H561</f>
        <v>0</v>
      </c>
      <c r="AR561" s="24" t="s">
        <v>250</v>
      </c>
      <c r="AT561" s="24" t="s">
        <v>170</v>
      </c>
      <c r="AU561" s="24" t="s">
        <v>87</v>
      </c>
      <c r="AY561" s="24" t="s">
        <v>167</v>
      </c>
      <c r="BE561" s="182">
        <f>IF(N561="základní",J561,0)</f>
        <v>0</v>
      </c>
      <c r="BF561" s="182">
        <f>IF(N561="snížená",J561,0)</f>
        <v>0</v>
      </c>
      <c r="BG561" s="182">
        <f>IF(N561="zákl. přenesená",J561,0)</f>
        <v>0</v>
      </c>
      <c r="BH561" s="182">
        <f>IF(N561="sníž. přenesená",J561,0)</f>
        <v>0</v>
      </c>
      <c r="BI561" s="182">
        <f>IF(N561="nulová",J561,0)</f>
        <v>0</v>
      </c>
      <c r="BJ561" s="24" t="s">
        <v>87</v>
      </c>
      <c r="BK561" s="182">
        <f>ROUND(I561*H561,2)</f>
        <v>0</v>
      </c>
      <c r="BL561" s="24" t="s">
        <v>250</v>
      </c>
      <c r="BM561" s="24" t="s">
        <v>1179</v>
      </c>
    </row>
    <row r="562" spans="2:65" s="1" customFormat="1" ht="22.5" customHeight="1">
      <c r="B562" s="170"/>
      <c r="C562" s="193" t="s">
        <v>1180</v>
      </c>
      <c r="D562" s="193" t="s">
        <v>183</v>
      </c>
      <c r="E562" s="194" t="s">
        <v>1181</v>
      </c>
      <c r="F562" s="195" t="s">
        <v>1182</v>
      </c>
      <c r="G562" s="196" t="s">
        <v>173</v>
      </c>
      <c r="H562" s="197">
        <v>1</v>
      </c>
      <c r="I562" s="198"/>
      <c r="J562" s="199">
        <f>ROUND(I562*H562,2)</f>
        <v>0</v>
      </c>
      <c r="K562" s="195" t="s">
        <v>174</v>
      </c>
      <c r="L562" s="200"/>
      <c r="M562" s="201" t="s">
        <v>5</v>
      </c>
      <c r="N562" s="202" t="s">
        <v>45</v>
      </c>
      <c r="O562" s="42"/>
      <c r="P562" s="180">
        <f>O562*H562</f>
        <v>0</v>
      </c>
      <c r="Q562" s="180">
        <v>2.7E-4</v>
      </c>
      <c r="R562" s="180">
        <f>Q562*H562</f>
        <v>2.7E-4</v>
      </c>
      <c r="S562" s="180">
        <v>0</v>
      </c>
      <c r="T562" s="181">
        <f>S562*H562</f>
        <v>0</v>
      </c>
      <c r="AR562" s="24" t="s">
        <v>340</v>
      </c>
      <c r="AT562" s="24" t="s">
        <v>183</v>
      </c>
      <c r="AU562" s="24" t="s">
        <v>87</v>
      </c>
      <c r="AY562" s="24" t="s">
        <v>167</v>
      </c>
      <c r="BE562" s="182">
        <f>IF(N562="základní",J562,0)</f>
        <v>0</v>
      </c>
      <c r="BF562" s="182">
        <f>IF(N562="snížená",J562,0)</f>
        <v>0</v>
      </c>
      <c r="BG562" s="182">
        <f>IF(N562="zákl. přenesená",J562,0)</f>
        <v>0</v>
      </c>
      <c r="BH562" s="182">
        <f>IF(N562="sníž. přenesená",J562,0)</f>
        <v>0</v>
      </c>
      <c r="BI562" s="182">
        <f>IF(N562="nulová",J562,0)</f>
        <v>0</v>
      </c>
      <c r="BJ562" s="24" t="s">
        <v>87</v>
      </c>
      <c r="BK562" s="182">
        <f>ROUND(I562*H562,2)</f>
        <v>0</v>
      </c>
      <c r="BL562" s="24" t="s">
        <v>250</v>
      </c>
      <c r="BM562" s="24" t="s">
        <v>1183</v>
      </c>
    </row>
    <row r="563" spans="2:65" s="11" customFormat="1">
      <c r="B563" s="183"/>
      <c r="D563" s="184" t="s">
        <v>177</v>
      </c>
      <c r="E563" s="185" t="s">
        <v>5</v>
      </c>
      <c r="F563" s="186" t="s">
        <v>1184</v>
      </c>
      <c r="H563" s="187">
        <v>1</v>
      </c>
      <c r="I563" s="188"/>
      <c r="L563" s="183"/>
      <c r="M563" s="189"/>
      <c r="N563" s="190"/>
      <c r="O563" s="190"/>
      <c r="P563" s="190"/>
      <c r="Q563" s="190"/>
      <c r="R563" s="190"/>
      <c r="S563" s="190"/>
      <c r="T563" s="191"/>
      <c r="AT563" s="192" t="s">
        <v>177</v>
      </c>
      <c r="AU563" s="192" t="s">
        <v>87</v>
      </c>
      <c r="AV563" s="11" t="s">
        <v>87</v>
      </c>
      <c r="AW563" s="11" t="s">
        <v>37</v>
      </c>
      <c r="AX563" s="11" t="s">
        <v>78</v>
      </c>
      <c r="AY563" s="192" t="s">
        <v>167</v>
      </c>
    </row>
    <row r="564" spans="2:65" s="1" customFormat="1" ht="22.5" customHeight="1">
      <c r="B564" s="170"/>
      <c r="C564" s="171" t="s">
        <v>1185</v>
      </c>
      <c r="D564" s="171" t="s">
        <v>170</v>
      </c>
      <c r="E564" s="172" t="s">
        <v>1186</v>
      </c>
      <c r="F564" s="173" t="s">
        <v>1187</v>
      </c>
      <c r="G564" s="174" t="s">
        <v>343</v>
      </c>
      <c r="H564" s="175">
        <v>1</v>
      </c>
      <c r="I564" s="176"/>
      <c r="J564" s="177">
        <f>ROUND(I564*H564,2)</f>
        <v>0</v>
      </c>
      <c r="K564" s="173" t="s">
        <v>5</v>
      </c>
      <c r="L564" s="41"/>
      <c r="M564" s="178" t="s">
        <v>5</v>
      </c>
      <c r="N564" s="179" t="s">
        <v>45</v>
      </c>
      <c r="O564" s="42"/>
      <c r="P564" s="180">
        <f>O564*H564</f>
        <v>0</v>
      </c>
      <c r="Q564" s="180">
        <v>0</v>
      </c>
      <c r="R564" s="180">
        <f>Q564*H564</f>
        <v>0</v>
      </c>
      <c r="S564" s="180">
        <v>0</v>
      </c>
      <c r="T564" s="181">
        <f>S564*H564</f>
        <v>0</v>
      </c>
      <c r="AR564" s="24" t="s">
        <v>250</v>
      </c>
      <c r="AT564" s="24" t="s">
        <v>170</v>
      </c>
      <c r="AU564" s="24" t="s">
        <v>87</v>
      </c>
      <c r="AY564" s="24" t="s">
        <v>167</v>
      </c>
      <c r="BE564" s="182">
        <f>IF(N564="základní",J564,0)</f>
        <v>0</v>
      </c>
      <c r="BF564" s="182">
        <f>IF(N564="snížená",J564,0)</f>
        <v>0</v>
      </c>
      <c r="BG564" s="182">
        <f>IF(N564="zákl. přenesená",J564,0)</f>
        <v>0</v>
      </c>
      <c r="BH564" s="182">
        <f>IF(N564="sníž. přenesená",J564,0)</f>
        <v>0</v>
      </c>
      <c r="BI564" s="182">
        <f>IF(N564="nulová",J564,0)</f>
        <v>0</v>
      </c>
      <c r="BJ564" s="24" t="s">
        <v>87</v>
      </c>
      <c r="BK564" s="182">
        <f>ROUND(I564*H564,2)</f>
        <v>0</v>
      </c>
      <c r="BL564" s="24" t="s">
        <v>250</v>
      </c>
      <c r="BM564" s="24" t="s">
        <v>1188</v>
      </c>
    </row>
    <row r="565" spans="2:65" s="11" customFormat="1">
      <c r="B565" s="183"/>
      <c r="D565" s="184" t="s">
        <v>177</v>
      </c>
      <c r="E565" s="185" t="s">
        <v>5</v>
      </c>
      <c r="F565" s="186" t="s">
        <v>1189</v>
      </c>
      <c r="H565" s="187">
        <v>1</v>
      </c>
      <c r="I565" s="188"/>
      <c r="L565" s="183"/>
      <c r="M565" s="189"/>
      <c r="N565" s="190"/>
      <c r="O565" s="190"/>
      <c r="P565" s="190"/>
      <c r="Q565" s="190"/>
      <c r="R565" s="190"/>
      <c r="S565" s="190"/>
      <c r="T565" s="191"/>
      <c r="AT565" s="192" t="s">
        <v>177</v>
      </c>
      <c r="AU565" s="192" t="s">
        <v>87</v>
      </c>
      <c r="AV565" s="11" t="s">
        <v>87</v>
      </c>
      <c r="AW565" s="11" t="s">
        <v>37</v>
      </c>
      <c r="AX565" s="11" t="s">
        <v>78</v>
      </c>
      <c r="AY565" s="192" t="s">
        <v>167</v>
      </c>
    </row>
    <row r="566" spans="2:65" s="1" customFormat="1" ht="22.5" customHeight="1">
      <c r="B566" s="170"/>
      <c r="C566" s="171" t="s">
        <v>1190</v>
      </c>
      <c r="D566" s="171" t="s">
        <v>170</v>
      </c>
      <c r="E566" s="172" t="s">
        <v>1191</v>
      </c>
      <c r="F566" s="173" t="s">
        <v>1192</v>
      </c>
      <c r="G566" s="174" t="s">
        <v>207</v>
      </c>
      <c r="H566" s="175">
        <v>5.0999999999999996</v>
      </c>
      <c r="I566" s="176"/>
      <c r="J566" s="177">
        <f>ROUND(I566*H566,2)</f>
        <v>0</v>
      </c>
      <c r="K566" s="173" t="s">
        <v>174</v>
      </c>
      <c r="L566" s="41"/>
      <c r="M566" s="178" t="s">
        <v>5</v>
      </c>
      <c r="N566" s="179" t="s">
        <v>45</v>
      </c>
      <c r="O566" s="42"/>
      <c r="P566" s="180">
        <f>O566*H566</f>
        <v>0</v>
      </c>
      <c r="Q566" s="180">
        <v>3.1E-4</v>
      </c>
      <c r="R566" s="180">
        <f>Q566*H566</f>
        <v>1.5809999999999999E-3</v>
      </c>
      <c r="S566" s="180">
        <v>0</v>
      </c>
      <c r="T566" s="181">
        <f>S566*H566</f>
        <v>0</v>
      </c>
      <c r="AR566" s="24" t="s">
        <v>250</v>
      </c>
      <c r="AT566" s="24" t="s">
        <v>170</v>
      </c>
      <c r="AU566" s="24" t="s">
        <v>87</v>
      </c>
      <c r="AY566" s="24" t="s">
        <v>167</v>
      </c>
      <c r="BE566" s="182">
        <f>IF(N566="základní",J566,0)</f>
        <v>0</v>
      </c>
      <c r="BF566" s="182">
        <f>IF(N566="snížená",J566,0)</f>
        <v>0</v>
      </c>
      <c r="BG566" s="182">
        <f>IF(N566="zákl. přenesená",J566,0)</f>
        <v>0</v>
      </c>
      <c r="BH566" s="182">
        <f>IF(N566="sníž. přenesená",J566,0)</f>
        <v>0</v>
      </c>
      <c r="BI566" s="182">
        <f>IF(N566="nulová",J566,0)</f>
        <v>0</v>
      </c>
      <c r="BJ566" s="24" t="s">
        <v>87</v>
      </c>
      <c r="BK566" s="182">
        <f>ROUND(I566*H566,2)</f>
        <v>0</v>
      </c>
      <c r="BL566" s="24" t="s">
        <v>250</v>
      </c>
      <c r="BM566" s="24" t="s">
        <v>1193</v>
      </c>
    </row>
    <row r="567" spans="2:65" s="11" customFormat="1">
      <c r="B567" s="183"/>
      <c r="D567" s="184" t="s">
        <v>177</v>
      </c>
      <c r="E567" s="185" t="s">
        <v>5</v>
      </c>
      <c r="F567" s="186" t="s">
        <v>1194</v>
      </c>
      <c r="H567" s="187">
        <v>5.0999999999999996</v>
      </c>
      <c r="I567" s="188"/>
      <c r="L567" s="183"/>
      <c r="M567" s="189"/>
      <c r="N567" s="190"/>
      <c r="O567" s="190"/>
      <c r="P567" s="190"/>
      <c r="Q567" s="190"/>
      <c r="R567" s="190"/>
      <c r="S567" s="190"/>
      <c r="T567" s="191"/>
      <c r="AT567" s="192" t="s">
        <v>177</v>
      </c>
      <c r="AU567" s="192" t="s">
        <v>87</v>
      </c>
      <c r="AV567" s="11" t="s">
        <v>87</v>
      </c>
      <c r="AW567" s="11" t="s">
        <v>37</v>
      </c>
      <c r="AX567" s="11" t="s">
        <v>78</v>
      </c>
      <c r="AY567" s="192" t="s">
        <v>167</v>
      </c>
    </row>
    <row r="568" spans="2:65" s="1" customFormat="1" ht="22.5" customHeight="1">
      <c r="B568" s="170"/>
      <c r="C568" s="171" t="s">
        <v>1195</v>
      </c>
      <c r="D568" s="171" t="s">
        <v>170</v>
      </c>
      <c r="E568" s="172" t="s">
        <v>1196</v>
      </c>
      <c r="F568" s="173" t="s">
        <v>1197</v>
      </c>
      <c r="G568" s="174" t="s">
        <v>201</v>
      </c>
      <c r="H568" s="175">
        <v>19.04</v>
      </c>
      <c r="I568" s="176"/>
      <c r="J568" s="177">
        <f>ROUND(I568*H568,2)</f>
        <v>0</v>
      </c>
      <c r="K568" s="173" t="s">
        <v>174</v>
      </c>
      <c r="L568" s="41"/>
      <c r="M568" s="178" t="s">
        <v>5</v>
      </c>
      <c r="N568" s="179" t="s">
        <v>45</v>
      </c>
      <c r="O568" s="42"/>
      <c r="P568" s="180">
        <f>O568*H568</f>
        <v>0</v>
      </c>
      <c r="Q568" s="180">
        <v>2.9999999999999997E-4</v>
      </c>
      <c r="R568" s="180">
        <f>Q568*H568</f>
        <v>5.7119999999999992E-3</v>
      </c>
      <c r="S568" s="180">
        <v>0</v>
      </c>
      <c r="T568" s="181">
        <f>S568*H568</f>
        <v>0</v>
      </c>
      <c r="AR568" s="24" t="s">
        <v>250</v>
      </c>
      <c r="AT568" s="24" t="s">
        <v>170</v>
      </c>
      <c r="AU568" s="24" t="s">
        <v>87</v>
      </c>
      <c r="AY568" s="24" t="s">
        <v>167</v>
      </c>
      <c r="BE568" s="182">
        <f>IF(N568="základní",J568,0)</f>
        <v>0</v>
      </c>
      <c r="BF568" s="182">
        <f>IF(N568="snížená",J568,0)</f>
        <v>0</v>
      </c>
      <c r="BG568" s="182">
        <f>IF(N568="zákl. přenesená",J568,0)</f>
        <v>0</v>
      </c>
      <c r="BH568" s="182">
        <f>IF(N568="sníž. přenesená",J568,0)</f>
        <v>0</v>
      </c>
      <c r="BI568" s="182">
        <f>IF(N568="nulová",J568,0)</f>
        <v>0</v>
      </c>
      <c r="BJ568" s="24" t="s">
        <v>87</v>
      </c>
      <c r="BK568" s="182">
        <f>ROUND(I568*H568,2)</f>
        <v>0</v>
      </c>
      <c r="BL568" s="24" t="s">
        <v>250</v>
      </c>
      <c r="BM568" s="24" t="s">
        <v>1198</v>
      </c>
    </row>
    <row r="569" spans="2:65" s="11" customFormat="1">
      <c r="B569" s="183"/>
      <c r="D569" s="203" t="s">
        <v>177</v>
      </c>
      <c r="E569" s="192" t="s">
        <v>5</v>
      </c>
      <c r="F569" s="204" t="s">
        <v>1145</v>
      </c>
      <c r="H569" s="205">
        <v>1.68</v>
      </c>
      <c r="I569" s="188"/>
      <c r="L569" s="183"/>
      <c r="M569" s="189"/>
      <c r="N569" s="190"/>
      <c r="O569" s="190"/>
      <c r="P569" s="190"/>
      <c r="Q569" s="190"/>
      <c r="R569" s="190"/>
      <c r="S569" s="190"/>
      <c r="T569" s="191"/>
      <c r="AT569" s="192" t="s">
        <v>177</v>
      </c>
      <c r="AU569" s="192" t="s">
        <v>87</v>
      </c>
      <c r="AV569" s="11" t="s">
        <v>87</v>
      </c>
      <c r="AW569" s="11" t="s">
        <v>37</v>
      </c>
      <c r="AX569" s="11" t="s">
        <v>73</v>
      </c>
      <c r="AY569" s="192" t="s">
        <v>167</v>
      </c>
    </row>
    <row r="570" spans="2:65" s="11" customFormat="1">
      <c r="B570" s="183"/>
      <c r="D570" s="203" t="s">
        <v>177</v>
      </c>
      <c r="E570" s="192" t="s">
        <v>5</v>
      </c>
      <c r="F570" s="204" t="s">
        <v>1199</v>
      </c>
      <c r="H570" s="205">
        <v>5.6</v>
      </c>
      <c r="I570" s="188"/>
      <c r="L570" s="183"/>
      <c r="M570" s="189"/>
      <c r="N570" s="190"/>
      <c r="O570" s="190"/>
      <c r="P570" s="190"/>
      <c r="Q570" s="190"/>
      <c r="R570" s="190"/>
      <c r="S570" s="190"/>
      <c r="T570" s="191"/>
      <c r="AT570" s="192" t="s">
        <v>177</v>
      </c>
      <c r="AU570" s="192" t="s">
        <v>87</v>
      </c>
      <c r="AV570" s="11" t="s">
        <v>87</v>
      </c>
      <c r="AW570" s="11" t="s">
        <v>37</v>
      </c>
      <c r="AX570" s="11" t="s">
        <v>73</v>
      </c>
      <c r="AY570" s="192" t="s">
        <v>167</v>
      </c>
    </row>
    <row r="571" spans="2:65" s="11" customFormat="1">
      <c r="B571" s="183"/>
      <c r="D571" s="203" t="s">
        <v>177</v>
      </c>
      <c r="E571" s="192" t="s">
        <v>5</v>
      </c>
      <c r="F571" s="204" t="s">
        <v>1200</v>
      </c>
      <c r="H571" s="205">
        <v>11.76</v>
      </c>
      <c r="I571" s="188"/>
      <c r="L571" s="183"/>
      <c r="M571" s="189"/>
      <c r="N571" s="190"/>
      <c r="O571" s="190"/>
      <c r="P571" s="190"/>
      <c r="Q571" s="190"/>
      <c r="R571" s="190"/>
      <c r="S571" s="190"/>
      <c r="T571" s="191"/>
      <c r="AT571" s="192" t="s">
        <v>177</v>
      </c>
      <c r="AU571" s="192" t="s">
        <v>87</v>
      </c>
      <c r="AV571" s="11" t="s">
        <v>87</v>
      </c>
      <c r="AW571" s="11" t="s">
        <v>37</v>
      </c>
      <c r="AX571" s="11" t="s">
        <v>73</v>
      </c>
      <c r="AY571" s="192" t="s">
        <v>167</v>
      </c>
    </row>
    <row r="572" spans="2:65" s="12" customFormat="1">
      <c r="B572" s="206"/>
      <c r="D572" s="184" t="s">
        <v>177</v>
      </c>
      <c r="E572" s="207" t="s">
        <v>5</v>
      </c>
      <c r="F572" s="208" t="s">
        <v>234</v>
      </c>
      <c r="H572" s="209">
        <v>19.04</v>
      </c>
      <c r="I572" s="210"/>
      <c r="L572" s="206"/>
      <c r="M572" s="211"/>
      <c r="N572" s="212"/>
      <c r="O572" s="212"/>
      <c r="P572" s="212"/>
      <c r="Q572" s="212"/>
      <c r="R572" s="212"/>
      <c r="S572" s="212"/>
      <c r="T572" s="213"/>
      <c r="AT572" s="214" t="s">
        <v>177</v>
      </c>
      <c r="AU572" s="214" t="s">
        <v>87</v>
      </c>
      <c r="AV572" s="12" t="s">
        <v>168</v>
      </c>
      <c r="AW572" s="12" t="s">
        <v>37</v>
      </c>
      <c r="AX572" s="12" t="s">
        <v>78</v>
      </c>
      <c r="AY572" s="214" t="s">
        <v>167</v>
      </c>
    </row>
    <row r="573" spans="2:65" s="1" customFormat="1" ht="22.5" customHeight="1">
      <c r="B573" s="170"/>
      <c r="C573" s="171" t="s">
        <v>1201</v>
      </c>
      <c r="D573" s="171" t="s">
        <v>170</v>
      </c>
      <c r="E573" s="172" t="s">
        <v>1202</v>
      </c>
      <c r="F573" s="173" t="s">
        <v>1203</v>
      </c>
      <c r="G573" s="174" t="s">
        <v>195</v>
      </c>
      <c r="H573" s="175">
        <v>0.59699999999999998</v>
      </c>
      <c r="I573" s="176"/>
      <c r="J573" s="177">
        <f>ROUND(I573*H573,2)</f>
        <v>0</v>
      </c>
      <c r="K573" s="173" t="s">
        <v>174</v>
      </c>
      <c r="L573" s="41"/>
      <c r="M573" s="178" t="s">
        <v>5</v>
      </c>
      <c r="N573" s="179" t="s">
        <v>45</v>
      </c>
      <c r="O573" s="42"/>
      <c r="P573" s="180">
        <f>O573*H573</f>
        <v>0</v>
      </c>
      <c r="Q573" s="180">
        <v>0</v>
      </c>
      <c r="R573" s="180">
        <f>Q573*H573</f>
        <v>0</v>
      </c>
      <c r="S573" s="180">
        <v>0</v>
      </c>
      <c r="T573" s="181">
        <f>S573*H573</f>
        <v>0</v>
      </c>
      <c r="AR573" s="24" t="s">
        <v>250</v>
      </c>
      <c r="AT573" s="24" t="s">
        <v>170</v>
      </c>
      <c r="AU573" s="24" t="s">
        <v>87</v>
      </c>
      <c r="AY573" s="24" t="s">
        <v>167</v>
      </c>
      <c r="BE573" s="182">
        <f>IF(N573="základní",J573,0)</f>
        <v>0</v>
      </c>
      <c r="BF573" s="182">
        <f>IF(N573="snížená",J573,0)</f>
        <v>0</v>
      </c>
      <c r="BG573" s="182">
        <f>IF(N573="zákl. přenesená",J573,0)</f>
        <v>0</v>
      </c>
      <c r="BH573" s="182">
        <f>IF(N573="sníž. přenesená",J573,0)</f>
        <v>0</v>
      </c>
      <c r="BI573" s="182">
        <f>IF(N573="nulová",J573,0)</f>
        <v>0</v>
      </c>
      <c r="BJ573" s="24" t="s">
        <v>87</v>
      </c>
      <c r="BK573" s="182">
        <f>ROUND(I573*H573,2)</f>
        <v>0</v>
      </c>
      <c r="BL573" s="24" t="s">
        <v>250</v>
      </c>
      <c r="BM573" s="24" t="s">
        <v>1204</v>
      </c>
    </row>
    <row r="574" spans="2:65" s="1" customFormat="1" ht="22.5" customHeight="1">
      <c r="B574" s="170"/>
      <c r="C574" s="171" t="s">
        <v>1205</v>
      </c>
      <c r="D574" s="171" t="s">
        <v>170</v>
      </c>
      <c r="E574" s="172" t="s">
        <v>1206</v>
      </c>
      <c r="F574" s="173" t="s">
        <v>1207</v>
      </c>
      <c r="G574" s="174" t="s">
        <v>195</v>
      </c>
      <c r="H574" s="175">
        <v>0.59699999999999998</v>
      </c>
      <c r="I574" s="176"/>
      <c r="J574" s="177">
        <f>ROUND(I574*H574,2)</f>
        <v>0</v>
      </c>
      <c r="K574" s="173" t="s">
        <v>174</v>
      </c>
      <c r="L574" s="41"/>
      <c r="M574" s="178" t="s">
        <v>5</v>
      </c>
      <c r="N574" s="179" t="s">
        <v>45</v>
      </c>
      <c r="O574" s="42"/>
      <c r="P574" s="180">
        <f>O574*H574</f>
        <v>0</v>
      </c>
      <c r="Q574" s="180">
        <v>0</v>
      </c>
      <c r="R574" s="180">
        <f>Q574*H574</f>
        <v>0</v>
      </c>
      <c r="S574" s="180">
        <v>0</v>
      </c>
      <c r="T574" s="181">
        <f>S574*H574</f>
        <v>0</v>
      </c>
      <c r="AR574" s="24" t="s">
        <v>250</v>
      </c>
      <c r="AT574" s="24" t="s">
        <v>170</v>
      </c>
      <c r="AU574" s="24" t="s">
        <v>87</v>
      </c>
      <c r="AY574" s="24" t="s">
        <v>167</v>
      </c>
      <c r="BE574" s="182">
        <f>IF(N574="základní",J574,0)</f>
        <v>0</v>
      </c>
      <c r="BF574" s="182">
        <f>IF(N574="snížená",J574,0)</f>
        <v>0</v>
      </c>
      <c r="BG574" s="182">
        <f>IF(N574="zákl. přenesená",J574,0)</f>
        <v>0</v>
      </c>
      <c r="BH574" s="182">
        <f>IF(N574="sníž. přenesená",J574,0)</f>
        <v>0</v>
      </c>
      <c r="BI574" s="182">
        <f>IF(N574="nulová",J574,0)</f>
        <v>0</v>
      </c>
      <c r="BJ574" s="24" t="s">
        <v>87</v>
      </c>
      <c r="BK574" s="182">
        <f>ROUND(I574*H574,2)</f>
        <v>0</v>
      </c>
      <c r="BL574" s="24" t="s">
        <v>250</v>
      </c>
      <c r="BM574" s="24" t="s">
        <v>1208</v>
      </c>
    </row>
    <row r="575" spans="2:65" s="10" customFormat="1" ht="29.85" customHeight="1">
      <c r="B575" s="156"/>
      <c r="D575" s="167" t="s">
        <v>72</v>
      </c>
      <c r="E575" s="168" t="s">
        <v>1209</v>
      </c>
      <c r="F575" s="168" t="s">
        <v>1210</v>
      </c>
      <c r="I575" s="159"/>
      <c r="J575" s="169">
        <f>BK575</f>
        <v>0</v>
      </c>
      <c r="L575" s="156"/>
      <c r="M575" s="161"/>
      <c r="N575" s="162"/>
      <c r="O575" s="162"/>
      <c r="P575" s="163">
        <f>SUM(P576:P587)</f>
        <v>0</v>
      </c>
      <c r="Q575" s="162"/>
      <c r="R575" s="163">
        <f>SUM(R576:R587)</f>
        <v>7.3952999999999991E-2</v>
      </c>
      <c r="S575" s="162"/>
      <c r="T575" s="164">
        <f>SUM(T576:T587)</f>
        <v>0</v>
      </c>
      <c r="AR575" s="157" t="s">
        <v>87</v>
      </c>
      <c r="AT575" s="165" t="s">
        <v>72</v>
      </c>
      <c r="AU575" s="165" t="s">
        <v>78</v>
      </c>
      <c r="AY575" s="157" t="s">
        <v>167</v>
      </c>
      <c r="BK575" s="166">
        <f>SUM(BK576:BK587)</f>
        <v>0</v>
      </c>
    </row>
    <row r="576" spans="2:65" s="1" customFormat="1" ht="22.5" customHeight="1">
      <c r="B576" s="170"/>
      <c r="C576" s="171" t="s">
        <v>1211</v>
      </c>
      <c r="D576" s="171" t="s">
        <v>170</v>
      </c>
      <c r="E576" s="172" t="s">
        <v>1212</v>
      </c>
      <c r="F576" s="173" t="s">
        <v>1213</v>
      </c>
      <c r="G576" s="174" t="s">
        <v>201</v>
      </c>
      <c r="H576" s="175">
        <v>167.41499999999999</v>
      </c>
      <c r="I576" s="176"/>
      <c r="J576" s="177">
        <f>ROUND(I576*H576,2)</f>
        <v>0</v>
      </c>
      <c r="K576" s="173" t="s">
        <v>174</v>
      </c>
      <c r="L576" s="41"/>
      <c r="M576" s="178" t="s">
        <v>5</v>
      </c>
      <c r="N576" s="179" t="s">
        <v>45</v>
      </c>
      <c r="O576" s="42"/>
      <c r="P576" s="180">
        <f>O576*H576</f>
        <v>0</v>
      </c>
      <c r="Q576" s="180">
        <v>0</v>
      </c>
      <c r="R576" s="180">
        <f>Q576*H576</f>
        <v>0</v>
      </c>
      <c r="S576" s="180">
        <v>0</v>
      </c>
      <c r="T576" s="181">
        <f>S576*H576</f>
        <v>0</v>
      </c>
      <c r="AR576" s="24" t="s">
        <v>250</v>
      </c>
      <c r="AT576" s="24" t="s">
        <v>170</v>
      </c>
      <c r="AU576" s="24" t="s">
        <v>87</v>
      </c>
      <c r="AY576" s="24" t="s">
        <v>167</v>
      </c>
      <c r="BE576" s="182">
        <f>IF(N576="základní",J576,0)</f>
        <v>0</v>
      </c>
      <c r="BF576" s="182">
        <f>IF(N576="snížená",J576,0)</f>
        <v>0</v>
      </c>
      <c r="BG576" s="182">
        <f>IF(N576="zákl. přenesená",J576,0)</f>
        <v>0</v>
      </c>
      <c r="BH576" s="182">
        <f>IF(N576="sníž. přenesená",J576,0)</f>
        <v>0</v>
      </c>
      <c r="BI576" s="182">
        <f>IF(N576="nulová",J576,0)</f>
        <v>0</v>
      </c>
      <c r="BJ576" s="24" t="s">
        <v>87</v>
      </c>
      <c r="BK576" s="182">
        <f>ROUND(I576*H576,2)</f>
        <v>0</v>
      </c>
      <c r="BL576" s="24" t="s">
        <v>250</v>
      </c>
      <c r="BM576" s="24" t="s">
        <v>1214</v>
      </c>
    </row>
    <row r="577" spans="2:65" s="1" customFormat="1" ht="31.5" customHeight="1">
      <c r="B577" s="170"/>
      <c r="C577" s="171" t="s">
        <v>1215</v>
      </c>
      <c r="D577" s="171" t="s">
        <v>170</v>
      </c>
      <c r="E577" s="172" t="s">
        <v>1216</v>
      </c>
      <c r="F577" s="173" t="s">
        <v>1217</v>
      </c>
      <c r="G577" s="174" t="s">
        <v>201</v>
      </c>
      <c r="H577" s="175">
        <v>167.41499999999999</v>
      </c>
      <c r="I577" s="176"/>
      <c r="J577" s="177">
        <f>ROUND(I577*H577,2)</f>
        <v>0</v>
      </c>
      <c r="K577" s="173" t="s">
        <v>5</v>
      </c>
      <c r="L577" s="41"/>
      <c r="M577" s="178" t="s">
        <v>5</v>
      </c>
      <c r="N577" s="179" t="s">
        <v>45</v>
      </c>
      <c r="O577" s="42"/>
      <c r="P577" s="180">
        <f>O577*H577</f>
        <v>0</v>
      </c>
      <c r="Q577" s="180">
        <v>4.4000000000000002E-4</v>
      </c>
      <c r="R577" s="180">
        <f>Q577*H577</f>
        <v>7.3662599999999995E-2</v>
      </c>
      <c r="S577" s="180">
        <v>0</v>
      </c>
      <c r="T577" s="181">
        <f>S577*H577</f>
        <v>0</v>
      </c>
      <c r="AR577" s="24" t="s">
        <v>250</v>
      </c>
      <c r="AT577" s="24" t="s">
        <v>170</v>
      </c>
      <c r="AU577" s="24" t="s">
        <v>87</v>
      </c>
      <c r="AY577" s="24" t="s">
        <v>167</v>
      </c>
      <c r="BE577" s="182">
        <f>IF(N577="základní",J577,0)</f>
        <v>0</v>
      </c>
      <c r="BF577" s="182">
        <f>IF(N577="snížená",J577,0)</f>
        <v>0</v>
      </c>
      <c r="BG577" s="182">
        <f>IF(N577="zákl. přenesená",J577,0)</f>
        <v>0</v>
      </c>
      <c r="BH577" s="182">
        <f>IF(N577="sníž. přenesená",J577,0)</f>
        <v>0</v>
      </c>
      <c r="BI577" s="182">
        <f>IF(N577="nulová",J577,0)</f>
        <v>0</v>
      </c>
      <c r="BJ577" s="24" t="s">
        <v>87</v>
      </c>
      <c r="BK577" s="182">
        <f>ROUND(I577*H577,2)</f>
        <v>0</v>
      </c>
      <c r="BL577" s="24" t="s">
        <v>250</v>
      </c>
      <c r="BM577" s="24" t="s">
        <v>1218</v>
      </c>
    </row>
    <row r="578" spans="2:65" s="11" customFormat="1">
      <c r="B578" s="183"/>
      <c r="D578" s="203" t="s">
        <v>177</v>
      </c>
      <c r="E578" s="192" t="s">
        <v>5</v>
      </c>
      <c r="F578" s="204" t="s">
        <v>1219</v>
      </c>
      <c r="H578" s="205">
        <v>94.694999999999993</v>
      </c>
      <c r="I578" s="188"/>
      <c r="L578" s="183"/>
      <c r="M578" s="189"/>
      <c r="N578" s="190"/>
      <c r="O578" s="190"/>
      <c r="P578" s="190"/>
      <c r="Q578" s="190"/>
      <c r="R578" s="190"/>
      <c r="S578" s="190"/>
      <c r="T578" s="191"/>
      <c r="AT578" s="192" t="s">
        <v>177</v>
      </c>
      <c r="AU578" s="192" t="s">
        <v>87</v>
      </c>
      <c r="AV578" s="11" t="s">
        <v>87</v>
      </c>
      <c r="AW578" s="11" t="s">
        <v>37</v>
      </c>
      <c r="AX578" s="11" t="s">
        <v>73</v>
      </c>
      <c r="AY578" s="192" t="s">
        <v>167</v>
      </c>
    </row>
    <row r="579" spans="2:65" s="11" customFormat="1">
      <c r="B579" s="183"/>
      <c r="D579" s="203" t="s">
        <v>177</v>
      </c>
      <c r="E579" s="192" t="s">
        <v>5</v>
      </c>
      <c r="F579" s="204" t="s">
        <v>1220</v>
      </c>
      <c r="H579" s="205">
        <v>8.48</v>
      </c>
      <c r="I579" s="188"/>
      <c r="L579" s="183"/>
      <c r="M579" s="189"/>
      <c r="N579" s="190"/>
      <c r="O579" s="190"/>
      <c r="P579" s="190"/>
      <c r="Q579" s="190"/>
      <c r="R579" s="190"/>
      <c r="S579" s="190"/>
      <c r="T579" s="191"/>
      <c r="AT579" s="192" t="s">
        <v>177</v>
      </c>
      <c r="AU579" s="192" t="s">
        <v>87</v>
      </c>
      <c r="AV579" s="11" t="s">
        <v>87</v>
      </c>
      <c r="AW579" s="11" t="s">
        <v>37</v>
      </c>
      <c r="AX579" s="11" t="s">
        <v>73</v>
      </c>
      <c r="AY579" s="192" t="s">
        <v>167</v>
      </c>
    </row>
    <row r="580" spans="2:65" s="11" customFormat="1">
      <c r="B580" s="183"/>
      <c r="D580" s="203" t="s">
        <v>177</v>
      </c>
      <c r="E580" s="192" t="s">
        <v>5</v>
      </c>
      <c r="F580" s="204" t="s">
        <v>1221</v>
      </c>
      <c r="H580" s="205">
        <v>4.24</v>
      </c>
      <c r="I580" s="188"/>
      <c r="L580" s="183"/>
      <c r="M580" s="189"/>
      <c r="N580" s="190"/>
      <c r="O580" s="190"/>
      <c r="P580" s="190"/>
      <c r="Q580" s="190"/>
      <c r="R580" s="190"/>
      <c r="S580" s="190"/>
      <c r="T580" s="191"/>
      <c r="AT580" s="192" t="s">
        <v>177</v>
      </c>
      <c r="AU580" s="192" t="s">
        <v>87</v>
      </c>
      <c r="AV580" s="11" t="s">
        <v>87</v>
      </c>
      <c r="AW580" s="11" t="s">
        <v>37</v>
      </c>
      <c r="AX580" s="11" t="s">
        <v>73</v>
      </c>
      <c r="AY580" s="192" t="s">
        <v>167</v>
      </c>
    </row>
    <row r="581" spans="2:65" s="12" customFormat="1">
      <c r="B581" s="206"/>
      <c r="D581" s="203" t="s">
        <v>177</v>
      </c>
      <c r="E581" s="214" t="s">
        <v>5</v>
      </c>
      <c r="F581" s="223" t="s">
        <v>234</v>
      </c>
      <c r="H581" s="224">
        <v>107.41500000000001</v>
      </c>
      <c r="I581" s="210"/>
      <c r="L581" s="206"/>
      <c r="M581" s="211"/>
      <c r="N581" s="212"/>
      <c r="O581" s="212"/>
      <c r="P581" s="212"/>
      <c r="Q581" s="212"/>
      <c r="R581" s="212"/>
      <c r="S581" s="212"/>
      <c r="T581" s="213"/>
      <c r="AT581" s="214" t="s">
        <v>177</v>
      </c>
      <c r="AU581" s="214" t="s">
        <v>87</v>
      </c>
      <c r="AV581" s="12" t="s">
        <v>168</v>
      </c>
      <c r="AW581" s="12" t="s">
        <v>37</v>
      </c>
      <c r="AX581" s="12" t="s">
        <v>73</v>
      </c>
      <c r="AY581" s="214" t="s">
        <v>167</v>
      </c>
    </row>
    <row r="582" spans="2:65" s="11" customFormat="1">
      <c r="B582" s="183"/>
      <c r="D582" s="203" t="s">
        <v>177</v>
      </c>
      <c r="E582" s="192" t="s">
        <v>5</v>
      </c>
      <c r="F582" s="204" t="s">
        <v>1222</v>
      </c>
      <c r="H582" s="205">
        <v>60</v>
      </c>
      <c r="I582" s="188"/>
      <c r="L582" s="183"/>
      <c r="M582" s="189"/>
      <c r="N582" s="190"/>
      <c r="O582" s="190"/>
      <c r="P582" s="190"/>
      <c r="Q582" s="190"/>
      <c r="R582" s="190"/>
      <c r="S582" s="190"/>
      <c r="T582" s="191"/>
      <c r="AT582" s="192" t="s">
        <v>177</v>
      </c>
      <c r="AU582" s="192" t="s">
        <v>87</v>
      </c>
      <c r="AV582" s="11" t="s">
        <v>87</v>
      </c>
      <c r="AW582" s="11" t="s">
        <v>37</v>
      </c>
      <c r="AX582" s="11" t="s">
        <v>73</v>
      </c>
      <c r="AY582" s="192" t="s">
        <v>167</v>
      </c>
    </row>
    <row r="583" spans="2:65" s="12" customFormat="1">
      <c r="B583" s="206"/>
      <c r="D583" s="203" t="s">
        <v>177</v>
      </c>
      <c r="E583" s="214" t="s">
        <v>5</v>
      </c>
      <c r="F583" s="223" t="s">
        <v>234</v>
      </c>
      <c r="H583" s="224">
        <v>60</v>
      </c>
      <c r="I583" s="210"/>
      <c r="L583" s="206"/>
      <c r="M583" s="211"/>
      <c r="N583" s="212"/>
      <c r="O583" s="212"/>
      <c r="P583" s="212"/>
      <c r="Q583" s="212"/>
      <c r="R583" s="212"/>
      <c r="S583" s="212"/>
      <c r="T583" s="213"/>
      <c r="AT583" s="214" t="s">
        <v>177</v>
      </c>
      <c r="AU583" s="214" t="s">
        <v>87</v>
      </c>
      <c r="AV583" s="12" t="s">
        <v>168</v>
      </c>
      <c r="AW583" s="12" t="s">
        <v>37</v>
      </c>
      <c r="AX583" s="12" t="s">
        <v>73</v>
      </c>
      <c r="AY583" s="214" t="s">
        <v>167</v>
      </c>
    </row>
    <row r="584" spans="2:65" s="14" customFormat="1">
      <c r="B584" s="225"/>
      <c r="D584" s="184" t="s">
        <v>177</v>
      </c>
      <c r="E584" s="226" t="s">
        <v>5</v>
      </c>
      <c r="F584" s="227" t="s">
        <v>826</v>
      </c>
      <c r="H584" s="228">
        <v>167.41499999999999</v>
      </c>
      <c r="I584" s="229"/>
      <c r="L584" s="225"/>
      <c r="M584" s="230"/>
      <c r="N584" s="231"/>
      <c r="O584" s="231"/>
      <c r="P584" s="231"/>
      <c r="Q584" s="231"/>
      <c r="R584" s="231"/>
      <c r="S584" s="231"/>
      <c r="T584" s="232"/>
      <c r="AT584" s="233" t="s">
        <v>177</v>
      </c>
      <c r="AU584" s="233" t="s">
        <v>87</v>
      </c>
      <c r="AV584" s="14" t="s">
        <v>175</v>
      </c>
      <c r="AW584" s="14" t="s">
        <v>37</v>
      </c>
      <c r="AX584" s="14" t="s">
        <v>78</v>
      </c>
      <c r="AY584" s="233" t="s">
        <v>167</v>
      </c>
    </row>
    <row r="585" spans="2:65" s="1" customFormat="1" ht="22.5" customHeight="1">
      <c r="B585" s="170"/>
      <c r="C585" s="171" t="s">
        <v>1223</v>
      </c>
      <c r="D585" s="171" t="s">
        <v>170</v>
      </c>
      <c r="E585" s="172" t="s">
        <v>1224</v>
      </c>
      <c r="F585" s="173" t="s">
        <v>1225</v>
      </c>
      <c r="G585" s="174" t="s">
        <v>201</v>
      </c>
      <c r="H585" s="175">
        <v>1.32</v>
      </c>
      <c r="I585" s="176"/>
      <c r="J585" s="177">
        <f>ROUND(I585*H585,2)</f>
        <v>0</v>
      </c>
      <c r="K585" s="173" t="s">
        <v>174</v>
      </c>
      <c r="L585" s="41"/>
      <c r="M585" s="178" t="s">
        <v>5</v>
      </c>
      <c r="N585" s="179" t="s">
        <v>45</v>
      </c>
      <c r="O585" s="42"/>
      <c r="P585" s="180">
        <f>O585*H585</f>
        <v>0</v>
      </c>
      <c r="Q585" s="180">
        <v>8.0000000000000007E-5</v>
      </c>
      <c r="R585" s="180">
        <f>Q585*H585</f>
        <v>1.0560000000000002E-4</v>
      </c>
      <c r="S585" s="180">
        <v>0</v>
      </c>
      <c r="T585" s="181">
        <f>S585*H585</f>
        <v>0</v>
      </c>
      <c r="AR585" s="24" t="s">
        <v>250</v>
      </c>
      <c r="AT585" s="24" t="s">
        <v>170</v>
      </c>
      <c r="AU585" s="24" t="s">
        <v>87</v>
      </c>
      <c r="AY585" s="24" t="s">
        <v>167</v>
      </c>
      <c r="BE585" s="182">
        <f>IF(N585="základní",J585,0)</f>
        <v>0</v>
      </c>
      <c r="BF585" s="182">
        <f>IF(N585="snížená",J585,0)</f>
        <v>0</v>
      </c>
      <c r="BG585" s="182">
        <f>IF(N585="zákl. přenesená",J585,0)</f>
        <v>0</v>
      </c>
      <c r="BH585" s="182">
        <f>IF(N585="sníž. přenesená",J585,0)</f>
        <v>0</v>
      </c>
      <c r="BI585" s="182">
        <f>IF(N585="nulová",J585,0)</f>
        <v>0</v>
      </c>
      <c r="BJ585" s="24" t="s">
        <v>87</v>
      </c>
      <c r="BK585" s="182">
        <f>ROUND(I585*H585,2)</f>
        <v>0</v>
      </c>
      <c r="BL585" s="24" t="s">
        <v>250</v>
      </c>
      <c r="BM585" s="24" t="s">
        <v>1226</v>
      </c>
    </row>
    <row r="586" spans="2:65" s="1" customFormat="1" ht="31.5" customHeight="1">
      <c r="B586" s="170"/>
      <c r="C586" s="171" t="s">
        <v>1227</v>
      </c>
      <c r="D586" s="171" t="s">
        <v>170</v>
      </c>
      <c r="E586" s="172" t="s">
        <v>1228</v>
      </c>
      <c r="F586" s="173" t="s">
        <v>1229</v>
      </c>
      <c r="G586" s="174" t="s">
        <v>201</v>
      </c>
      <c r="H586" s="175">
        <v>1.32</v>
      </c>
      <c r="I586" s="176"/>
      <c r="J586" s="177">
        <f>ROUND(I586*H586,2)</f>
        <v>0</v>
      </c>
      <c r="K586" s="173" t="s">
        <v>174</v>
      </c>
      <c r="L586" s="41"/>
      <c r="M586" s="178" t="s">
        <v>5</v>
      </c>
      <c r="N586" s="179" t="s">
        <v>45</v>
      </c>
      <c r="O586" s="42"/>
      <c r="P586" s="180">
        <f>O586*H586</f>
        <v>0</v>
      </c>
      <c r="Q586" s="180">
        <v>1.3999999999999999E-4</v>
      </c>
      <c r="R586" s="180">
        <f>Q586*H586</f>
        <v>1.8479999999999999E-4</v>
      </c>
      <c r="S586" s="180">
        <v>0</v>
      </c>
      <c r="T586" s="181">
        <f>S586*H586</f>
        <v>0</v>
      </c>
      <c r="AR586" s="24" t="s">
        <v>250</v>
      </c>
      <c r="AT586" s="24" t="s">
        <v>170</v>
      </c>
      <c r="AU586" s="24" t="s">
        <v>87</v>
      </c>
      <c r="AY586" s="24" t="s">
        <v>167</v>
      </c>
      <c r="BE586" s="182">
        <f>IF(N586="základní",J586,0)</f>
        <v>0</v>
      </c>
      <c r="BF586" s="182">
        <f>IF(N586="snížená",J586,0)</f>
        <v>0</v>
      </c>
      <c r="BG586" s="182">
        <f>IF(N586="zákl. přenesená",J586,0)</f>
        <v>0</v>
      </c>
      <c r="BH586" s="182">
        <f>IF(N586="sníž. přenesená",J586,0)</f>
        <v>0</v>
      </c>
      <c r="BI586" s="182">
        <f>IF(N586="nulová",J586,0)</f>
        <v>0</v>
      </c>
      <c r="BJ586" s="24" t="s">
        <v>87</v>
      </c>
      <c r="BK586" s="182">
        <f>ROUND(I586*H586,2)</f>
        <v>0</v>
      </c>
      <c r="BL586" s="24" t="s">
        <v>250</v>
      </c>
      <c r="BM586" s="24" t="s">
        <v>1230</v>
      </c>
    </row>
    <row r="587" spans="2:65" s="11" customFormat="1">
      <c r="B587" s="183"/>
      <c r="D587" s="203" t="s">
        <v>177</v>
      </c>
      <c r="E587" s="192" t="s">
        <v>5</v>
      </c>
      <c r="F587" s="204" t="s">
        <v>1231</v>
      </c>
      <c r="H587" s="205">
        <v>1.32</v>
      </c>
      <c r="I587" s="188"/>
      <c r="L587" s="183"/>
      <c r="M587" s="189"/>
      <c r="N587" s="190"/>
      <c r="O587" s="190"/>
      <c r="P587" s="190"/>
      <c r="Q587" s="190"/>
      <c r="R587" s="190"/>
      <c r="S587" s="190"/>
      <c r="T587" s="191"/>
      <c r="AT587" s="192" t="s">
        <v>177</v>
      </c>
      <c r="AU587" s="192" t="s">
        <v>87</v>
      </c>
      <c r="AV587" s="11" t="s">
        <v>87</v>
      </c>
      <c r="AW587" s="11" t="s">
        <v>37</v>
      </c>
      <c r="AX587" s="11" t="s">
        <v>78</v>
      </c>
      <c r="AY587" s="192" t="s">
        <v>167</v>
      </c>
    </row>
    <row r="588" spans="2:65" s="10" customFormat="1" ht="29.85" customHeight="1">
      <c r="B588" s="156"/>
      <c r="D588" s="167" t="s">
        <v>72</v>
      </c>
      <c r="E588" s="168" t="s">
        <v>1232</v>
      </c>
      <c r="F588" s="168" t="s">
        <v>1233</v>
      </c>
      <c r="I588" s="159"/>
      <c r="J588" s="169">
        <f>BK588</f>
        <v>0</v>
      </c>
      <c r="L588" s="156"/>
      <c r="M588" s="161"/>
      <c r="N588" s="162"/>
      <c r="O588" s="162"/>
      <c r="P588" s="163">
        <f>SUM(P589:P623)</f>
        <v>0</v>
      </c>
      <c r="Q588" s="162"/>
      <c r="R588" s="163">
        <f>SUM(R589:R623)</f>
        <v>0.39028864000000008</v>
      </c>
      <c r="S588" s="162"/>
      <c r="T588" s="164">
        <f>SUM(T589:T623)</f>
        <v>8.4173680000000001E-2</v>
      </c>
      <c r="AR588" s="157" t="s">
        <v>87</v>
      </c>
      <c r="AT588" s="165" t="s">
        <v>72</v>
      </c>
      <c r="AU588" s="165" t="s">
        <v>78</v>
      </c>
      <c r="AY588" s="157" t="s">
        <v>167</v>
      </c>
      <c r="BK588" s="166">
        <f>SUM(BK589:BK623)</f>
        <v>0</v>
      </c>
    </row>
    <row r="589" spans="2:65" s="1" customFormat="1" ht="22.5" customHeight="1">
      <c r="B589" s="170"/>
      <c r="C589" s="171" t="s">
        <v>1234</v>
      </c>
      <c r="D589" s="171" t="s">
        <v>170</v>
      </c>
      <c r="E589" s="172" t="s">
        <v>1235</v>
      </c>
      <c r="F589" s="173" t="s">
        <v>1236</v>
      </c>
      <c r="G589" s="174" t="s">
        <v>201</v>
      </c>
      <c r="H589" s="175">
        <v>271.52800000000002</v>
      </c>
      <c r="I589" s="176"/>
      <c r="J589" s="177">
        <f>ROUND(I589*H589,2)</f>
        <v>0</v>
      </c>
      <c r="K589" s="173" t="s">
        <v>174</v>
      </c>
      <c r="L589" s="41"/>
      <c r="M589" s="178" t="s">
        <v>5</v>
      </c>
      <c r="N589" s="179" t="s">
        <v>45</v>
      </c>
      <c r="O589" s="42"/>
      <c r="P589" s="180">
        <f>O589*H589</f>
        <v>0</v>
      </c>
      <c r="Q589" s="180">
        <v>1E-3</v>
      </c>
      <c r="R589" s="180">
        <f>Q589*H589</f>
        <v>0.27152800000000005</v>
      </c>
      <c r="S589" s="180">
        <v>3.1E-4</v>
      </c>
      <c r="T589" s="181">
        <f>S589*H589</f>
        <v>8.4173680000000001E-2</v>
      </c>
      <c r="AR589" s="24" t="s">
        <v>250</v>
      </c>
      <c r="AT589" s="24" t="s">
        <v>170</v>
      </c>
      <c r="AU589" s="24" t="s">
        <v>87</v>
      </c>
      <c r="AY589" s="24" t="s">
        <v>167</v>
      </c>
      <c r="BE589" s="182">
        <f>IF(N589="základní",J589,0)</f>
        <v>0</v>
      </c>
      <c r="BF589" s="182">
        <f>IF(N589="snížená",J589,0)</f>
        <v>0</v>
      </c>
      <c r="BG589" s="182">
        <f>IF(N589="zákl. přenesená",J589,0)</f>
        <v>0</v>
      </c>
      <c r="BH589" s="182">
        <f>IF(N589="sníž. přenesená",J589,0)</f>
        <v>0</v>
      </c>
      <c r="BI589" s="182">
        <f>IF(N589="nulová",J589,0)</f>
        <v>0</v>
      </c>
      <c r="BJ589" s="24" t="s">
        <v>87</v>
      </c>
      <c r="BK589" s="182">
        <f>ROUND(I589*H589,2)</f>
        <v>0</v>
      </c>
      <c r="BL589" s="24" t="s">
        <v>250</v>
      </c>
      <c r="BM589" s="24" t="s">
        <v>1237</v>
      </c>
    </row>
    <row r="590" spans="2:65" s="11" customFormat="1">
      <c r="B590" s="183"/>
      <c r="D590" s="184" t="s">
        <v>177</v>
      </c>
      <c r="E590" s="185" t="s">
        <v>5</v>
      </c>
      <c r="F590" s="186" t="s">
        <v>109</v>
      </c>
      <c r="H590" s="187">
        <v>271.52800000000002</v>
      </c>
      <c r="I590" s="188"/>
      <c r="L590" s="183"/>
      <c r="M590" s="189"/>
      <c r="N590" s="190"/>
      <c r="O590" s="190"/>
      <c r="P590" s="190"/>
      <c r="Q590" s="190"/>
      <c r="R590" s="190"/>
      <c r="S590" s="190"/>
      <c r="T590" s="191"/>
      <c r="AT590" s="192" t="s">
        <v>177</v>
      </c>
      <c r="AU590" s="192" t="s">
        <v>87</v>
      </c>
      <c r="AV590" s="11" t="s">
        <v>87</v>
      </c>
      <c r="AW590" s="11" t="s">
        <v>37</v>
      </c>
      <c r="AX590" s="11" t="s">
        <v>78</v>
      </c>
      <c r="AY590" s="192" t="s">
        <v>167</v>
      </c>
    </row>
    <row r="591" spans="2:65" s="1" customFormat="1" ht="22.5" customHeight="1">
      <c r="B591" s="170"/>
      <c r="C591" s="171" t="s">
        <v>1238</v>
      </c>
      <c r="D591" s="171" t="s">
        <v>170</v>
      </c>
      <c r="E591" s="172" t="s">
        <v>1239</v>
      </c>
      <c r="F591" s="173" t="s">
        <v>1240</v>
      </c>
      <c r="G591" s="174" t="s">
        <v>207</v>
      </c>
      <c r="H591" s="175">
        <v>107.44</v>
      </c>
      <c r="I591" s="176"/>
      <c r="J591" s="177">
        <f>ROUND(I591*H591,2)</f>
        <v>0</v>
      </c>
      <c r="K591" s="173" t="s">
        <v>174</v>
      </c>
      <c r="L591" s="41"/>
      <c r="M591" s="178" t="s">
        <v>5</v>
      </c>
      <c r="N591" s="179" t="s">
        <v>45</v>
      </c>
      <c r="O591" s="42"/>
      <c r="P591" s="180">
        <f>O591*H591</f>
        <v>0</v>
      </c>
      <c r="Q591" s="180">
        <v>0</v>
      </c>
      <c r="R591" s="180">
        <f>Q591*H591</f>
        <v>0</v>
      </c>
      <c r="S591" s="180">
        <v>0</v>
      </c>
      <c r="T591" s="181">
        <f>S591*H591</f>
        <v>0</v>
      </c>
      <c r="AR591" s="24" t="s">
        <v>250</v>
      </c>
      <c r="AT591" s="24" t="s">
        <v>170</v>
      </c>
      <c r="AU591" s="24" t="s">
        <v>87</v>
      </c>
      <c r="AY591" s="24" t="s">
        <v>167</v>
      </c>
      <c r="BE591" s="182">
        <f>IF(N591="základní",J591,0)</f>
        <v>0</v>
      </c>
      <c r="BF591" s="182">
        <f>IF(N591="snížená",J591,0)</f>
        <v>0</v>
      </c>
      <c r="BG591" s="182">
        <f>IF(N591="zákl. přenesená",J591,0)</f>
        <v>0</v>
      </c>
      <c r="BH591" s="182">
        <f>IF(N591="sníž. přenesená",J591,0)</f>
        <v>0</v>
      </c>
      <c r="BI591" s="182">
        <f>IF(N591="nulová",J591,0)</f>
        <v>0</v>
      </c>
      <c r="BJ591" s="24" t="s">
        <v>87</v>
      </c>
      <c r="BK591" s="182">
        <f>ROUND(I591*H591,2)</f>
        <v>0</v>
      </c>
      <c r="BL591" s="24" t="s">
        <v>250</v>
      </c>
      <c r="BM591" s="24" t="s">
        <v>1241</v>
      </c>
    </row>
    <row r="592" spans="2:65" s="11" customFormat="1">
      <c r="B592" s="183"/>
      <c r="D592" s="203" t="s">
        <v>177</v>
      </c>
      <c r="E592" s="192" t="s">
        <v>5</v>
      </c>
      <c r="F592" s="204" t="s">
        <v>1242</v>
      </c>
      <c r="H592" s="205">
        <v>52.44</v>
      </c>
      <c r="I592" s="188"/>
      <c r="L592" s="183"/>
      <c r="M592" s="189"/>
      <c r="N592" s="190"/>
      <c r="O592" s="190"/>
      <c r="P592" s="190"/>
      <c r="Q592" s="190"/>
      <c r="R592" s="190"/>
      <c r="S592" s="190"/>
      <c r="T592" s="191"/>
      <c r="AT592" s="192" t="s">
        <v>177</v>
      </c>
      <c r="AU592" s="192" t="s">
        <v>87</v>
      </c>
      <c r="AV592" s="11" t="s">
        <v>87</v>
      </c>
      <c r="AW592" s="11" t="s">
        <v>37</v>
      </c>
      <c r="AX592" s="11" t="s">
        <v>73</v>
      </c>
      <c r="AY592" s="192" t="s">
        <v>167</v>
      </c>
    </row>
    <row r="593" spans="2:65" s="11" customFormat="1">
      <c r="B593" s="183"/>
      <c r="D593" s="203" t="s">
        <v>177</v>
      </c>
      <c r="E593" s="192" t="s">
        <v>5</v>
      </c>
      <c r="F593" s="204" t="s">
        <v>1243</v>
      </c>
      <c r="H593" s="205">
        <v>55</v>
      </c>
      <c r="I593" s="188"/>
      <c r="L593" s="183"/>
      <c r="M593" s="189"/>
      <c r="N593" s="190"/>
      <c r="O593" s="190"/>
      <c r="P593" s="190"/>
      <c r="Q593" s="190"/>
      <c r="R593" s="190"/>
      <c r="S593" s="190"/>
      <c r="T593" s="191"/>
      <c r="AT593" s="192" t="s">
        <v>177</v>
      </c>
      <c r="AU593" s="192" t="s">
        <v>87</v>
      </c>
      <c r="AV593" s="11" t="s">
        <v>87</v>
      </c>
      <c r="AW593" s="11" t="s">
        <v>37</v>
      </c>
      <c r="AX593" s="11" t="s">
        <v>73</v>
      </c>
      <c r="AY593" s="192" t="s">
        <v>167</v>
      </c>
    </row>
    <row r="594" spans="2:65" s="12" customFormat="1">
      <c r="B594" s="206"/>
      <c r="D594" s="184" t="s">
        <v>177</v>
      </c>
      <c r="E594" s="207" t="s">
        <v>5</v>
      </c>
      <c r="F594" s="208" t="s">
        <v>234</v>
      </c>
      <c r="H594" s="209">
        <v>107.44</v>
      </c>
      <c r="I594" s="210"/>
      <c r="L594" s="206"/>
      <c r="M594" s="211"/>
      <c r="N594" s="212"/>
      <c r="O594" s="212"/>
      <c r="P594" s="212"/>
      <c r="Q594" s="212"/>
      <c r="R594" s="212"/>
      <c r="S594" s="212"/>
      <c r="T594" s="213"/>
      <c r="AT594" s="214" t="s">
        <v>177</v>
      </c>
      <c r="AU594" s="214" t="s">
        <v>87</v>
      </c>
      <c r="AV594" s="12" t="s">
        <v>168</v>
      </c>
      <c r="AW594" s="12" t="s">
        <v>37</v>
      </c>
      <c r="AX594" s="12" t="s">
        <v>78</v>
      </c>
      <c r="AY594" s="214" t="s">
        <v>167</v>
      </c>
    </row>
    <row r="595" spans="2:65" s="1" customFormat="1" ht="22.5" customHeight="1">
      <c r="B595" s="170"/>
      <c r="C595" s="193" t="s">
        <v>1244</v>
      </c>
      <c r="D595" s="193" t="s">
        <v>183</v>
      </c>
      <c r="E595" s="194" t="s">
        <v>1245</v>
      </c>
      <c r="F595" s="195" t="s">
        <v>1246</v>
      </c>
      <c r="G595" s="196" t="s">
        <v>207</v>
      </c>
      <c r="H595" s="197">
        <v>112.812</v>
      </c>
      <c r="I595" s="198"/>
      <c r="J595" s="199">
        <f>ROUND(I595*H595,2)</f>
        <v>0</v>
      </c>
      <c r="K595" s="195" t="s">
        <v>174</v>
      </c>
      <c r="L595" s="200"/>
      <c r="M595" s="201" t="s">
        <v>5</v>
      </c>
      <c r="N595" s="202" t="s">
        <v>45</v>
      </c>
      <c r="O595" s="42"/>
      <c r="P595" s="180">
        <f>O595*H595</f>
        <v>0</v>
      </c>
      <c r="Q595" s="180">
        <v>0</v>
      </c>
      <c r="R595" s="180">
        <f>Q595*H595</f>
        <v>0</v>
      </c>
      <c r="S595" s="180">
        <v>0</v>
      </c>
      <c r="T595" s="181">
        <f>S595*H595</f>
        <v>0</v>
      </c>
      <c r="AR595" s="24" t="s">
        <v>340</v>
      </c>
      <c r="AT595" s="24" t="s">
        <v>183</v>
      </c>
      <c r="AU595" s="24" t="s">
        <v>87</v>
      </c>
      <c r="AY595" s="24" t="s">
        <v>167</v>
      </c>
      <c r="BE595" s="182">
        <f>IF(N595="základní",J595,0)</f>
        <v>0</v>
      </c>
      <c r="BF595" s="182">
        <f>IF(N595="snížená",J595,0)</f>
        <v>0</v>
      </c>
      <c r="BG595" s="182">
        <f>IF(N595="zákl. přenesená",J595,0)</f>
        <v>0</v>
      </c>
      <c r="BH595" s="182">
        <f>IF(N595="sníž. přenesená",J595,0)</f>
        <v>0</v>
      </c>
      <c r="BI595" s="182">
        <f>IF(N595="nulová",J595,0)</f>
        <v>0</v>
      </c>
      <c r="BJ595" s="24" t="s">
        <v>87</v>
      </c>
      <c r="BK595" s="182">
        <f>ROUND(I595*H595,2)</f>
        <v>0</v>
      </c>
      <c r="BL595" s="24" t="s">
        <v>250</v>
      </c>
      <c r="BM595" s="24" t="s">
        <v>1247</v>
      </c>
    </row>
    <row r="596" spans="2:65" s="11" customFormat="1">
      <c r="B596" s="183"/>
      <c r="D596" s="184" t="s">
        <v>177</v>
      </c>
      <c r="F596" s="186" t="s">
        <v>1248</v>
      </c>
      <c r="H596" s="187">
        <v>112.812</v>
      </c>
      <c r="I596" s="188"/>
      <c r="L596" s="183"/>
      <c r="M596" s="189"/>
      <c r="N596" s="190"/>
      <c r="O596" s="190"/>
      <c r="P596" s="190"/>
      <c r="Q596" s="190"/>
      <c r="R596" s="190"/>
      <c r="S596" s="190"/>
      <c r="T596" s="191"/>
      <c r="AT596" s="192" t="s">
        <v>177</v>
      </c>
      <c r="AU596" s="192" t="s">
        <v>87</v>
      </c>
      <c r="AV596" s="11" t="s">
        <v>87</v>
      </c>
      <c r="AW596" s="11" t="s">
        <v>6</v>
      </c>
      <c r="AX596" s="11" t="s">
        <v>78</v>
      </c>
      <c r="AY596" s="192" t="s">
        <v>167</v>
      </c>
    </row>
    <row r="597" spans="2:65" s="1" customFormat="1" ht="22.5" customHeight="1">
      <c r="B597" s="170"/>
      <c r="C597" s="171" t="s">
        <v>1249</v>
      </c>
      <c r="D597" s="171" t="s">
        <v>170</v>
      </c>
      <c r="E597" s="172" t="s">
        <v>1250</v>
      </c>
      <c r="F597" s="173" t="s">
        <v>1251</v>
      </c>
      <c r="G597" s="174" t="s">
        <v>201</v>
      </c>
      <c r="H597" s="175">
        <v>97.94</v>
      </c>
      <c r="I597" s="176"/>
      <c r="J597" s="177">
        <f>ROUND(I597*H597,2)</f>
        <v>0</v>
      </c>
      <c r="K597" s="173" t="s">
        <v>174</v>
      </c>
      <c r="L597" s="41"/>
      <c r="M597" s="178" t="s">
        <v>5</v>
      </c>
      <c r="N597" s="179" t="s">
        <v>45</v>
      </c>
      <c r="O597" s="42"/>
      <c r="P597" s="180">
        <f>O597*H597</f>
        <v>0</v>
      </c>
      <c r="Q597" s="180">
        <v>0</v>
      </c>
      <c r="R597" s="180">
        <f>Q597*H597</f>
        <v>0</v>
      </c>
      <c r="S597" s="180">
        <v>0</v>
      </c>
      <c r="T597" s="181">
        <f>S597*H597</f>
        <v>0</v>
      </c>
      <c r="AR597" s="24" t="s">
        <v>250</v>
      </c>
      <c r="AT597" s="24" t="s">
        <v>170</v>
      </c>
      <c r="AU597" s="24" t="s">
        <v>87</v>
      </c>
      <c r="AY597" s="24" t="s">
        <v>167</v>
      </c>
      <c r="BE597" s="182">
        <f>IF(N597="základní",J597,0)</f>
        <v>0</v>
      </c>
      <c r="BF597" s="182">
        <f>IF(N597="snížená",J597,0)</f>
        <v>0</v>
      </c>
      <c r="BG597" s="182">
        <f>IF(N597="zákl. přenesená",J597,0)</f>
        <v>0</v>
      </c>
      <c r="BH597" s="182">
        <f>IF(N597="sníž. přenesená",J597,0)</f>
        <v>0</v>
      </c>
      <c r="BI597" s="182">
        <f>IF(N597="nulová",J597,0)</f>
        <v>0</v>
      </c>
      <c r="BJ597" s="24" t="s">
        <v>87</v>
      </c>
      <c r="BK597" s="182">
        <f>ROUND(I597*H597,2)</f>
        <v>0</v>
      </c>
      <c r="BL597" s="24" t="s">
        <v>250</v>
      </c>
      <c r="BM597" s="24" t="s">
        <v>1252</v>
      </c>
    </row>
    <row r="598" spans="2:65" s="11" customFormat="1">
      <c r="B598" s="183"/>
      <c r="D598" s="184" t="s">
        <v>177</v>
      </c>
      <c r="E598" s="185" t="s">
        <v>5</v>
      </c>
      <c r="F598" s="186" t="s">
        <v>339</v>
      </c>
      <c r="H598" s="187">
        <v>97.94</v>
      </c>
      <c r="I598" s="188"/>
      <c r="L598" s="183"/>
      <c r="M598" s="189"/>
      <c r="N598" s="190"/>
      <c r="O598" s="190"/>
      <c r="P598" s="190"/>
      <c r="Q598" s="190"/>
      <c r="R598" s="190"/>
      <c r="S598" s="190"/>
      <c r="T598" s="191"/>
      <c r="AT598" s="192" t="s">
        <v>177</v>
      </c>
      <c r="AU598" s="192" t="s">
        <v>87</v>
      </c>
      <c r="AV598" s="11" t="s">
        <v>87</v>
      </c>
      <c r="AW598" s="11" t="s">
        <v>37</v>
      </c>
      <c r="AX598" s="11" t="s">
        <v>78</v>
      </c>
      <c r="AY598" s="192" t="s">
        <v>167</v>
      </c>
    </row>
    <row r="599" spans="2:65" s="1" customFormat="1" ht="22.5" customHeight="1">
      <c r="B599" s="170"/>
      <c r="C599" s="193" t="s">
        <v>1253</v>
      </c>
      <c r="D599" s="193" t="s">
        <v>183</v>
      </c>
      <c r="E599" s="194" t="s">
        <v>1254</v>
      </c>
      <c r="F599" s="195" t="s">
        <v>1255</v>
      </c>
      <c r="G599" s="196" t="s">
        <v>201</v>
      </c>
      <c r="H599" s="197">
        <v>102.837</v>
      </c>
      <c r="I599" s="198"/>
      <c r="J599" s="199">
        <f>ROUND(I599*H599,2)</f>
        <v>0</v>
      </c>
      <c r="K599" s="195" t="s">
        <v>174</v>
      </c>
      <c r="L599" s="200"/>
      <c r="M599" s="201" t="s">
        <v>5</v>
      </c>
      <c r="N599" s="202" t="s">
        <v>45</v>
      </c>
      <c r="O599" s="42"/>
      <c r="P599" s="180">
        <f>O599*H599</f>
        <v>0</v>
      </c>
      <c r="Q599" s="180">
        <v>0</v>
      </c>
      <c r="R599" s="180">
        <f>Q599*H599</f>
        <v>0</v>
      </c>
      <c r="S599" s="180">
        <v>0</v>
      </c>
      <c r="T599" s="181">
        <f>S599*H599</f>
        <v>0</v>
      </c>
      <c r="AR599" s="24" t="s">
        <v>340</v>
      </c>
      <c r="AT599" s="24" t="s">
        <v>183</v>
      </c>
      <c r="AU599" s="24" t="s">
        <v>87</v>
      </c>
      <c r="AY599" s="24" t="s">
        <v>167</v>
      </c>
      <c r="BE599" s="182">
        <f>IF(N599="základní",J599,0)</f>
        <v>0</v>
      </c>
      <c r="BF599" s="182">
        <f>IF(N599="snížená",J599,0)</f>
        <v>0</v>
      </c>
      <c r="BG599" s="182">
        <f>IF(N599="zákl. přenesená",J599,0)</f>
        <v>0</v>
      </c>
      <c r="BH599" s="182">
        <f>IF(N599="sníž. přenesená",J599,0)</f>
        <v>0</v>
      </c>
      <c r="BI599" s="182">
        <f>IF(N599="nulová",J599,0)</f>
        <v>0</v>
      </c>
      <c r="BJ599" s="24" t="s">
        <v>87</v>
      </c>
      <c r="BK599" s="182">
        <f>ROUND(I599*H599,2)</f>
        <v>0</v>
      </c>
      <c r="BL599" s="24" t="s">
        <v>250</v>
      </c>
      <c r="BM599" s="24" t="s">
        <v>1256</v>
      </c>
    </row>
    <row r="600" spans="2:65" s="11" customFormat="1">
      <c r="B600" s="183"/>
      <c r="D600" s="184" t="s">
        <v>177</v>
      </c>
      <c r="F600" s="186" t="s">
        <v>1257</v>
      </c>
      <c r="H600" s="187">
        <v>102.837</v>
      </c>
      <c r="I600" s="188"/>
      <c r="L600" s="183"/>
      <c r="M600" s="189"/>
      <c r="N600" s="190"/>
      <c r="O600" s="190"/>
      <c r="P600" s="190"/>
      <c r="Q600" s="190"/>
      <c r="R600" s="190"/>
      <c r="S600" s="190"/>
      <c r="T600" s="191"/>
      <c r="AT600" s="192" t="s">
        <v>177</v>
      </c>
      <c r="AU600" s="192" t="s">
        <v>87</v>
      </c>
      <c r="AV600" s="11" t="s">
        <v>87</v>
      </c>
      <c r="AW600" s="11" t="s">
        <v>6</v>
      </c>
      <c r="AX600" s="11" t="s">
        <v>78</v>
      </c>
      <c r="AY600" s="192" t="s">
        <v>167</v>
      </c>
    </row>
    <row r="601" spans="2:65" s="1" customFormat="1" ht="22.5" customHeight="1">
      <c r="B601" s="170"/>
      <c r="C601" s="171" t="s">
        <v>1258</v>
      </c>
      <c r="D601" s="171" t="s">
        <v>170</v>
      </c>
      <c r="E601" s="172" t="s">
        <v>1259</v>
      </c>
      <c r="F601" s="173" t="s">
        <v>1260</v>
      </c>
      <c r="G601" s="174" t="s">
        <v>201</v>
      </c>
      <c r="H601" s="175">
        <v>19.536000000000001</v>
      </c>
      <c r="I601" s="176"/>
      <c r="J601" s="177">
        <f>ROUND(I601*H601,2)</f>
        <v>0</v>
      </c>
      <c r="K601" s="173" t="s">
        <v>174</v>
      </c>
      <c r="L601" s="41"/>
      <c r="M601" s="178" t="s">
        <v>5</v>
      </c>
      <c r="N601" s="179" t="s">
        <v>45</v>
      </c>
      <c r="O601" s="42"/>
      <c r="P601" s="180">
        <f>O601*H601</f>
        <v>0</v>
      </c>
      <c r="Q601" s="180">
        <v>1.9000000000000001E-4</v>
      </c>
      <c r="R601" s="180">
        <f>Q601*H601</f>
        <v>3.7118400000000005E-3</v>
      </c>
      <c r="S601" s="180">
        <v>0</v>
      </c>
      <c r="T601" s="181">
        <f>S601*H601</f>
        <v>0</v>
      </c>
      <c r="AR601" s="24" t="s">
        <v>250</v>
      </c>
      <c r="AT601" s="24" t="s">
        <v>170</v>
      </c>
      <c r="AU601" s="24" t="s">
        <v>87</v>
      </c>
      <c r="AY601" s="24" t="s">
        <v>167</v>
      </c>
      <c r="BE601" s="182">
        <f>IF(N601="základní",J601,0)</f>
        <v>0</v>
      </c>
      <c r="BF601" s="182">
        <f>IF(N601="snížená",J601,0)</f>
        <v>0</v>
      </c>
      <c r="BG601" s="182">
        <f>IF(N601="zákl. přenesená",J601,0)</f>
        <v>0</v>
      </c>
      <c r="BH601" s="182">
        <f>IF(N601="sníž. přenesená",J601,0)</f>
        <v>0</v>
      </c>
      <c r="BI601" s="182">
        <f>IF(N601="nulová",J601,0)</f>
        <v>0</v>
      </c>
      <c r="BJ601" s="24" t="s">
        <v>87</v>
      </c>
      <c r="BK601" s="182">
        <f>ROUND(I601*H601,2)</f>
        <v>0</v>
      </c>
      <c r="BL601" s="24" t="s">
        <v>250</v>
      </c>
      <c r="BM601" s="24" t="s">
        <v>1261</v>
      </c>
    </row>
    <row r="602" spans="2:65" s="11" customFormat="1">
      <c r="B602" s="183"/>
      <c r="D602" s="203" t="s">
        <v>177</v>
      </c>
      <c r="E602" s="192" t="s">
        <v>5</v>
      </c>
      <c r="F602" s="204" t="s">
        <v>111</v>
      </c>
      <c r="H602" s="205">
        <v>12.536</v>
      </c>
      <c r="I602" s="188"/>
      <c r="L602" s="183"/>
      <c r="M602" s="189"/>
      <c r="N602" s="190"/>
      <c r="O602" s="190"/>
      <c r="P602" s="190"/>
      <c r="Q602" s="190"/>
      <c r="R602" s="190"/>
      <c r="S602" s="190"/>
      <c r="T602" s="191"/>
      <c r="AT602" s="192" t="s">
        <v>177</v>
      </c>
      <c r="AU602" s="192" t="s">
        <v>87</v>
      </c>
      <c r="AV602" s="11" t="s">
        <v>87</v>
      </c>
      <c r="AW602" s="11" t="s">
        <v>37</v>
      </c>
      <c r="AX602" s="11" t="s">
        <v>73</v>
      </c>
      <c r="AY602" s="192" t="s">
        <v>167</v>
      </c>
    </row>
    <row r="603" spans="2:65" s="11" customFormat="1">
      <c r="B603" s="183"/>
      <c r="D603" s="203" t="s">
        <v>177</v>
      </c>
      <c r="E603" s="192" t="s">
        <v>5</v>
      </c>
      <c r="F603" s="204" t="s">
        <v>222</v>
      </c>
      <c r="H603" s="205">
        <v>7</v>
      </c>
      <c r="I603" s="188"/>
      <c r="L603" s="183"/>
      <c r="M603" s="189"/>
      <c r="N603" s="190"/>
      <c r="O603" s="190"/>
      <c r="P603" s="190"/>
      <c r="Q603" s="190"/>
      <c r="R603" s="190"/>
      <c r="S603" s="190"/>
      <c r="T603" s="191"/>
      <c r="AT603" s="192" t="s">
        <v>177</v>
      </c>
      <c r="AU603" s="192" t="s">
        <v>87</v>
      </c>
      <c r="AV603" s="11" t="s">
        <v>87</v>
      </c>
      <c r="AW603" s="11" t="s">
        <v>37</v>
      </c>
      <c r="AX603" s="11" t="s">
        <v>73</v>
      </c>
      <c r="AY603" s="192" t="s">
        <v>167</v>
      </c>
    </row>
    <row r="604" spans="2:65" s="12" customFormat="1">
      <c r="B604" s="206"/>
      <c r="D604" s="184" t="s">
        <v>177</v>
      </c>
      <c r="E604" s="207" t="s">
        <v>113</v>
      </c>
      <c r="F604" s="208" t="s">
        <v>234</v>
      </c>
      <c r="H604" s="209">
        <v>19.536000000000001</v>
      </c>
      <c r="I604" s="210"/>
      <c r="L604" s="206"/>
      <c r="M604" s="211"/>
      <c r="N604" s="212"/>
      <c r="O604" s="212"/>
      <c r="P604" s="212"/>
      <c r="Q604" s="212"/>
      <c r="R604" s="212"/>
      <c r="S604" s="212"/>
      <c r="T604" s="213"/>
      <c r="AT604" s="214" t="s">
        <v>177</v>
      </c>
      <c r="AU604" s="214" t="s">
        <v>87</v>
      </c>
      <c r="AV604" s="12" t="s">
        <v>168</v>
      </c>
      <c r="AW604" s="12" t="s">
        <v>37</v>
      </c>
      <c r="AX604" s="12" t="s">
        <v>78</v>
      </c>
      <c r="AY604" s="214" t="s">
        <v>167</v>
      </c>
    </row>
    <row r="605" spans="2:65" s="1" customFormat="1" ht="31.5" customHeight="1">
      <c r="B605" s="170"/>
      <c r="C605" s="171" t="s">
        <v>1262</v>
      </c>
      <c r="D605" s="171" t="s">
        <v>170</v>
      </c>
      <c r="E605" s="172" t="s">
        <v>1263</v>
      </c>
      <c r="F605" s="173" t="s">
        <v>1264</v>
      </c>
      <c r="G605" s="174" t="s">
        <v>201</v>
      </c>
      <c r="H605" s="175">
        <v>396.72</v>
      </c>
      <c r="I605" s="176"/>
      <c r="J605" s="177">
        <f>ROUND(I605*H605,2)</f>
        <v>0</v>
      </c>
      <c r="K605" s="173" t="s">
        <v>174</v>
      </c>
      <c r="L605" s="41"/>
      <c r="M605" s="178" t="s">
        <v>5</v>
      </c>
      <c r="N605" s="179" t="s">
        <v>45</v>
      </c>
      <c r="O605" s="42"/>
      <c r="P605" s="180">
        <f>O605*H605</f>
        <v>0</v>
      </c>
      <c r="Q605" s="180">
        <v>2.9E-4</v>
      </c>
      <c r="R605" s="180">
        <f>Q605*H605</f>
        <v>0.11504880000000001</v>
      </c>
      <c r="S605" s="180">
        <v>0</v>
      </c>
      <c r="T605" s="181">
        <f>S605*H605</f>
        <v>0</v>
      </c>
      <c r="AR605" s="24" t="s">
        <v>250</v>
      </c>
      <c r="AT605" s="24" t="s">
        <v>170</v>
      </c>
      <c r="AU605" s="24" t="s">
        <v>87</v>
      </c>
      <c r="AY605" s="24" t="s">
        <v>167</v>
      </c>
      <c r="BE605" s="182">
        <f>IF(N605="základní",J605,0)</f>
        <v>0</v>
      </c>
      <c r="BF605" s="182">
        <f>IF(N605="snížená",J605,0)</f>
        <v>0</v>
      </c>
      <c r="BG605" s="182">
        <f>IF(N605="zákl. přenesená",J605,0)</f>
        <v>0</v>
      </c>
      <c r="BH605" s="182">
        <f>IF(N605="sníž. přenesená",J605,0)</f>
        <v>0</v>
      </c>
      <c r="BI605" s="182">
        <f>IF(N605="nulová",J605,0)</f>
        <v>0</v>
      </c>
      <c r="BJ605" s="24" t="s">
        <v>87</v>
      </c>
      <c r="BK605" s="182">
        <f>ROUND(I605*H605,2)</f>
        <v>0</v>
      </c>
      <c r="BL605" s="24" t="s">
        <v>250</v>
      </c>
      <c r="BM605" s="24" t="s">
        <v>1265</v>
      </c>
    </row>
    <row r="606" spans="2:65" s="13" customFormat="1">
      <c r="B606" s="215"/>
      <c r="D606" s="203" t="s">
        <v>177</v>
      </c>
      <c r="E606" s="216" t="s">
        <v>5</v>
      </c>
      <c r="F606" s="217" t="s">
        <v>1266</v>
      </c>
      <c r="H606" s="218" t="s">
        <v>5</v>
      </c>
      <c r="I606" s="219"/>
      <c r="L606" s="215"/>
      <c r="M606" s="220"/>
      <c r="N606" s="221"/>
      <c r="O606" s="221"/>
      <c r="P606" s="221"/>
      <c r="Q606" s="221"/>
      <c r="R606" s="221"/>
      <c r="S606" s="221"/>
      <c r="T606" s="222"/>
      <c r="AT606" s="218" t="s">
        <v>177</v>
      </c>
      <c r="AU606" s="218" t="s">
        <v>87</v>
      </c>
      <c r="AV606" s="13" t="s">
        <v>78</v>
      </c>
      <c r="AW606" s="13" t="s">
        <v>37</v>
      </c>
      <c r="AX606" s="13" t="s">
        <v>73</v>
      </c>
      <c r="AY606" s="218" t="s">
        <v>167</v>
      </c>
    </row>
    <row r="607" spans="2:65" s="11" customFormat="1">
      <c r="B607" s="183"/>
      <c r="D607" s="203" t="s">
        <v>177</v>
      </c>
      <c r="E607" s="192" t="s">
        <v>5</v>
      </c>
      <c r="F607" s="204" t="s">
        <v>271</v>
      </c>
      <c r="H607" s="205">
        <v>41.037999999999997</v>
      </c>
      <c r="I607" s="188"/>
      <c r="L607" s="183"/>
      <c r="M607" s="189"/>
      <c r="N607" s="190"/>
      <c r="O607" s="190"/>
      <c r="P607" s="190"/>
      <c r="Q607" s="190"/>
      <c r="R607" s="190"/>
      <c r="S607" s="190"/>
      <c r="T607" s="191"/>
      <c r="AT607" s="192" t="s">
        <v>177</v>
      </c>
      <c r="AU607" s="192" t="s">
        <v>87</v>
      </c>
      <c r="AV607" s="11" t="s">
        <v>87</v>
      </c>
      <c r="AW607" s="11" t="s">
        <v>37</v>
      </c>
      <c r="AX607" s="11" t="s">
        <v>73</v>
      </c>
      <c r="AY607" s="192" t="s">
        <v>167</v>
      </c>
    </row>
    <row r="608" spans="2:65" s="11" customFormat="1">
      <c r="B608" s="183"/>
      <c r="D608" s="203" t="s">
        <v>177</v>
      </c>
      <c r="E608" s="192" t="s">
        <v>5</v>
      </c>
      <c r="F608" s="204" t="s">
        <v>272</v>
      </c>
      <c r="H608" s="205">
        <v>27.695</v>
      </c>
      <c r="I608" s="188"/>
      <c r="L608" s="183"/>
      <c r="M608" s="189"/>
      <c r="N608" s="190"/>
      <c r="O608" s="190"/>
      <c r="P608" s="190"/>
      <c r="Q608" s="190"/>
      <c r="R608" s="190"/>
      <c r="S608" s="190"/>
      <c r="T608" s="191"/>
      <c r="AT608" s="192" t="s">
        <v>177</v>
      </c>
      <c r="AU608" s="192" t="s">
        <v>87</v>
      </c>
      <c r="AV608" s="11" t="s">
        <v>87</v>
      </c>
      <c r="AW608" s="11" t="s">
        <v>37</v>
      </c>
      <c r="AX608" s="11" t="s">
        <v>73</v>
      </c>
      <c r="AY608" s="192" t="s">
        <v>167</v>
      </c>
    </row>
    <row r="609" spans="2:63" s="11" customFormat="1">
      <c r="B609" s="183"/>
      <c r="D609" s="203" t="s">
        <v>177</v>
      </c>
      <c r="E609" s="192" t="s">
        <v>5</v>
      </c>
      <c r="F609" s="204" t="s">
        <v>273</v>
      </c>
      <c r="H609" s="205">
        <v>18.48</v>
      </c>
      <c r="I609" s="188"/>
      <c r="L609" s="183"/>
      <c r="M609" s="189"/>
      <c r="N609" s="190"/>
      <c r="O609" s="190"/>
      <c r="P609" s="190"/>
      <c r="Q609" s="190"/>
      <c r="R609" s="190"/>
      <c r="S609" s="190"/>
      <c r="T609" s="191"/>
      <c r="AT609" s="192" t="s">
        <v>177</v>
      </c>
      <c r="AU609" s="192" t="s">
        <v>87</v>
      </c>
      <c r="AV609" s="11" t="s">
        <v>87</v>
      </c>
      <c r="AW609" s="11" t="s">
        <v>37</v>
      </c>
      <c r="AX609" s="11" t="s">
        <v>73</v>
      </c>
      <c r="AY609" s="192" t="s">
        <v>167</v>
      </c>
    </row>
    <row r="610" spans="2:63" s="11" customFormat="1">
      <c r="B610" s="183"/>
      <c r="D610" s="203" t="s">
        <v>177</v>
      </c>
      <c r="E610" s="192" t="s">
        <v>5</v>
      </c>
      <c r="F610" s="204" t="s">
        <v>274</v>
      </c>
      <c r="H610" s="205">
        <v>23.588000000000001</v>
      </c>
      <c r="I610" s="188"/>
      <c r="L610" s="183"/>
      <c r="M610" s="189"/>
      <c r="N610" s="190"/>
      <c r="O610" s="190"/>
      <c r="P610" s="190"/>
      <c r="Q610" s="190"/>
      <c r="R610" s="190"/>
      <c r="S610" s="190"/>
      <c r="T610" s="191"/>
      <c r="AT610" s="192" t="s">
        <v>177</v>
      </c>
      <c r="AU610" s="192" t="s">
        <v>87</v>
      </c>
      <c r="AV610" s="11" t="s">
        <v>87</v>
      </c>
      <c r="AW610" s="11" t="s">
        <v>37</v>
      </c>
      <c r="AX610" s="11" t="s">
        <v>73</v>
      </c>
      <c r="AY610" s="192" t="s">
        <v>167</v>
      </c>
    </row>
    <row r="611" spans="2:63" s="11" customFormat="1">
      <c r="B611" s="183"/>
      <c r="D611" s="203" t="s">
        <v>177</v>
      </c>
      <c r="E611" s="192" t="s">
        <v>5</v>
      </c>
      <c r="F611" s="204" t="s">
        <v>275</v>
      </c>
      <c r="H611" s="205">
        <v>25.222000000000001</v>
      </c>
      <c r="I611" s="188"/>
      <c r="L611" s="183"/>
      <c r="M611" s="189"/>
      <c r="N611" s="190"/>
      <c r="O611" s="190"/>
      <c r="P611" s="190"/>
      <c r="Q611" s="190"/>
      <c r="R611" s="190"/>
      <c r="S611" s="190"/>
      <c r="T611" s="191"/>
      <c r="AT611" s="192" t="s">
        <v>177</v>
      </c>
      <c r="AU611" s="192" t="s">
        <v>87</v>
      </c>
      <c r="AV611" s="11" t="s">
        <v>87</v>
      </c>
      <c r="AW611" s="11" t="s">
        <v>37</v>
      </c>
      <c r="AX611" s="11" t="s">
        <v>73</v>
      </c>
      <c r="AY611" s="192" t="s">
        <v>167</v>
      </c>
    </row>
    <row r="612" spans="2:63" s="11" customFormat="1">
      <c r="B612" s="183"/>
      <c r="D612" s="203" t="s">
        <v>177</v>
      </c>
      <c r="E612" s="192" t="s">
        <v>5</v>
      </c>
      <c r="F612" s="204" t="s">
        <v>276</v>
      </c>
      <c r="H612" s="205">
        <v>38.168999999999997</v>
      </c>
      <c r="I612" s="188"/>
      <c r="L612" s="183"/>
      <c r="M612" s="189"/>
      <c r="N612" s="190"/>
      <c r="O612" s="190"/>
      <c r="P612" s="190"/>
      <c r="Q612" s="190"/>
      <c r="R612" s="190"/>
      <c r="S612" s="190"/>
      <c r="T612" s="191"/>
      <c r="AT612" s="192" t="s">
        <v>177</v>
      </c>
      <c r="AU612" s="192" t="s">
        <v>87</v>
      </c>
      <c r="AV612" s="11" t="s">
        <v>87</v>
      </c>
      <c r="AW612" s="11" t="s">
        <v>37</v>
      </c>
      <c r="AX612" s="11" t="s">
        <v>73</v>
      </c>
      <c r="AY612" s="192" t="s">
        <v>167</v>
      </c>
    </row>
    <row r="613" spans="2:63" s="11" customFormat="1">
      <c r="B613" s="183"/>
      <c r="D613" s="203" t="s">
        <v>177</v>
      </c>
      <c r="E613" s="192" t="s">
        <v>5</v>
      </c>
      <c r="F613" s="204" t="s">
        <v>277</v>
      </c>
      <c r="H613" s="205">
        <v>32.713000000000001</v>
      </c>
      <c r="I613" s="188"/>
      <c r="L613" s="183"/>
      <c r="M613" s="189"/>
      <c r="N613" s="190"/>
      <c r="O613" s="190"/>
      <c r="P613" s="190"/>
      <c r="Q613" s="190"/>
      <c r="R613" s="190"/>
      <c r="S613" s="190"/>
      <c r="T613" s="191"/>
      <c r="AT613" s="192" t="s">
        <v>177</v>
      </c>
      <c r="AU613" s="192" t="s">
        <v>87</v>
      </c>
      <c r="AV613" s="11" t="s">
        <v>87</v>
      </c>
      <c r="AW613" s="11" t="s">
        <v>37</v>
      </c>
      <c r="AX613" s="11" t="s">
        <v>73</v>
      </c>
      <c r="AY613" s="192" t="s">
        <v>167</v>
      </c>
    </row>
    <row r="614" spans="2:63" s="11" customFormat="1">
      <c r="B614" s="183"/>
      <c r="D614" s="203" t="s">
        <v>177</v>
      </c>
      <c r="E614" s="192" t="s">
        <v>5</v>
      </c>
      <c r="F614" s="204" t="s">
        <v>278</v>
      </c>
      <c r="H614" s="205">
        <v>41.569000000000003</v>
      </c>
      <c r="I614" s="188"/>
      <c r="L614" s="183"/>
      <c r="M614" s="189"/>
      <c r="N614" s="190"/>
      <c r="O614" s="190"/>
      <c r="P614" s="190"/>
      <c r="Q614" s="190"/>
      <c r="R614" s="190"/>
      <c r="S614" s="190"/>
      <c r="T614" s="191"/>
      <c r="AT614" s="192" t="s">
        <v>177</v>
      </c>
      <c r="AU614" s="192" t="s">
        <v>87</v>
      </c>
      <c r="AV614" s="11" t="s">
        <v>87</v>
      </c>
      <c r="AW614" s="11" t="s">
        <v>37</v>
      </c>
      <c r="AX614" s="11" t="s">
        <v>73</v>
      </c>
      <c r="AY614" s="192" t="s">
        <v>167</v>
      </c>
    </row>
    <row r="615" spans="2:63" s="11" customFormat="1">
      <c r="B615" s="183"/>
      <c r="D615" s="203" t="s">
        <v>177</v>
      </c>
      <c r="E615" s="192" t="s">
        <v>5</v>
      </c>
      <c r="F615" s="204" t="s">
        <v>279</v>
      </c>
      <c r="H615" s="205">
        <v>30.053999999999998</v>
      </c>
      <c r="I615" s="188"/>
      <c r="L615" s="183"/>
      <c r="M615" s="189"/>
      <c r="N615" s="190"/>
      <c r="O615" s="190"/>
      <c r="P615" s="190"/>
      <c r="Q615" s="190"/>
      <c r="R615" s="190"/>
      <c r="S615" s="190"/>
      <c r="T615" s="191"/>
      <c r="AT615" s="192" t="s">
        <v>177</v>
      </c>
      <c r="AU615" s="192" t="s">
        <v>87</v>
      </c>
      <c r="AV615" s="11" t="s">
        <v>87</v>
      </c>
      <c r="AW615" s="11" t="s">
        <v>37</v>
      </c>
      <c r="AX615" s="11" t="s">
        <v>73</v>
      </c>
      <c r="AY615" s="192" t="s">
        <v>167</v>
      </c>
    </row>
    <row r="616" spans="2:63" s="11" customFormat="1">
      <c r="B616" s="183"/>
      <c r="D616" s="203" t="s">
        <v>177</v>
      </c>
      <c r="E616" s="192" t="s">
        <v>5</v>
      </c>
      <c r="F616" s="204" t="s">
        <v>280</v>
      </c>
      <c r="H616" s="205">
        <v>-7</v>
      </c>
      <c r="I616" s="188"/>
      <c r="L616" s="183"/>
      <c r="M616" s="189"/>
      <c r="N616" s="190"/>
      <c r="O616" s="190"/>
      <c r="P616" s="190"/>
      <c r="Q616" s="190"/>
      <c r="R616" s="190"/>
      <c r="S616" s="190"/>
      <c r="T616" s="191"/>
      <c r="AT616" s="192" t="s">
        <v>177</v>
      </c>
      <c r="AU616" s="192" t="s">
        <v>87</v>
      </c>
      <c r="AV616" s="11" t="s">
        <v>87</v>
      </c>
      <c r="AW616" s="11" t="s">
        <v>37</v>
      </c>
      <c r="AX616" s="11" t="s">
        <v>73</v>
      </c>
      <c r="AY616" s="192" t="s">
        <v>167</v>
      </c>
    </row>
    <row r="617" spans="2:63" s="12" customFormat="1">
      <c r="B617" s="206"/>
      <c r="D617" s="203" t="s">
        <v>177</v>
      </c>
      <c r="E617" s="214" t="s">
        <v>109</v>
      </c>
      <c r="F617" s="223" t="s">
        <v>234</v>
      </c>
      <c r="H617" s="224">
        <v>271.52800000000002</v>
      </c>
      <c r="I617" s="210"/>
      <c r="L617" s="206"/>
      <c r="M617" s="211"/>
      <c r="N617" s="212"/>
      <c r="O617" s="212"/>
      <c r="P617" s="212"/>
      <c r="Q617" s="212"/>
      <c r="R617" s="212"/>
      <c r="S617" s="212"/>
      <c r="T617" s="213"/>
      <c r="AT617" s="214" t="s">
        <v>177</v>
      </c>
      <c r="AU617" s="214" t="s">
        <v>87</v>
      </c>
      <c r="AV617" s="12" t="s">
        <v>168</v>
      </c>
      <c r="AW617" s="12" t="s">
        <v>37</v>
      </c>
      <c r="AX617" s="12" t="s">
        <v>73</v>
      </c>
      <c r="AY617" s="214" t="s">
        <v>167</v>
      </c>
    </row>
    <row r="618" spans="2:63" s="11" customFormat="1">
      <c r="B618" s="183"/>
      <c r="D618" s="203" t="s">
        <v>177</v>
      </c>
      <c r="E618" s="192" t="s">
        <v>5</v>
      </c>
      <c r="F618" s="204" t="s">
        <v>113</v>
      </c>
      <c r="H618" s="205">
        <v>19.536000000000001</v>
      </c>
      <c r="I618" s="188"/>
      <c r="L618" s="183"/>
      <c r="M618" s="189"/>
      <c r="N618" s="190"/>
      <c r="O618" s="190"/>
      <c r="P618" s="190"/>
      <c r="Q618" s="190"/>
      <c r="R618" s="190"/>
      <c r="S618" s="190"/>
      <c r="T618" s="191"/>
      <c r="AT618" s="192" t="s">
        <v>177</v>
      </c>
      <c r="AU618" s="192" t="s">
        <v>87</v>
      </c>
      <c r="AV618" s="11" t="s">
        <v>87</v>
      </c>
      <c r="AW618" s="11" t="s">
        <v>37</v>
      </c>
      <c r="AX618" s="11" t="s">
        <v>73</v>
      </c>
      <c r="AY618" s="192" t="s">
        <v>167</v>
      </c>
    </row>
    <row r="619" spans="2:63" s="11" customFormat="1">
      <c r="B619" s="183"/>
      <c r="D619" s="203" t="s">
        <v>177</v>
      </c>
      <c r="E619" s="192" t="s">
        <v>5</v>
      </c>
      <c r="F619" s="204" t="s">
        <v>513</v>
      </c>
      <c r="H619" s="205">
        <v>23.497</v>
      </c>
      <c r="I619" s="188"/>
      <c r="L619" s="183"/>
      <c r="M619" s="189"/>
      <c r="N619" s="190"/>
      <c r="O619" s="190"/>
      <c r="P619" s="190"/>
      <c r="Q619" s="190"/>
      <c r="R619" s="190"/>
      <c r="S619" s="190"/>
      <c r="T619" s="191"/>
      <c r="AT619" s="192" t="s">
        <v>177</v>
      </c>
      <c r="AU619" s="192" t="s">
        <v>87</v>
      </c>
      <c r="AV619" s="11" t="s">
        <v>87</v>
      </c>
      <c r="AW619" s="11" t="s">
        <v>37</v>
      </c>
      <c r="AX619" s="11" t="s">
        <v>73</v>
      </c>
      <c r="AY619" s="192" t="s">
        <v>167</v>
      </c>
    </row>
    <row r="620" spans="2:63" s="11" customFormat="1">
      <c r="B620" s="183"/>
      <c r="D620" s="203" t="s">
        <v>177</v>
      </c>
      <c r="E620" s="192" t="s">
        <v>5</v>
      </c>
      <c r="F620" s="204" t="s">
        <v>912</v>
      </c>
      <c r="H620" s="205">
        <v>94.528999999999996</v>
      </c>
      <c r="I620" s="188"/>
      <c r="L620" s="183"/>
      <c r="M620" s="189"/>
      <c r="N620" s="190"/>
      <c r="O620" s="190"/>
      <c r="P620" s="190"/>
      <c r="Q620" s="190"/>
      <c r="R620" s="190"/>
      <c r="S620" s="190"/>
      <c r="T620" s="191"/>
      <c r="AT620" s="192" t="s">
        <v>177</v>
      </c>
      <c r="AU620" s="192" t="s">
        <v>87</v>
      </c>
      <c r="AV620" s="11" t="s">
        <v>87</v>
      </c>
      <c r="AW620" s="11" t="s">
        <v>37</v>
      </c>
      <c r="AX620" s="11" t="s">
        <v>73</v>
      </c>
      <c r="AY620" s="192" t="s">
        <v>167</v>
      </c>
    </row>
    <row r="621" spans="2:63" s="11" customFormat="1">
      <c r="B621" s="183"/>
      <c r="D621" s="203" t="s">
        <v>177</v>
      </c>
      <c r="E621" s="192" t="s">
        <v>5</v>
      </c>
      <c r="F621" s="204" t="s">
        <v>913</v>
      </c>
      <c r="H621" s="205">
        <v>15.646000000000001</v>
      </c>
      <c r="I621" s="188"/>
      <c r="L621" s="183"/>
      <c r="M621" s="189"/>
      <c r="N621" s="190"/>
      <c r="O621" s="190"/>
      <c r="P621" s="190"/>
      <c r="Q621" s="190"/>
      <c r="R621" s="190"/>
      <c r="S621" s="190"/>
      <c r="T621" s="191"/>
      <c r="AT621" s="192" t="s">
        <v>177</v>
      </c>
      <c r="AU621" s="192" t="s">
        <v>87</v>
      </c>
      <c r="AV621" s="11" t="s">
        <v>87</v>
      </c>
      <c r="AW621" s="11" t="s">
        <v>37</v>
      </c>
      <c r="AX621" s="11" t="s">
        <v>73</v>
      </c>
      <c r="AY621" s="192" t="s">
        <v>167</v>
      </c>
    </row>
    <row r="622" spans="2:63" s="11" customFormat="1">
      <c r="B622" s="183"/>
      <c r="D622" s="203" t="s">
        <v>177</v>
      </c>
      <c r="E622" s="192" t="s">
        <v>5</v>
      </c>
      <c r="F622" s="204" t="s">
        <v>1267</v>
      </c>
      <c r="H622" s="205">
        <v>-28.015999999999998</v>
      </c>
      <c r="I622" s="188"/>
      <c r="L622" s="183"/>
      <c r="M622" s="189"/>
      <c r="N622" s="190"/>
      <c r="O622" s="190"/>
      <c r="P622" s="190"/>
      <c r="Q622" s="190"/>
      <c r="R622" s="190"/>
      <c r="S622" s="190"/>
      <c r="T622" s="191"/>
      <c r="AT622" s="192" t="s">
        <v>177</v>
      </c>
      <c r="AU622" s="192" t="s">
        <v>87</v>
      </c>
      <c r="AV622" s="11" t="s">
        <v>87</v>
      </c>
      <c r="AW622" s="11" t="s">
        <v>37</v>
      </c>
      <c r="AX622" s="11" t="s">
        <v>73</v>
      </c>
      <c r="AY622" s="192" t="s">
        <v>167</v>
      </c>
    </row>
    <row r="623" spans="2:63" s="14" customFormat="1">
      <c r="B623" s="225"/>
      <c r="D623" s="203" t="s">
        <v>177</v>
      </c>
      <c r="E623" s="234" t="s">
        <v>5</v>
      </c>
      <c r="F623" s="235" t="s">
        <v>826</v>
      </c>
      <c r="H623" s="236">
        <v>396.72</v>
      </c>
      <c r="I623" s="229"/>
      <c r="L623" s="225"/>
      <c r="M623" s="230"/>
      <c r="N623" s="231"/>
      <c r="O623" s="231"/>
      <c r="P623" s="231"/>
      <c r="Q623" s="231"/>
      <c r="R623" s="231"/>
      <c r="S623" s="231"/>
      <c r="T623" s="232"/>
      <c r="AT623" s="233" t="s">
        <v>177</v>
      </c>
      <c r="AU623" s="233" t="s">
        <v>87</v>
      </c>
      <c r="AV623" s="14" t="s">
        <v>175</v>
      </c>
      <c r="AW623" s="14" t="s">
        <v>37</v>
      </c>
      <c r="AX623" s="14" t="s">
        <v>78</v>
      </c>
      <c r="AY623" s="233" t="s">
        <v>167</v>
      </c>
    </row>
    <row r="624" spans="2:63" s="10" customFormat="1" ht="37.35" customHeight="1">
      <c r="B624" s="156"/>
      <c r="D624" s="157" t="s">
        <v>72</v>
      </c>
      <c r="E624" s="158" t="s">
        <v>183</v>
      </c>
      <c r="F624" s="158" t="s">
        <v>1268</v>
      </c>
      <c r="I624" s="159"/>
      <c r="J624" s="160">
        <f>BK624</f>
        <v>0</v>
      </c>
      <c r="L624" s="156"/>
      <c r="M624" s="161"/>
      <c r="N624" s="162"/>
      <c r="O624" s="162"/>
      <c r="P624" s="163">
        <f>P625+P629</f>
        <v>0</v>
      </c>
      <c r="Q624" s="162"/>
      <c r="R624" s="163">
        <f>R625+R629</f>
        <v>0</v>
      </c>
      <c r="S624" s="162"/>
      <c r="T624" s="164">
        <f>T625+T629</f>
        <v>0</v>
      </c>
      <c r="AR624" s="157" t="s">
        <v>168</v>
      </c>
      <c r="AT624" s="165" t="s">
        <v>72</v>
      </c>
      <c r="AU624" s="165" t="s">
        <v>73</v>
      </c>
      <c r="AY624" s="157" t="s">
        <v>167</v>
      </c>
      <c r="BK624" s="166">
        <f>BK625+BK629</f>
        <v>0</v>
      </c>
    </row>
    <row r="625" spans="2:65" s="10" customFormat="1" ht="19.899999999999999" customHeight="1">
      <c r="B625" s="156"/>
      <c r="D625" s="167" t="s">
        <v>72</v>
      </c>
      <c r="E625" s="168" t="s">
        <v>1269</v>
      </c>
      <c r="F625" s="168" t="s">
        <v>1270</v>
      </c>
      <c r="I625" s="159"/>
      <c r="J625" s="169">
        <f>BK625</f>
        <v>0</v>
      </c>
      <c r="L625" s="156"/>
      <c r="M625" s="161"/>
      <c r="N625" s="162"/>
      <c r="O625" s="162"/>
      <c r="P625" s="163">
        <f>SUM(P626:P628)</f>
        <v>0</v>
      </c>
      <c r="Q625" s="162"/>
      <c r="R625" s="163">
        <f>SUM(R626:R628)</f>
        <v>0</v>
      </c>
      <c r="S625" s="162"/>
      <c r="T625" s="164">
        <f>SUM(T626:T628)</f>
        <v>0</v>
      </c>
      <c r="AR625" s="157" t="s">
        <v>168</v>
      </c>
      <c r="AT625" s="165" t="s">
        <v>72</v>
      </c>
      <c r="AU625" s="165" t="s">
        <v>78</v>
      </c>
      <c r="AY625" s="157" t="s">
        <v>167</v>
      </c>
      <c r="BK625" s="166">
        <f>SUM(BK626:BK628)</f>
        <v>0</v>
      </c>
    </row>
    <row r="626" spans="2:65" s="1" customFormat="1" ht="22.5" customHeight="1">
      <c r="B626" s="170"/>
      <c r="C626" s="171" t="s">
        <v>1271</v>
      </c>
      <c r="D626" s="171" t="s">
        <v>170</v>
      </c>
      <c r="E626" s="172" t="s">
        <v>1272</v>
      </c>
      <c r="F626" s="173" t="s">
        <v>1273</v>
      </c>
      <c r="G626" s="174" t="s">
        <v>343</v>
      </c>
      <c r="H626" s="175">
        <v>1</v>
      </c>
      <c r="I626" s="176"/>
      <c r="J626" s="177">
        <f>ROUND(I626*H626,2)</f>
        <v>0</v>
      </c>
      <c r="K626" s="173" t="s">
        <v>5</v>
      </c>
      <c r="L626" s="41"/>
      <c r="M626" s="178" t="s">
        <v>5</v>
      </c>
      <c r="N626" s="179" t="s">
        <v>45</v>
      </c>
      <c r="O626" s="42"/>
      <c r="P626" s="180">
        <f>O626*H626</f>
        <v>0</v>
      </c>
      <c r="Q626" s="180">
        <v>0</v>
      </c>
      <c r="R626" s="180">
        <f>Q626*H626</f>
        <v>0</v>
      </c>
      <c r="S626" s="180">
        <v>0</v>
      </c>
      <c r="T626" s="181">
        <f>S626*H626</f>
        <v>0</v>
      </c>
      <c r="AR626" s="24" t="s">
        <v>502</v>
      </c>
      <c r="AT626" s="24" t="s">
        <v>170</v>
      </c>
      <c r="AU626" s="24" t="s">
        <v>87</v>
      </c>
      <c r="AY626" s="24" t="s">
        <v>167</v>
      </c>
      <c r="BE626" s="182">
        <f>IF(N626="základní",J626,0)</f>
        <v>0</v>
      </c>
      <c r="BF626" s="182">
        <f>IF(N626="snížená",J626,0)</f>
        <v>0</v>
      </c>
      <c r="BG626" s="182">
        <f>IF(N626="zákl. přenesená",J626,0)</f>
        <v>0</v>
      </c>
      <c r="BH626" s="182">
        <f>IF(N626="sníž. přenesená",J626,0)</f>
        <v>0</v>
      </c>
      <c r="BI626" s="182">
        <f>IF(N626="nulová",J626,0)</f>
        <v>0</v>
      </c>
      <c r="BJ626" s="24" t="s">
        <v>87</v>
      </c>
      <c r="BK626" s="182">
        <f>ROUND(I626*H626,2)</f>
        <v>0</v>
      </c>
      <c r="BL626" s="24" t="s">
        <v>502</v>
      </c>
      <c r="BM626" s="24" t="s">
        <v>1274</v>
      </c>
    </row>
    <row r="627" spans="2:65" s="1" customFormat="1" ht="22.5" customHeight="1">
      <c r="B627" s="170"/>
      <c r="C627" s="171" t="s">
        <v>1275</v>
      </c>
      <c r="D627" s="171" t="s">
        <v>170</v>
      </c>
      <c r="E627" s="172" t="s">
        <v>1276</v>
      </c>
      <c r="F627" s="173" t="s">
        <v>1277</v>
      </c>
      <c r="G627" s="174" t="s">
        <v>173</v>
      </c>
      <c r="H627" s="175">
        <v>1</v>
      </c>
      <c r="I627" s="176"/>
      <c r="J627" s="177">
        <f>ROUND(I627*H627,2)</f>
        <v>0</v>
      </c>
      <c r="K627" s="173" t="s">
        <v>5</v>
      </c>
      <c r="L627" s="41"/>
      <c r="M627" s="178" t="s">
        <v>5</v>
      </c>
      <c r="N627" s="179" t="s">
        <v>45</v>
      </c>
      <c r="O627" s="42"/>
      <c r="P627" s="180">
        <f>O627*H627</f>
        <v>0</v>
      </c>
      <c r="Q627" s="180">
        <v>0</v>
      </c>
      <c r="R627" s="180">
        <f>Q627*H627</f>
        <v>0</v>
      </c>
      <c r="S627" s="180">
        <v>0</v>
      </c>
      <c r="T627" s="181">
        <f>S627*H627</f>
        <v>0</v>
      </c>
      <c r="AR627" s="24" t="s">
        <v>502</v>
      </c>
      <c r="AT627" s="24" t="s">
        <v>170</v>
      </c>
      <c r="AU627" s="24" t="s">
        <v>87</v>
      </c>
      <c r="AY627" s="24" t="s">
        <v>167</v>
      </c>
      <c r="BE627" s="182">
        <f>IF(N627="základní",J627,0)</f>
        <v>0</v>
      </c>
      <c r="BF627" s="182">
        <f>IF(N627="snížená",J627,0)</f>
        <v>0</v>
      </c>
      <c r="BG627" s="182">
        <f>IF(N627="zákl. přenesená",J627,0)</f>
        <v>0</v>
      </c>
      <c r="BH627" s="182">
        <f>IF(N627="sníž. přenesená",J627,0)</f>
        <v>0</v>
      </c>
      <c r="BI627" s="182">
        <f>IF(N627="nulová",J627,0)</f>
        <v>0</v>
      </c>
      <c r="BJ627" s="24" t="s">
        <v>87</v>
      </c>
      <c r="BK627" s="182">
        <f>ROUND(I627*H627,2)</f>
        <v>0</v>
      </c>
      <c r="BL627" s="24" t="s">
        <v>502</v>
      </c>
      <c r="BM627" s="24" t="s">
        <v>1278</v>
      </c>
    </row>
    <row r="628" spans="2:65" s="1" customFormat="1" ht="22.5" customHeight="1">
      <c r="B628" s="170"/>
      <c r="C628" s="193" t="s">
        <v>1279</v>
      </c>
      <c r="D628" s="193" t="s">
        <v>183</v>
      </c>
      <c r="E628" s="194" t="s">
        <v>1280</v>
      </c>
      <c r="F628" s="195" t="s">
        <v>1281</v>
      </c>
      <c r="G628" s="196" t="s">
        <v>173</v>
      </c>
      <c r="H628" s="197">
        <v>1</v>
      </c>
      <c r="I628" s="198"/>
      <c r="J628" s="199">
        <f>ROUND(I628*H628,2)</f>
        <v>0</v>
      </c>
      <c r="K628" s="195" t="s">
        <v>5</v>
      </c>
      <c r="L628" s="200"/>
      <c r="M628" s="201" t="s">
        <v>5</v>
      </c>
      <c r="N628" s="202" t="s">
        <v>45</v>
      </c>
      <c r="O628" s="42"/>
      <c r="P628" s="180">
        <f>O628*H628</f>
        <v>0</v>
      </c>
      <c r="Q628" s="180">
        <v>0</v>
      </c>
      <c r="R628" s="180">
        <f>Q628*H628</f>
        <v>0</v>
      </c>
      <c r="S628" s="180">
        <v>0</v>
      </c>
      <c r="T628" s="181">
        <f>S628*H628</f>
        <v>0</v>
      </c>
      <c r="AR628" s="24" t="s">
        <v>1282</v>
      </c>
      <c r="AT628" s="24" t="s">
        <v>183</v>
      </c>
      <c r="AU628" s="24" t="s">
        <v>87</v>
      </c>
      <c r="AY628" s="24" t="s">
        <v>167</v>
      </c>
      <c r="BE628" s="182">
        <f>IF(N628="základní",J628,0)</f>
        <v>0</v>
      </c>
      <c r="BF628" s="182">
        <f>IF(N628="snížená",J628,0)</f>
        <v>0</v>
      </c>
      <c r="BG628" s="182">
        <f>IF(N628="zákl. přenesená",J628,0)</f>
        <v>0</v>
      </c>
      <c r="BH628" s="182">
        <f>IF(N628="sníž. přenesená",J628,0)</f>
        <v>0</v>
      </c>
      <c r="BI628" s="182">
        <f>IF(N628="nulová",J628,0)</f>
        <v>0</v>
      </c>
      <c r="BJ628" s="24" t="s">
        <v>87</v>
      </c>
      <c r="BK628" s="182">
        <f>ROUND(I628*H628,2)</f>
        <v>0</v>
      </c>
      <c r="BL628" s="24" t="s">
        <v>502</v>
      </c>
      <c r="BM628" s="24" t="s">
        <v>1283</v>
      </c>
    </row>
    <row r="629" spans="2:65" s="10" customFormat="1" ht="29.85" customHeight="1">
      <c r="B629" s="156"/>
      <c r="D629" s="167" t="s">
        <v>72</v>
      </c>
      <c r="E629" s="168" t="s">
        <v>1284</v>
      </c>
      <c r="F629" s="168" t="s">
        <v>1285</v>
      </c>
      <c r="I629" s="159"/>
      <c r="J629" s="169">
        <f>BK629</f>
        <v>0</v>
      </c>
      <c r="L629" s="156"/>
      <c r="M629" s="161"/>
      <c r="N629" s="162"/>
      <c r="O629" s="162"/>
      <c r="P629" s="163">
        <f>P630</f>
        <v>0</v>
      </c>
      <c r="Q629" s="162"/>
      <c r="R629" s="163">
        <f>R630</f>
        <v>0</v>
      </c>
      <c r="S629" s="162"/>
      <c r="T629" s="164">
        <f>T630</f>
        <v>0</v>
      </c>
      <c r="AR629" s="157" t="s">
        <v>168</v>
      </c>
      <c r="AT629" s="165" t="s">
        <v>72</v>
      </c>
      <c r="AU629" s="165" t="s">
        <v>78</v>
      </c>
      <c r="AY629" s="157" t="s">
        <v>167</v>
      </c>
      <c r="BK629" s="166">
        <f>BK630</f>
        <v>0</v>
      </c>
    </row>
    <row r="630" spans="2:65" s="1" customFormat="1" ht="22.5" customHeight="1">
      <c r="B630" s="170"/>
      <c r="C630" s="171" t="s">
        <v>1286</v>
      </c>
      <c r="D630" s="171" t="s">
        <v>170</v>
      </c>
      <c r="E630" s="172" t="s">
        <v>1287</v>
      </c>
      <c r="F630" s="173" t="s">
        <v>1288</v>
      </c>
      <c r="G630" s="174" t="s">
        <v>343</v>
      </c>
      <c r="H630" s="175">
        <v>1</v>
      </c>
      <c r="I630" s="176"/>
      <c r="J630" s="177">
        <f>ROUND(I630*H630,2)</f>
        <v>0</v>
      </c>
      <c r="K630" s="173" t="s">
        <v>5</v>
      </c>
      <c r="L630" s="41"/>
      <c r="M630" s="178" t="s">
        <v>5</v>
      </c>
      <c r="N630" s="179" t="s">
        <v>45</v>
      </c>
      <c r="O630" s="42"/>
      <c r="P630" s="180">
        <f>O630*H630</f>
        <v>0</v>
      </c>
      <c r="Q630" s="180">
        <v>0</v>
      </c>
      <c r="R630" s="180">
        <f>Q630*H630</f>
        <v>0</v>
      </c>
      <c r="S630" s="180">
        <v>0</v>
      </c>
      <c r="T630" s="181">
        <f>S630*H630</f>
        <v>0</v>
      </c>
      <c r="AR630" s="24" t="s">
        <v>502</v>
      </c>
      <c r="AT630" s="24" t="s">
        <v>170</v>
      </c>
      <c r="AU630" s="24" t="s">
        <v>87</v>
      </c>
      <c r="AY630" s="24" t="s">
        <v>167</v>
      </c>
      <c r="BE630" s="182">
        <f>IF(N630="základní",J630,0)</f>
        <v>0</v>
      </c>
      <c r="BF630" s="182">
        <f>IF(N630="snížená",J630,0)</f>
        <v>0</v>
      </c>
      <c r="BG630" s="182">
        <f>IF(N630="zákl. přenesená",J630,0)</f>
        <v>0</v>
      </c>
      <c r="BH630" s="182">
        <f>IF(N630="sníž. přenesená",J630,0)</f>
        <v>0</v>
      </c>
      <c r="BI630" s="182">
        <f>IF(N630="nulová",J630,0)</f>
        <v>0</v>
      </c>
      <c r="BJ630" s="24" t="s">
        <v>87</v>
      </c>
      <c r="BK630" s="182">
        <f>ROUND(I630*H630,2)</f>
        <v>0</v>
      </c>
      <c r="BL630" s="24" t="s">
        <v>502</v>
      </c>
      <c r="BM630" s="24" t="s">
        <v>1289</v>
      </c>
    </row>
    <row r="631" spans="2:65" s="10" customFormat="1" ht="37.35" customHeight="1">
      <c r="B631" s="156"/>
      <c r="D631" s="157" t="s">
        <v>72</v>
      </c>
      <c r="E631" s="158" t="s">
        <v>1290</v>
      </c>
      <c r="F631" s="158" t="s">
        <v>1291</v>
      </c>
      <c r="I631" s="159"/>
      <c r="J631" s="160">
        <f>BK631</f>
        <v>0</v>
      </c>
      <c r="L631" s="156"/>
      <c r="M631" s="161"/>
      <c r="N631" s="162"/>
      <c r="O631" s="162"/>
      <c r="P631" s="163">
        <f>P632+P634+P636</f>
        <v>0</v>
      </c>
      <c r="Q631" s="162"/>
      <c r="R631" s="163">
        <f>R632+R634+R636</f>
        <v>0</v>
      </c>
      <c r="S631" s="162"/>
      <c r="T631" s="164">
        <f>T632+T634+T636</f>
        <v>0</v>
      </c>
      <c r="AR631" s="157" t="s">
        <v>192</v>
      </c>
      <c r="AT631" s="165" t="s">
        <v>72</v>
      </c>
      <c r="AU631" s="165" t="s">
        <v>73</v>
      </c>
      <c r="AY631" s="157" t="s">
        <v>167</v>
      </c>
      <c r="BK631" s="166">
        <f>BK632+BK634+BK636</f>
        <v>0</v>
      </c>
    </row>
    <row r="632" spans="2:65" s="10" customFormat="1" ht="19.899999999999999" customHeight="1">
      <c r="B632" s="156"/>
      <c r="D632" s="167" t="s">
        <v>72</v>
      </c>
      <c r="E632" s="168" t="s">
        <v>1292</v>
      </c>
      <c r="F632" s="168" t="s">
        <v>1293</v>
      </c>
      <c r="I632" s="159"/>
      <c r="J632" s="169">
        <f>BK632</f>
        <v>0</v>
      </c>
      <c r="L632" s="156"/>
      <c r="M632" s="161"/>
      <c r="N632" s="162"/>
      <c r="O632" s="162"/>
      <c r="P632" s="163">
        <f>P633</f>
        <v>0</v>
      </c>
      <c r="Q632" s="162"/>
      <c r="R632" s="163">
        <f>R633</f>
        <v>0</v>
      </c>
      <c r="S632" s="162"/>
      <c r="T632" s="164">
        <f>T633</f>
        <v>0</v>
      </c>
      <c r="AR632" s="157" t="s">
        <v>192</v>
      </c>
      <c r="AT632" s="165" t="s">
        <v>72</v>
      </c>
      <c r="AU632" s="165" t="s">
        <v>78</v>
      </c>
      <c r="AY632" s="157" t="s">
        <v>167</v>
      </c>
      <c r="BK632" s="166">
        <f>BK633</f>
        <v>0</v>
      </c>
    </row>
    <row r="633" spans="2:65" s="1" customFormat="1" ht="22.5" customHeight="1">
      <c r="B633" s="170"/>
      <c r="C633" s="171" t="s">
        <v>1294</v>
      </c>
      <c r="D633" s="171" t="s">
        <v>170</v>
      </c>
      <c r="E633" s="172" t="s">
        <v>1295</v>
      </c>
      <c r="F633" s="173" t="s">
        <v>1296</v>
      </c>
      <c r="G633" s="174" t="s">
        <v>343</v>
      </c>
      <c r="H633" s="175">
        <v>1</v>
      </c>
      <c r="I633" s="176"/>
      <c r="J633" s="177">
        <f>ROUND(I633*H633,2)</f>
        <v>0</v>
      </c>
      <c r="K633" s="173" t="s">
        <v>5</v>
      </c>
      <c r="L633" s="41"/>
      <c r="M633" s="178" t="s">
        <v>5</v>
      </c>
      <c r="N633" s="179" t="s">
        <v>45</v>
      </c>
      <c r="O633" s="42"/>
      <c r="P633" s="180">
        <f>O633*H633</f>
        <v>0</v>
      </c>
      <c r="Q633" s="180">
        <v>0</v>
      </c>
      <c r="R633" s="180">
        <f>Q633*H633</f>
        <v>0</v>
      </c>
      <c r="S633" s="180">
        <v>0</v>
      </c>
      <c r="T633" s="181">
        <f>S633*H633</f>
        <v>0</v>
      </c>
      <c r="AR633" s="24" t="s">
        <v>1297</v>
      </c>
      <c r="AT633" s="24" t="s">
        <v>170</v>
      </c>
      <c r="AU633" s="24" t="s">
        <v>87</v>
      </c>
      <c r="AY633" s="24" t="s">
        <v>167</v>
      </c>
      <c r="BE633" s="182">
        <f>IF(N633="základní",J633,0)</f>
        <v>0</v>
      </c>
      <c r="BF633" s="182">
        <f>IF(N633="snížená",J633,0)</f>
        <v>0</v>
      </c>
      <c r="BG633" s="182">
        <f>IF(N633="zákl. přenesená",J633,0)</f>
        <v>0</v>
      </c>
      <c r="BH633" s="182">
        <f>IF(N633="sníž. přenesená",J633,0)</f>
        <v>0</v>
      </c>
      <c r="BI633" s="182">
        <f>IF(N633="nulová",J633,0)</f>
        <v>0</v>
      </c>
      <c r="BJ633" s="24" t="s">
        <v>87</v>
      </c>
      <c r="BK633" s="182">
        <f>ROUND(I633*H633,2)</f>
        <v>0</v>
      </c>
      <c r="BL633" s="24" t="s">
        <v>1297</v>
      </c>
      <c r="BM633" s="24" t="s">
        <v>1298</v>
      </c>
    </row>
    <row r="634" spans="2:65" s="10" customFormat="1" ht="29.85" customHeight="1">
      <c r="B634" s="156"/>
      <c r="D634" s="167" t="s">
        <v>72</v>
      </c>
      <c r="E634" s="168" t="s">
        <v>1299</v>
      </c>
      <c r="F634" s="168" t="s">
        <v>1300</v>
      </c>
      <c r="I634" s="159"/>
      <c r="J634" s="169">
        <f>BK634</f>
        <v>0</v>
      </c>
      <c r="L634" s="156"/>
      <c r="M634" s="161"/>
      <c r="N634" s="162"/>
      <c r="O634" s="162"/>
      <c r="P634" s="163">
        <f>P635</f>
        <v>0</v>
      </c>
      <c r="Q634" s="162"/>
      <c r="R634" s="163">
        <f>R635</f>
        <v>0</v>
      </c>
      <c r="S634" s="162"/>
      <c r="T634" s="164">
        <f>T635</f>
        <v>0</v>
      </c>
      <c r="AR634" s="157" t="s">
        <v>192</v>
      </c>
      <c r="AT634" s="165" t="s">
        <v>72</v>
      </c>
      <c r="AU634" s="165" t="s">
        <v>78</v>
      </c>
      <c r="AY634" s="157" t="s">
        <v>167</v>
      </c>
      <c r="BK634" s="166">
        <f>BK635</f>
        <v>0</v>
      </c>
    </row>
    <row r="635" spans="2:65" s="1" customFormat="1" ht="22.5" customHeight="1">
      <c r="B635" s="170"/>
      <c r="C635" s="171" t="s">
        <v>1301</v>
      </c>
      <c r="D635" s="171" t="s">
        <v>170</v>
      </c>
      <c r="E635" s="172" t="s">
        <v>1302</v>
      </c>
      <c r="F635" s="173" t="s">
        <v>1300</v>
      </c>
      <c r="G635" s="174" t="s">
        <v>343</v>
      </c>
      <c r="H635" s="175">
        <v>1</v>
      </c>
      <c r="I635" s="176"/>
      <c r="J635" s="177">
        <f>ROUND(I635*H635,2)</f>
        <v>0</v>
      </c>
      <c r="K635" s="173" t="s">
        <v>5</v>
      </c>
      <c r="L635" s="41"/>
      <c r="M635" s="178" t="s">
        <v>5</v>
      </c>
      <c r="N635" s="179" t="s">
        <v>45</v>
      </c>
      <c r="O635" s="42"/>
      <c r="P635" s="180">
        <f>O635*H635</f>
        <v>0</v>
      </c>
      <c r="Q635" s="180">
        <v>0</v>
      </c>
      <c r="R635" s="180">
        <f>Q635*H635</f>
        <v>0</v>
      </c>
      <c r="S635" s="180">
        <v>0</v>
      </c>
      <c r="T635" s="181">
        <f>S635*H635</f>
        <v>0</v>
      </c>
      <c r="AR635" s="24" t="s">
        <v>1297</v>
      </c>
      <c r="AT635" s="24" t="s">
        <v>170</v>
      </c>
      <c r="AU635" s="24" t="s">
        <v>87</v>
      </c>
      <c r="AY635" s="24" t="s">
        <v>167</v>
      </c>
      <c r="BE635" s="182">
        <f>IF(N635="základní",J635,0)</f>
        <v>0</v>
      </c>
      <c r="BF635" s="182">
        <f>IF(N635="snížená",J635,0)</f>
        <v>0</v>
      </c>
      <c r="BG635" s="182">
        <f>IF(N635="zákl. přenesená",J635,0)</f>
        <v>0</v>
      </c>
      <c r="BH635" s="182">
        <f>IF(N635="sníž. přenesená",J635,0)</f>
        <v>0</v>
      </c>
      <c r="BI635" s="182">
        <f>IF(N635="nulová",J635,0)</f>
        <v>0</v>
      </c>
      <c r="BJ635" s="24" t="s">
        <v>87</v>
      </c>
      <c r="BK635" s="182">
        <f>ROUND(I635*H635,2)</f>
        <v>0</v>
      </c>
      <c r="BL635" s="24" t="s">
        <v>1297</v>
      </c>
      <c r="BM635" s="24" t="s">
        <v>1303</v>
      </c>
    </row>
    <row r="636" spans="2:65" s="10" customFormat="1" ht="29.85" customHeight="1">
      <c r="B636" s="156"/>
      <c r="D636" s="167" t="s">
        <v>72</v>
      </c>
      <c r="E636" s="168" t="s">
        <v>1304</v>
      </c>
      <c r="F636" s="168" t="s">
        <v>1305</v>
      </c>
      <c r="I636" s="159"/>
      <c r="J636" s="169">
        <f>BK636</f>
        <v>0</v>
      </c>
      <c r="L636" s="156"/>
      <c r="M636" s="161"/>
      <c r="N636" s="162"/>
      <c r="O636" s="162"/>
      <c r="P636" s="163">
        <f>P638</f>
        <v>0</v>
      </c>
      <c r="Q636" s="162"/>
      <c r="R636" s="163">
        <f>R638</f>
        <v>0</v>
      </c>
      <c r="S636" s="162"/>
      <c r="T636" s="164">
        <f>T638</f>
        <v>0</v>
      </c>
      <c r="AR636" s="157" t="s">
        <v>192</v>
      </c>
      <c r="AT636" s="165" t="s">
        <v>72</v>
      </c>
      <c r="AU636" s="165" t="s">
        <v>78</v>
      </c>
      <c r="AY636" s="157" t="s">
        <v>167</v>
      </c>
      <c r="BK636" s="166">
        <f>BK638</f>
        <v>0</v>
      </c>
    </row>
    <row r="637" spans="2:65" s="319" customFormat="1" ht="31.5" customHeight="1">
      <c r="B637" s="170"/>
      <c r="C637" s="171" t="s">
        <v>1306</v>
      </c>
      <c r="D637" s="171" t="s">
        <v>170</v>
      </c>
      <c r="E637" s="172" t="s">
        <v>1307</v>
      </c>
      <c r="F637" s="173" t="s">
        <v>1308</v>
      </c>
      <c r="G637" s="174" t="s">
        <v>343</v>
      </c>
      <c r="H637" s="175">
        <v>1</v>
      </c>
      <c r="I637" s="176"/>
      <c r="J637" s="177">
        <f>ROUND(I637*H637,2)</f>
        <v>0</v>
      </c>
      <c r="K637" s="173" t="s">
        <v>5</v>
      </c>
      <c r="L637" s="41"/>
      <c r="M637" s="178" t="s">
        <v>5</v>
      </c>
      <c r="N637" s="237" t="s">
        <v>45</v>
      </c>
      <c r="O637" s="238"/>
      <c r="P637" s="239">
        <f>O637*H637</f>
        <v>0</v>
      </c>
      <c r="Q637" s="239">
        <v>0</v>
      </c>
      <c r="R637" s="239">
        <f>Q637*H637</f>
        <v>0</v>
      </c>
      <c r="S637" s="239">
        <v>0</v>
      </c>
      <c r="T637" s="240">
        <f>S637*H637</f>
        <v>0</v>
      </c>
      <c r="AR637" s="24" t="s">
        <v>1297</v>
      </c>
      <c r="AT637" s="24" t="s">
        <v>170</v>
      </c>
      <c r="AU637" s="24" t="s">
        <v>87</v>
      </c>
      <c r="AY637" s="24" t="s">
        <v>167</v>
      </c>
      <c r="BE637" s="182">
        <f>IF(N637="základní",J637,0)</f>
        <v>0</v>
      </c>
      <c r="BF637" s="182">
        <f>IF(N637="snížená",J637,0)</f>
        <v>0</v>
      </c>
      <c r="BG637" s="182">
        <f>IF(N637="zákl. přenesená",J637,0)</f>
        <v>0</v>
      </c>
      <c r="BH637" s="182">
        <f>IF(N637="sníž. přenesená",J637,0)</f>
        <v>0</v>
      </c>
      <c r="BI637" s="182">
        <f>IF(N637="nulová",J637,0)</f>
        <v>0</v>
      </c>
      <c r="BJ637" s="24" t="s">
        <v>87</v>
      </c>
      <c r="BK637" s="182">
        <f>ROUND(I637*H637,2)</f>
        <v>0</v>
      </c>
      <c r="BL637" s="24" t="s">
        <v>1297</v>
      </c>
      <c r="BM637" s="24" t="s">
        <v>1309</v>
      </c>
    </row>
    <row r="638" spans="2:65" s="1" customFormat="1" ht="31.5" customHeight="1">
      <c r="B638" s="170"/>
      <c r="C638" s="171">
        <v>230</v>
      </c>
      <c r="D638" s="171" t="s">
        <v>170</v>
      </c>
      <c r="E638" s="172" t="s">
        <v>1307</v>
      </c>
      <c r="F638" s="173" t="s">
        <v>1494</v>
      </c>
      <c r="G638" s="174" t="s">
        <v>343</v>
      </c>
      <c r="H638" s="175">
        <v>1</v>
      </c>
      <c r="I638" s="176"/>
      <c r="J638" s="177">
        <f>ROUND(I638*H638,2)</f>
        <v>0</v>
      </c>
      <c r="K638" s="173" t="s">
        <v>5</v>
      </c>
      <c r="L638" s="41"/>
      <c r="M638" s="178" t="s">
        <v>5</v>
      </c>
      <c r="N638" s="237" t="s">
        <v>45</v>
      </c>
      <c r="O638" s="238"/>
      <c r="P638" s="239">
        <f>O638*H638</f>
        <v>0</v>
      </c>
      <c r="Q638" s="239">
        <v>0</v>
      </c>
      <c r="R638" s="239">
        <f>Q638*H638</f>
        <v>0</v>
      </c>
      <c r="S638" s="239">
        <v>0</v>
      </c>
      <c r="T638" s="240">
        <f>S638*H638</f>
        <v>0</v>
      </c>
      <c r="AR638" s="24" t="s">
        <v>1297</v>
      </c>
      <c r="AT638" s="24" t="s">
        <v>170</v>
      </c>
      <c r="AU638" s="24" t="s">
        <v>87</v>
      </c>
      <c r="AY638" s="24" t="s">
        <v>167</v>
      </c>
      <c r="BE638" s="182">
        <f>IF(N638="základní",J638,0)</f>
        <v>0</v>
      </c>
      <c r="BF638" s="182">
        <f>IF(N638="snížená",J638,0)</f>
        <v>0</v>
      </c>
      <c r="BG638" s="182">
        <f>IF(N638="zákl. přenesená",J638,0)</f>
        <v>0</v>
      </c>
      <c r="BH638" s="182">
        <f>IF(N638="sníž. přenesená",J638,0)</f>
        <v>0</v>
      </c>
      <c r="BI638" s="182">
        <f>IF(N638="nulová",J638,0)</f>
        <v>0</v>
      </c>
      <c r="BJ638" s="24" t="s">
        <v>87</v>
      </c>
      <c r="BK638" s="182">
        <f>ROUND(I638*H638,2)</f>
        <v>0</v>
      </c>
      <c r="BL638" s="24" t="s">
        <v>1297</v>
      </c>
      <c r="BM638" s="24" t="s">
        <v>1309</v>
      </c>
    </row>
    <row r="639" spans="2:65" s="1" customFormat="1" ht="6.95" customHeight="1">
      <c r="B639" s="56"/>
      <c r="C639" s="57"/>
      <c r="D639" s="57"/>
      <c r="E639" s="57"/>
      <c r="F639" s="57"/>
      <c r="G639" s="57"/>
      <c r="H639" s="57"/>
      <c r="I639" s="123"/>
      <c r="J639" s="57"/>
      <c r="K639" s="57"/>
      <c r="L639" s="41"/>
    </row>
  </sheetData>
  <autoFilter ref="C100:K638"/>
  <mergeCells count="6">
    <mergeCell ref="E93:H93"/>
    <mergeCell ref="G1:H1"/>
    <mergeCell ref="L2:V2"/>
    <mergeCell ref="E7:H7"/>
    <mergeCell ref="E22:H22"/>
    <mergeCell ref="E43:H43"/>
  </mergeCells>
  <hyperlinks>
    <hyperlink ref="F1:G1" location="C2" display="1) Krycí list soupisu"/>
    <hyperlink ref="G1:H1" location="C50" display="2) Rekapitulace"/>
    <hyperlink ref="J1" location="C10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workbookViewId="0"/>
  </sheetViews>
  <sheetFormatPr defaultRowHeight="13.5"/>
  <cols>
    <col min="1" max="1" width="8.33203125" style="241" customWidth="1"/>
    <col min="2" max="2" width="1.6640625" style="241" customWidth="1"/>
    <col min="3" max="4" width="5" style="241" customWidth="1"/>
    <col min="5" max="5" width="11.6640625" style="241" customWidth="1"/>
    <col min="6" max="6" width="9.1640625" style="241" customWidth="1"/>
    <col min="7" max="7" width="5" style="241" customWidth="1"/>
    <col min="8" max="8" width="77.83203125" style="241" customWidth="1"/>
    <col min="9" max="10" width="20" style="241" customWidth="1"/>
    <col min="11" max="11" width="1.6640625" style="241" customWidth="1"/>
  </cols>
  <sheetData>
    <row r="1" spans="2:11" ht="37.5" customHeight="1"/>
    <row r="2" spans="2:1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pans="2:11" s="15" customFormat="1" ht="45" customHeight="1">
      <c r="B3" s="245"/>
      <c r="C3" s="361" t="s">
        <v>1310</v>
      </c>
      <c r="D3" s="361"/>
      <c r="E3" s="361"/>
      <c r="F3" s="361"/>
      <c r="G3" s="361"/>
      <c r="H3" s="361"/>
      <c r="I3" s="361"/>
      <c r="J3" s="361"/>
      <c r="K3" s="246"/>
    </row>
    <row r="4" spans="2:11" ht="25.5" customHeight="1">
      <c r="B4" s="247"/>
      <c r="C4" s="368" t="s">
        <v>1311</v>
      </c>
      <c r="D4" s="368"/>
      <c r="E4" s="368"/>
      <c r="F4" s="368"/>
      <c r="G4" s="368"/>
      <c r="H4" s="368"/>
      <c r="I4" s="368"/>
      <c r="J4" s="368"/>
      <c r="K4" s="248"/>
    </row>
    <row r="5" spans="2:11" ht="5.25" customHeight="1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ht="15" customHeight="1">
      <c r="B6" s="247"/>
      <c r="C6" s="364" t="s">
        <v>1312</v>
      </c>
      <c r="D6" s="364"/>
      <c r="E6" s="364"/>
      <c r="F6" s="364"/>
      <c r="G6" s="364"/>
      <c r="H6" s="364"/>
      <c r="I6" s="364"/>
      <c r="J6" s="364"/>
      <c r="K6" s="248"/>
    </row>
    <row r="7" spans="2:11" ht="15" customHeight="1">
      <c r="B7" s="251"/>
      <c r="C7" s="364" t="s">
        <v>1313</v>
      </c>
      <c r="D7" s="364"/>
      <c r="E7" s="364"/>
      <c r="F7" s="364"/>
      <c r="G7" s="364"/>
      <c r="H7" s="364"/>
      <c r="I7" s="364"/>
      <c r="J7" s="364"/>
      <c r="K7" s="248"/>
    </row>
    <row r="8" spans="2:1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pans="2:11" ht="15" customHeight="1">
      <c r="B9" s="251"/>
      <c r="C9" s="364" t="s">
        <v>1314</v>
      </c>
      <c r="D9" s="364"/>
      <c r="E9" s="364"/>
      <c r="F9" s="364"/>
      <c r="G9" s="364"/>
      <c r="H9" s="364"/>
      <c r="I9" s="364"/>
      <c r="J9" s="364"/>
      <c r="K9" s="248"/>
    </row>
    <row r="10" spans="2:11" ht="15" customHeight="1">
      <c r="B10" s="251"/>
      <c r="C10" s="250"/>
      <c r="D10" s="364" t="s">
        <v>1315</v>
      </c>
      <c r="E10" s="364"/>
      <c r="F10" s="364"/>
      <c r="G10" s="364"/>
      <c r="H10" s="364"/>
      <c r="I10" s="364"/>
      <c r="J10" s="364"/>
      <c r="K10" s="248"/>
    </row>
    <row r="11" spans="2:11" ht="15" customHeight="1">
      <c r="B11" s="251"/>
      <c r="C11" s="252"/>
      <c r="D11" s="364" t="s">
        <v>1316</v>
      </c>
      <c r="E11" s="364"/>
      <c r="F11" s="364"/>
      <c r="G11" s="364"/>
      <c r="H11" s="364"/>
      <c r="I11" s="364"/>
      <c r="J11" s="364"/>
      <c r="K11" s="248"/>
    </row>
    <row r="12" spans="2:11" ht="12.75" customHeight="1">
      <c r="B12" s="251"/>
      <c r="C12" s="252"/>
      <c r="D12" s="252"/>
      <c r="E12" s="252"/>
      <c r="F12" s="252"/>
      <c r="G12" s="252"/>
      <c r="H12" s="252"/>
      <c r="I12" s="252"/>
      <c r="J12" s="252"/>
      <c r="K12" s="248"/>
    </row>
    <row r="13" spans="2:11" ht="15" customHeight="1">
      <c r="B13" s="251"/>
      <c r="C13" s="252"/>
      <c r="D13" s="364" t="s">
        <v>1317</v>
      </c>
      <c r="E13" s="364"/>
      <c r="F13" s="364"/>
      <c r="G13" s="364"/>
      <c r="H13" s="364"/>
      <c r="I13" s="364"/>
      <c r="J13" s="364"/>
      <c r="K13" s="248"/>
    </row>
    <row r="14" spans="2:11" ht="15" customHeight="1">
      <c r="B14" s="251"/>
      <c r="C14" s="252"/>
      <c r="D14" s="364" t="s">
        <v>1318</v>
      </c>
      <c r="E14" s="364"/>
      <c r="F14" s="364"/>
      <c r="G14" s="364"/>
      <c r="H14" s="364"/>
      <c r="I14" s="364"/>
      <c r="J14" s="364"/>
      <c r="K14" s="248"/>
    </row>
    <row r="15" spans="2:11" ht="15" customHeight="1">
      <c r="B15" s="251"/>
      <c r="C15" s="252"/>
      <c r="D15" s="364" t="s">
        <v>1319</v>
      </c>
      <c r="E15" s="364"/>
      <c r="F15" s="364"/>
      <c r="G15" s="364"/>
      <c r="H15" s="364"/>
      <c r="I15" s="364"/>
      <c r="J15" s="364"/>
      <c r="K15" s="248"/>
    </row>
    <row r="16" spans="2:11" ht="15" customHeight="1">
      <c r="B16" s="251"/>
      <c r="C16" s="252"/>
      <c r="D16" s="252"/>
      <c r="E16" s="253" t="s">
        <v>77</v>
      </c>
      <c r="F16" s="364" t="s">
        <v>1320</v>
      </c>
      <c r="G16" s="364"/>
      <c r="H16" s="364"/>
      <c r="I16" s="364"/>
      <c r="J16" s="364"/>
      <c r="K16" s="248"/>
    </row>
    <row r="17" spans="2:11" ht="15" customHeight="1">
      <c r="B17" s="251"/>
      <c r="C17" s="252"/>
      <c r="D17" s="252"/>
      <c r="E17" s="253" t="s">
        <v>1321</v>
      </c>
      <c r="F17" s="364" t="s">
        <v>1322</v>
      </c>
      <c r="G17" s="364"/>
      <c r="H17" s="364"/>
      <c r="I17" s="364"/>
      <c r="J17" s="364"/>
      <c r="K17" s="248"/>
    </row>
    <row r="18" spans="2:11" ht="15" customHeight="1">
      <c r="B18" s="251"/>
      <c r="C18" s="252"/>
      <c r="D18" s="252"/>
      <c r="E18" s="253" t="s">
        <v>1323</v>
      </c>
      <c r="F18" s="364" t="s">
        <v>1324</v>
      </c>
      <c r="G18" s="364"/>
      <c r="H18" s="364"/>
      <c r="I18" s="364"/>
      <c r="J18" s="364"/>
      <c r="K18" s="248"/>
    </row>
    <row r="19" spans="2:11" ht="15" customHeight="1">
      <c r="B19" s="251"/>
      <c r="C19" s="252"/>
      <c r="D19" s="252"/>
      <c r="E19" s="253" t="s">
        <v>1325</v>
      </c>
      <c r="F19" s="364" t="s">
        <v>1326</v>
      </c>
      <c r="G19" s="364"/>
      <c r="H19" s="364"/>
      <c r="I19" s="364"/>
      <c r="J19" s="364"/>
      <c r="K19" s="248"/>
    </row>
    <row r="20" spans="2:11" ht="15" customHeight="1">
      <c r="B20" s="251"/>
      <c r="C20" s="252"/>
      <c r="D20" s="252"/>
      <c r="E20" s="253" t="s">
        <v>1327</v>
      </c>
      <c r="F20" s="364" t="s">
        <v>1328</v>
      </c>
      <c r="G20" s="364"/>
      <c r="H20" s="364"/>
      <c r="I20" s="364"/>
      <c r="J20" s="364"/>
      <c r="K20" s="248"/>
    </row>
    <row r="21" spans="2:11" ht="15" customHeight="1">
      <c r="B21" s="251"/>
      <c r="C21" s="252"/>
      <c r="D21" s="252"/>
      <c r="E21" s="253" t="s">
        <v>1329</v>
      </c>
      <c r="F21" s="364" t="s">
        <v>1330</v>
      </c>
      <c r="G21" s="364"/>
      <c r="H21" s="364"/>
      <c r="I21" s="364"/>
      <c r="J21" s="364"/>
      <c r="K21" s="248"/>
    </row>
    <row r="22" spans="2:11" ht="12.75" customHeight="1">
      <c r="B22" s="251"/>
      <c r="C22" s="252"/>
      <c r="D22" s="252"/>
      <c r="E22" s="252"/>
      <c r="F22" s="252"/>
      <c r="G22" s="252"/>
      <c r="H22" s="252"/>
      <c r="I22" s="252"/>
      <c r="J22" s="252"/>
      <c r="K22" s="248"/>
    </row>
    <row r="23" spans="2:11" ht="15" customHeight="1">
      <c r="B23" s="251"/>
      <c r="C23" s="364" t="s">
        <v>1331</v>
      </c>
      <c r="D23" s="364"/>
      <c r="E23" s="364"/>
      <c r="F23" s="364"/>
      <c r="G23" s="364"/>
      <c r="H23" s="364"/>
      <c r="I23" s="364"/>
      <c r="J23" s="364"/>
      <c r="K23" s="248"/>
    </row>
    <row r="24" spans="2:11" ht="15" customHeight="1">
      <c r="B24" s="251"/>
      <c r="C24" s="364" t="s">
        <v>1332</v>
      </c>
      <c r="D24" s="364"/>
      <c r="E24" s="364"/>
      <c r="F24" s="364"/>
      <c r="G24" s="364"/>
      <c r="H24" s="364"/>
      <c r="I24" s="364"/>
      <c r="J24" s="364"/>
      <c r="K24" s="248"/>
    </row>
    <row r="25" spans="2:11" ht="15" customHeight="1">
      <c r="B25" s="251"/>
      <c r="C25" s="250"/>
      <c r="D25" s="364" t="s">
        <v>1333</v>
      </c>
      <c r="E25" s="364"/>
      <c r="F25" s="364"/>
      <c r="G25" s="364"/>
      <c r="H25" s="364"/>
      <c r="I25" s="364"/>
      <c r="J25" s="364"/>
      <c r="K25" s="248"/>
    </row>
    <row r="26" spans="2:11" ht="15" customHeight="1">
      <c r="B26" s="251"/>
      <c r="C26" s="252"/>
      <c r="D26" s="364" t="s">
        <v>1334</v>
      </c>
      <c r="E26" s="364"/>
      <c r="F26" s="364"/>
      <c r="G26" s="364"/>
      <c r="H26" s="364"/>
      <c r="I26" s="364"/>
      <c r="J26" s="364"/>
      <c r="K26" s="248"/>
    </row>
    <row r="27" spans="2:11" ht="12.75" customHeight="1">
      <c r="B27" s="251"/>
      <c r="C27" s="252"/>
      <c r="D27" s="252"/>
      <c r="E27" s="252"/>
      <c r="F27" s="252"/>
      <c r="G27" s="252"/>
      <c r="H27" s="252"/>
      <c r="I27" s="252"/>
      <c r="J27" s="252"/>
      <c r="K27" s="248"/>
    </row>
    <row r="28" spans="2:11" ht="15" customHeight="1">
      <c r="B28" s="251"/>
      <c r="C28" s="252"/>
      <c r="D28" s="364" t="s">
        <v>1335</v>
      </c>
      <c r="E28" s="364"/>
      <c r="F28" s="364"/>
      <c r="G28" s="364"/>
      <c r="H28" s="364"/>
      <c r="I28" s="364"/>
      <c r="J28" s="364"/>
      <c r="K28" s="248"/>
    </row>
    <row r="29" spans="2:11" ht="15" customHeight="1">
      <c r="B29" s="251"/>
      <c r="C29" s="252"/>
      <c r="D29" s="364" t="s">
        <v>1336</v>
      </c>
      <c r="E29" s="364"/>
      <c r="F29" s="364"/>
      <c r="G29" s="364"/>
      <c r="H29" s="364"/>
      <c r="I29" s="364"/>
      <c r="J29" s="364"/>
      <c r="K29" s="248"/>
    </row>
    <row r="30" spans="2:11" ht="12.75" customHeight="1">
      <c r="B30" s="251"/>
      <c r="C30" s="252"/>
      <c r="D30" s="252"/>
      <c r="E30" s="252"/>
      <c r="F30" s="252"/>
      <c r="G30" s="252"/>
      <c r="H30" s="252"/>
      <c r="I30" s="252"/>
      <c r="J30" s="252"/>
      <c r="K30" s="248"/>
    </row>
    <row r="31" spans="2:11" ht="15" customHeight="1">
      <c r="B31" s="251"/>
      <c r="C31" s="252"/>
      <c r="D31" s="364" t="s">
        <v>1337</v>
      </c>
      <c r="E31" s="364"/>
      <c r="F31" s="364"/>
      <c r="G31" s="364"/>
      <c r="H31" s="364"/>
      <c r="I31" s="364"/>
      <c r="J31" s="364"/>
      <c r="K31" s="248"/>
    </row>
    <row r="32" spans="2:11" ht="15" customHeight="1">
      <c r="B32" s="251"/>
      <c r="C32" s="252"/>
      <c r="D32" s="364" t="s">
        <v>1338</v>
      </c>
      <c r="E32" s="364"/>
      <c r="F32" s="364"/>
      <c r="G32" s="364"/>
      <c r="H32" s="364"/>
      <c r="I32" s="364"/>
      <c r="J32" s="364"/>
      <c r="K32" s="248"/>
    </row>
    <row r="33" spans="2:11" ht="15" customHeight="1">
      <c r="B33" s="251"/>
      <c r="C33" s="252"/>
      <c r="D33" s="364" t="s">
        <v>1339</v>
      </c>
      <c r="E33" s="364"/>
      <c r="F33" s="364"/>
      <c r="G33" s="364"/>
      <c r="H33" s="364"/>
      <c r="I33" s="364"/>
      <c r="J33" s="364"/>
      <c r="K33" s="248"/>
    </row>
    <row r="34" spans="2:11" ht="15" customHeight="1">
      <c r="B34" s="251"/>
      <c r="C34" s="252"/>
      <c r="D34" s="250"/>
      <c r="E34" s="254" t="s">
        <v>152</v>
      </c>
      <c r="F34" s="250"/>
      <c r="G34" s="364" t="s">
        <v>1340</v>
      </c>
      <c r="H34" s="364"/>
      <c r="I34" s="364"/>
      <c r="J34" s="364"/>
      <c r="K34" s="248"/>
    </row>
    <row r="35" spans="2:11" ht="30.75" customHeight="1">
      <c r="B35" s="251"/>
      <c r="C35" s="252"/>
      <c r="D35" s="250"/>
      <c r="E35" s="254" t="s">
        <v>1341</v>
      </c>
      <c r="F35" s="250"/>
      <c r="G35" s="364" t="s">
        <v>1342</v>
      </c>
      <c r="H35" s="364"/>
      <c r="I35" s="364"/>
      <c r="J35" s="364"/>
      <c r="K35" s="248"/>
    </row>
    <row r="36" spans="2:11" ht="15" customHeight="1">
      <c r="B36" s="251"/>
      <c r="C36" s="252"/>
      <c r="D36" s="250"/>
      <c r="E36" s="254" t="s">
        <v>54</v>
      </c>
      <c r="F36" s="250"/>
      <c r="G36" s="364" t="s">
        <v>1343</v>
      </c>
      <c r="H36" s="364"/>
      <c r="I36" s="364"/>
      <c r="J36" s="364"/>
      <c r="K36" s="248"/>
    </row>
    <row r="37" spans="2:11" ht="15" customHeight="1">
      <c r="B37" s="251"/>
      <c r="C37" s="252"/>
      <c r="D37" s="250"/>
      <c r="E37" s="254" t="s">
        <v>153</v>
      </c>
      <c r="F37" s="250"/>
      <c r="G37" s="364" t="s">
        <v>1344</v>
      </c>
      <c r="H37" s="364"/>
      <c r="I37" s="364"/>
      <c r="J37" s="364"/>
      <c r="K37" s="248"/>
    </row>
    <row r="38" spans="2:11" ht="15" customHeight="1">
      <c r="B38" s="251"/>
      <c r="C38" s="252"/>
      <c r="D38" s="250"/>
      <c r="E38" s="254" t="s">
        <v>154</v>
      </c>
      <c r="F38" s="250"/>
      <c r="G38" s="364" t="s">
        <v>1345</v>
      </c>
      <c r="H38" s="364"/>
      <c r="I38" s="364"/>
      <c r="J38" s="364"/>
      <c r="K38" s="248"/>
    </row>
    <row r="39" spans="2:11" ht="15" customHeight="1">
      <c r="B39" s="251"/>
      <c r="C39" s="252"/>
      <c r="D39" s="250"/>
      <c r="E39" s="254" t="s">
        <v>155</v>
      </c>
      <c r="F39" s="250"/>
      <c r="G39" s="364" t="s">
        <v>1346</v>
      </c>
      <c r="H39" s="364"/>
      <c r="I39" s="364"/>
      <c r="J39" s="364"/>
      <c r="K39" s="248"/>
    </row>
    <row r="40" spans="2:11" ht="15" customHeight="1">
      <c r="B40" s="251"/>
      <c r="C40" s="252"/>
      <c r="D40" s="250"/>
      <c r="E40" s="254" t="s">
        <v>1347</v>
      </c>
      <c r="F40" s="250"/>
      <c r="G40" s="364" t="s">
        <v>1348</v>
      </c>
      <c r="H40" s="364"/>
      <c r="I40" s="364"/>
      <c r="J40" s="364"/>
      <c r="K40" s="248"/>
    </row>
    <row r="41" spans="2:11" ht="15" customHeight="1">
      <c r="B41" s="251"/>
      <c r="C41" s="252"/>
      <c r="D41" s="250"/>
      <c r="E41" s="254"/>
      <c r="F41" s="250"/>
      <c r="G41" s="364" t="s">
        <v>1349</v>
      </c>
      <c r="H41" s="364"/>
      <c r="I41" s="364"/>
      <c r="J41" s="364"/>
      <c r="K41" s="248"/>
    </row>
    <row r="42" spans="2:11" ht="15" customHeight="1">
      <c r="B42" s="251"/>
      <c r="C42" s="252"/>
      <c r="D42" s="250"/>
      <c r="E42" s="254" t="s">
        <v>1350</v>
      </c>
      <c r="F42" s="250"/>
      <c r="G42" s="364" t="s">
        <v>1351</v>
      </c>
      <c r="H42" s="364"/>
      <c r="I42" s="364"/>
      <c r="J42" s="364"/>
      <c r="K42" s="248"/>
    </row>
    <row r="43" spans="2:11" ht="15" customHeight="1">
      <c r="B43" s="251"/>
      <c r="C43" s="252"/>
      <c r="D43" s="250"/>
      <c r="E43" s="254" t="s">
        <v>157</v>
      </c>
      <c r="F43" s="250"/>
      <c r="G43" s="364" t="s">
        <v>1352</v>
      </c>
      <c r="H43" s="364"/>
      <c r="I43" s="364"/>
      <c r="J43" s="364"/>
      <c r="K43" s="248"/>
    </row>
    <row r="44" spans="2:11" ht="12.75" customHeight="1">
      <c r="B44" s="251"/>
      <c r="C44" s="252"/>
      <c r="D44" s="250"/>
      <c r="E44" s="250"/>
      <c r="F44" s="250"/>
      <c r="G44" s="250"/>
      <c r="H44" s="250"/>
      <c r="I44" s="250"/>
      <c r="J44" s="250"/>
      <c r="K44" s="248"/>
    </row>
    <row r="45" spans="2:11" ht="15" customHeight="1">
      <c r="B45" s="251"/>
      <c r="C45" s="252"/>
      <c r="D45" s="364" t="s">
        <v>1353</v>
      </c>
      <c r="E45" s="364"/>
      <c r="F45" s="364"/>
      <c r="G45" s="364"/>
      <c r="H45" s="364"/>
      <c r="I45" s="364"/>
      <c r="J45" s="364"/>
      <c r="K45" s="248"/>
    </row>
    <row r="46" spans="2:11" ht="15" customHeight="1">
      <c r="B46" s="251"/>
      <c r="C46" s="252"/>
      <c r="D46" s="252"/>
      <c r="E46" s="364" t="s">
        <v>1354</v>
      </c>
      <c r="F46" s="364"/>
      <c r="G46" s="364"/>
      <c r="H46" s="364"/>
      <c r="I46" s="364"/>
      <c r="J46" s="364"/>
      <c r="K46" s="248"/>
    </row>
    <row r="47" spans="2:11" ht="15" customHeight="1">
      <c r="B47" s="251"/>
      <c r="C47" s="252"/>
      <c r="D47" s="252"/>
      <c r="E47" s="364" t="s">
        <v>1355</v>
      </c>
      <c r="F47" s="364"/>
      <c r="G47" s="364"/>
      <c r="H47" s="364"/>
      <c r="I47" s="364"/>
      <c r="J47" s="364"/>
      <c r="K47" s="248"/>
    </row>
    <row r="48" spans="2:11" ht="15" customHeight="1">
      <c r="B48" s="251"/>
      <c r="C48" s="252"/>
      <c r="D48" s="252"/>
      <c r="E48" s="364" t="s">
        <v>1356</v>
      </c>
      <c r="F48" s="364"/>
      <c r="G48" s="364"/>
      <c r="H48" s="364"/>
      <c r="I48" s="364"/>
      <c r="J48" s="364"/>
      <c r="K48" s="248"/>
    </row>
    <row r="49" spans="2:11" ht="15" customHeight="1">
      <c r="B49" s="251"/>
      <c r="C49" s="252"/>
      <c r="D49" s="364" t="s">
        <v>1357</v>
      </c>
      <c r="E49" s="364"/>
      <c r="F49" s="364"/>
      <c r="G49" s="364"/>
      <c r="H49" s="364"/>
      <c r="I49" s="364"/>
      <c r="J49" s="364"/>
      <c r="K49" s="248"/>
    </row>
    <row r="50" spans="2:11" ht="25.5" customHeight="1">
      <c r="B50" s="247"/>
      <c r="C50" s="368" t="s">
        <v>1358</v>
      </c>
      <c r="D50" s="368"/>
      <c r="E50" s="368"/>
      <c r="F50" s="368"/>
      <c r="G50" s="368"/>
      <c r="H50" s="368"/>
      <c r="I50" s="368"/>
      <c r="J50" s="368"/>
      <c r="K50" s="248"/>
    </row>
    <row r="51" spans="2:11" ht="5.25" customHeight="1">
      <c r="B51" s="247"/>
      <c r="C51" s="249"/>
      <c r="D51" s="249"/>
      <c r="E51" s="249"/>
      <c r="F51" s="249"/>
      <c r="G51" s="249"/>
      <c r="H51" s="249"/>
      <c r="I51" s="249"/>
      <c r="J51" s="249"/>
      <c r="K51" s="248"/>
    </row>
    <row r="52" spans="2:11" ht="15" customHeight="1">
      <c r="B52" s="247"/>
      <c r="C52" s="364" t="s">
        <v>1359</v>
      </c>
      <c r="D52" s="364"/>
      <c r="E52" s="364"/>
      <c r="F52" s="364"/>
      <c r="G52" s="364"/>
      <c r="H52" s="364"/>
      <c r="I52" s="364"/>
      <c r="J52" s="364"/>
      <c r="K52" s="248"/>
    </row>
    <row r="53" spans="2:11" ht="15" customHeight="1">
      <c r="B53" s="247"/>
      <c r="C53" s="364" t="s">
        <v>1360</v>
      </c>
      <c r="D53" s="364"/>
      <c r="E53" s="364"/>
      <c r="F53" s="364"/>
      <c r="G53" s="364"/>
      <c r="H53" s="364"/>
      <c r="I53" s="364"/>
      <c r="J53" s="364"/>
      <c r="K53" s="248"/>
    </row>
    <row r="54" spans="2:11" ht="12.75" customHeight="1">
      <c r="B54" s="247"/>
      <c r="C54" s="250"/>
      <c r="D54" s="250"/>
      <c r="E54" s="250"/>
      <c r="F54" s="250"/>
      <c r="G54" s="250"/>
      <c r="H54" s="250"/>
      <c r="I54" s="250"/>
      <c r="J54" s="250"/>
      <c r="K54" s="248"/>
    </row>
    <row r="55" spans="2:11" ht="15" customHeight="1">
      <c r="B55" s="247"/>
      <c r="C55" s="364" t="s">
        <v>1361</v>
      </c>
      <c r="D55" s="364"/>
      <c r="E55" s="364"/>
      <c r="F55" s="364"/>
      <c r="G55" s="364"/>
      <c r="H55" s="364"/>
      <c r="I55" s="364"/>
      <c r="J55" s="364"/>
      <c r="K55" s="248"/>
    </row>
    <row r="56" spans="2:11" ht="15" customHeight="1">
      <c r="B56" s="247"/>
      <c r="C56" s="252"/>
      <c r="D56" s="364" t="s">
        <v>1362</v>
      </c>
      <c r="E56" s="364"/>
      <c r="F56" s="364"/>
      <c r="G56" s="364"/>
      <c r="H56" s="364"/>
      <c r="I56" s="364"/>
      <c r="J56" s="364"/>
      <c r="K56" s="248"/>
    </row>
    <row r="57" spans="2:11" ht="15" customHeight="1">
      <c r="B57" s="247"/>
      <c r="C57" s="252"/>
      <c r="D57" s="364" t="s">
        <v>1363</v>
      </c>
      <c r="E57" s="364"/>
      <c r="F57" s="364"/>
      <c r="G57" s="364"/>
      <c r="H57" s="364"/>
      <c r="I57" s="364"/>
      <c r="J57" s="364"/>
      <c r="K57" s="248"/>
    </row>
    <row r="58" spans="2:11" ht="15" customHeight="1">
      <c r="B58" s="247"/>
      <c r="C58" s="252"/>
      <c r="D58" s="364" t="s">
        <v>1364</v>
      </c>
      <c r="E58" s="364"/>
      <c r="F58" s="364"/>
      <c r="G58" s="364"/>
      <c r="H58" s="364"/>
      <c r="I58" s="364"/>
      <c r="J58" s="364"/>
      <c r="K58" s="248"/>
    </row>
    <row r="59" spans="2:11" ht="15" customHeight="1">
      <c r="B59" s="247"/>
      <c r="C59" s="252"/>
      <c r="D59" s="364" t="s">
        <v>1365</v>
      </c>
      <c r="E59" s="364"/>
      <c r="F59" s="364"/>
      <c r="G59" s="364"/>
      <c r="H59" s="364"/>
      <c r="I59" s="364"/>
      <c r="J59" s="364"/>
      <c r="K59" s="248"/>
    </row>
    <row r="60" spans="2:11" ht="15" customHeight="1">
      <c r="B60" s="247"/>
      <c r="C60" s="252"/>
      <c r="D60" s="365" t="s">
        <v>1366</v>
      </c>
      <c r="E60" s="365"/>
      <c r="F60" s="365"/>
      <c r="G60" s="365"/>
      <c r="H60" s="365"/>
      <c r="I60" s="365"/>
      <c r="J60" s="365"/>
      <c r="K60" s="248"/>
    </row>
    <row r="61" spans="2:11" ht="15" customHeight="1">
      <c r="B61" s="247"/>
      <c r="C61" s="252"/>
      <c r="D61" s="364" t="s">
        <v>1367</v>
      </c>
      <c r="E61" s="364"/>
      <c r="F61" s="364"/>
      <c r="G61" s="364"/>
      <c r="H61" s="364"/>
      <c r="I61" s="364"/>
      <c r="J61" s="364"/>
      <c r="K61" s="248"/>
    </row>
    <row r="62" spans="2:11" ht="12.75" customHeight="1">
      <c r="B62" s="247"/>
      <c r="C62" s="252"/>
      <c r="D62" s="252"/>
      <c r="E62" s="255"/>
      <c r="F62" s="252"/>
      <c r="G62" s="252"/>
      <c r="H62" s="252"/>
      <c r="I62" s="252"/>
      <c r="J62" s="252"/>
      <c r="K62" s="248"/>
    </row>
    <row r="63" spans="2:11" ht="15" customHeight="1">
      <c r="B63" s="247"/>
      <c r="C63" s="252"/>
      <c r="D63" s="364" t="s">
        <v>1368</v>
      </c>
      <c r="E63" s="364"/>
      <c r="F63" s="364"/>
      <c r="G63" s="364"/>
      <c r="H63" s="364"/>
      <c r="I63" s="364"/>
      <c r="J63" s="364"/>
      <c r="K63" s="248"/>
    </row>
    <row r="64" spans="2:11" ht="15" customHeight="1">
      <c r="B64" s="247"/>
      <c r="C64" s="252"/>
      <c r="D64" s="365" t="s">
        <v>1369</v>
      </c>
      <c r="E64" s="365"/>
      <c r="F64" s="365"/>
      <c r="G64" s="365"/>
      <c r="H64" s="365"/>
      <c r="I64" s="365"/>
      <c r="J64" s="365"/>
      <c r="K64" s="248"/>
    </row>
    <row r="65" spans="2:11" ht="15" customHeight="1">
      <c r="B65" s="247"/>
      <c r="C65" s="252"/>
      <c r="D65" s="364" t="s">
        <v>1370</v>
      </c>
      <c r="E65" s="364"/>
      <c r="F65" s="364"/>
      <c r="G65" s="364"/>
      <c r="H65" s="364"/>
      <c r="I65" s="364"/>
      <c r="J65" s="364"/>
      <c r="K65" s="248"/>
    </row>
    <row r="66" spans="2:11" ht="15" customHeight="1">
      <c r="B66" s="247"/>
      <c r="C66" s="252"/>
      <c r="D66" s="364" t="s">
        <v>1371</v>
      </c>
      <c r="E66" s="364"/>
      <c r="F66" s="364"/>
      <c r="G66" s="364"/>
      <c r="H66" s="364"/>
      <c r="I66" s="364"/>
      <c r="J66" s="364"/>
      <c r="K66" s="248"/>
    </row>
    <row r="67" spans="2:11" ht="15" customHeight="1">
      <c r="B67" s="247"/>
      <c r="C67" s="252"/>
      <c r="D67" s="364" t="s">
        <v>1372</v>
      </c>
      <c r="E67" s="364"/>
      <c r="F67" s="364"/>
      <c r="G67" s="364"/>
      <c r="H67" s="364"/>
      <c r="I67" s="364"/>
      <c r="J67" s="364"/>
      <c r="K67" s="248"/>
    </row>
    <row r="68" spans="2:11" ht="15" customHeight="1">
      <c r="B68" s="247"/>
      <c r="C68" s="252"/>
      <c r="D68" s="364" t="s">
        <v>1373</v>
      </c>
      <c r="E68" s="364"/>
      <c r="F68" s="364"/>
      <c r="G68" s="364"/>
      <c r="H68" s="364"/>
      <c r="I68" s="364"/>
      <c r="J68" s="364"/>
      <c r="K68" s="248"/>
    </row>
    <row r="69" spans="2:11" ht="12.75" customHeight="1">
      <c r="B69" s="256"/>
      <c r="C69" s="257"/>
      <c r="D69" s="257"/>
      <c r="E69" s="257"/>
      <c r="F69" s="257"/>
      <c r="G69" s="257"/>
      <c r="H69" s="257"/>
      <c r="I69" s="257"/>
      <c r="J69" s="257"/>
      <c r="K69" s="258"/>
    </row>
    <row r="70" spans="2:11" ht="18.75" customHeight="1">
      <c r="B70" s="259"/>
      <c r="C70" s="259"/>
      <c r="D70" s="259"/>
      <c r="E70" s="259"/>
      <c r="F70" s="259"/>
      <c r="G70" s="259"/>
      <c r="H70" s="259"/>
      <c r="I70" s="259"/>
      <c r="J70" s="259"/>
      <c r="K70" s="260"/>
    </row>
    <row r="71" spans="2:11" ht="18.75" customHeight="1">
      <c r="B71" s="260"/>
      <c r="C71" s="260"/>
      <c r="D71" s="260"/>
      <c r="E71" s="260"/>
      <c r="F71" s="260"/>
      <c r="G71" s="260"/>
      <c r="H71" s="260"/>
      <c r="I71" s="260"/>
      <c r="J71" s="260"/>
      <c r="K71" s="260"/>
    </row>
    <row r="72" spans="2:11" ht="7.5" customHeight="1">
      <c r="B72" s="261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ht="45" customHeight="1">
      <c r="B73" s="264"/>
      <c r="C73" s="366" t="s">
        <v>84</v>
      </c>
      <c r="D73" s="366"/>
      <c r="E73" s="366"/>
      <c r="F73" s="366"/>
      <c r="G73" s="366"/>
      <c r="H73" s="366"/>
      <c r="I73" s="366"/>
      <c r="J73" s="366"/>
      <c r="K73" s="265"/>
    </row>
    <row r="74" spans="2:11" ht="17.25" customHeight="1">
      <c r="B74" s="264"/>
      <c r="C74" s="266" t="s">
        <v>1374</v>
      </c>
      <c r="D74" s="266"/>
      <c r="E74" s="266"/>
      <c r="F74" s="266" t="s">
        <v>1375</v>
      </c>
      <c r="G74" s="267"/>
      <c r="H74" s="266" t="s">
        <v>153</v>
      </c>
      <c r="I74" s="266" t="s">
        <v>58</v>
      </c>
      <c r="J74" s="266" t="s">
        <v>1376</v>
      </c>
      <c r="K74" s="265"/>
    </row>
    <row r="75" spans="2:11" ht="17.25" customHeight="1">
      <c r="B75" s="264"/>
      <c r="C75" s="268" t="s">
        <v>1377</v>
      </c>
      <c r="D75" s="268"/>
      <c r="E75" s="268"/>
      <c r="F75" s="269" t="s">
        <v>1378</v>
      </c>
      <c r="G75" s="270"/>
      <c r="H75" s="268"/>
      <c r="I75" s="268"/>
      <c r="J75" s="268" t="s">
        <v>1379</v>
      </c>
      <c r="K75" s="265"/>
    </row>
    <row r="76" spans="2:11" ht="5.25" customHeight="1">
      <c r="B76" s="264"/>
      <c r="C76" s="271"/>
      <c r="D76" s="271"/>
      <c r="E76" s="271"/>
      <c r="F76" s="271"/>
      <c r="G76" s="272"/>
      <c r="H76" s="271"/>
      <c r="I76" s="271"/>
      <c r="J76" s="271"/>
      <c r="K76" s="265"/>
    </row>
    <row r="77" spans="2:11" ht="15" customHeight="1">
      <c r="B77" s="264"/>
      <c r="C77" s="254" t="s">
        <v>54</v>
      </c>
      <c r="D77" s="271"/>
      <c r="E77" s="271"/>
      <c r="F77" s="273" t="s">
        <v>1380</v>
      </c>
      <c r="G77" s="272"/>
      <c r="H77" s="254" t="s">
        <v>1381</v>
      </c>
      <c r="I77" s="254" t="s">
        <v>1382</v>
      </c>
      <c r="J77" s="254">
        <v>20</v>
      </c>
      <c r="K77" s="265"/>
    </row>
    <row r="78" spans="2:11" ht="15" customHeight="1">
      <c r="B78" s="264"/>
      <c r="C78" s="254" t="s">
        <v>1383</v>
      </c>
      <c r="D78" s="254"/>
      <c r="E78" s="254"/>
      <c r="F78" s="273" t="s">
        <v>1380</v>
      </c>
      <c r="G78" s="272"/>
      <c r="H78" s="254" t="s">
        <v>1384</v>
      </c>
      <c r="I78" s="254" t="s">
        <v>1382</v>
      </c>
      <c r="J78" s="254">
        <v>120</v>
      </c>
      <c r="K78" s="265"/>
    </row>
    <row r="79" spans="2:11" ht="15" customHeight="1">
      <c r="B79" s="274"/>
      <c r="C79" s="254" t="s">
        <v>1385</v>
      </c>
      <c r="D79" s="254"/>
      <c r="E79" s="254"/>
      <c r="F79" s="273" t="s">
        <v>1386</v>
      </c>
      <c r="G79" s="272"/>
      <c r="H79" s="254" t="s">
        <v>1387</v>
      </c>
      <c r="I79" s="254" t="s">
        <v>1382</v>
      </c>
      <c r="J79" s="254">
        <v>50</v>
      </c>
      <c r="K79" s="265"/>
    </row>
    <row r="80" spans="2:11" ht="15" customHeight="1">
      <c r="B80" s="274"/>
      <c r="C80" s="254" t="s">
        <v>1388</v>
      </c>
      <c r="D80" s="254"/>
      <c r="E80" s="254"/>
      <c r="F80" s="273" t="s">
        <v>1380</v>
      </c>
      <c r="G80" s="272"/>
      <c r="H80" s="254" t="s">
        <v>1389</v>
      </c>
      <c r="I80" s="254" t="s">
        <v>1390</v>
      </c>
      <c r="J80" s="254"/>
      <c r="K80" s="265"/>
    </row>
    <row r="81" spans="2:11" ht="15" customHeight="1">
      <c r="B81" s="274"/>
      <c r="C81" s="275" t="s">
        <v>1391</v>
      </c>
      <c r="D81" s="275"/>
      <c r="E81" s="275"/>
      <c r="F81" s="276" t="s">
        <v>1386</v>
      </c>
      <c r="G81" s="275"/>
      <c r="H81" s="275" t="s">
        <v>1392</v>
      </c>
      <c r="I81" s="275" t="s">
        <v>1382</v>
      </c>
      <c r="J81" s="275">
        <v>15</v>
      </c>
      <c r="K81" s="265"/>
    </row>
    <row r="82" spans="2:11" ht="15" customHeight="1">
      <c r="B82" s="274"/>
      <c r="C82" s="275" t="s">
        <v>1393</v>
      </c>
      <c r="D82" s="275"/>
      <c r="E82" s="275"/>
      <c r="F82" s="276" t="s">
        <v>1386</v>
      </c>
      <c r="G82" s="275"/>
      <c r="H82" s="275" t="s">
        <v>1394</v>
      </c>
      <c r="I82" s="275" t="s">
        <v>1382</v>
      </c>
      <c r="J82" s="275">
        <v>15</v>
      </c>
      <c r="K82" s="265"/>
    </row>
    <row r="83" spans="2:11" ht="15" customHeight="1">
      <c r="B83" s="274"/>
      <c r="C83" s="275" t="s">
        <v>1395</v>
      </c>
      <c r="D83" s="275"/>
      <c r="E83" s="275"/>
      <c r="F83" s="276" t="s">
        <v>1386</v>
      </c>
      <c r="G83" s="275"/>
      <c r="H83" s="275" t="s">
        <v>1396</v>
      </c>
      <c r="I83" s="275" t="s">
        <v>1382</v>
      </c>
      <c r="J83" s="275">
        <v>20</v>
      </c>
      <c r="K83" s="265"/>
    </row>
    <row r="84" spans="2:11" ht="15" customHeight="1">
      <c r="B84" s="274"/>
      <c r="C84" s="275" t="s">
        <v>1397</v>
      </c>
      <c r="D84" s="275"/>
      <c r="E84" s="275"/>
      <c r="F84" s="276" t="s">
        <v>1386</v>
      </c>
      <c r="G84" s="275"/>
      <c r="H84" s="275" t="s">
        <v>1398</v>
      </c>
      <c r="I84" s="275" t="s">
        <v>1382</v>
      </c>
      <c r="J84" s="275">
        <v>20</v>
      </c>
      <c r="K84" s="265"/>
    </row>
    <row r="85" spans="2:11" ht="15" customHeight="1">
      <c r="B85" s="274"/>
      <c r="C85" s="254" t="s">
        <v>1399</v>
      </c>
      <c r="D85" s="254"/>
      <c r="E85" s="254"/>
      <c r="F85" s="273" t="s">
        <v>1386</v>
      </c>
      <c r="G85" s="272"/>
      <c r="H85" s="254" t="s">
        <v>1400</v>
      </c>
      <c r="I85" s="254" t="s">
        <v>1382</v>
      </c>
      <c r="J85" s="254">
        <v>50</v>
      </c>
      <c r="K85" s="265"/>
    </row>
    <row r="86" spans="2:11" ht="15" customHeight="1">
      <c r="B86" s="274"/>
      <c r="C86" s="254" t="s">
        <v>1401</v>
      </c>
      <c r="D86" s="254"/>
      <c r="E86" s="254"/>
      <c r="F86" s="273" t="s">
        <v>1386</v>
      </c>
      <c r="G86" s="272"/>
      <c r="H86" s="254" t="s">
        <v>1402</v>
      </c>
      <c r="I86" s="254" t="s">
        <v>1382</v>
      </c>
      <c r="J86" s="254">
        <v>20</v>
      </c>
      <c r="K86" s="265"/>
    </row>
    <row r="87" spans="2:11" ht="15" customHeight="1">
      <c r="B87" s="274"/>
      <c r="C87" s="254" t="s">
        <v>1403</v>
      </c>
      <c r="D87" s="254"/>
      <c r="E87" s="254"/>
      <c r="F87" s="273" t="s">
        <v>1386</v>
      </c>
      <c r="G87" s="272"/>
      <c r="H87" s="254" t="s">
        <v>1404</v>
      </c>
      <c r="I87" s="254" t="s">
        <v>1382</v>
      </c>
      <c r="J87" s="254">
        <v>20</v>
      </c>
      <c r="K87" s="265"/>
    </row>
    <row r="88" spans="2:11" ht="15" customHeight="1">
      <c r="B88" s="274"/>
      <c r="C88" s="254" t="s">
        <v>1405</v>
      </c>
      <c r="D88" s="254"/>
      <c r="E88" s="254"/>
      <c r="F88" s="273" t="s">
        <v>1386</v>
      </c>
      <c r="G88" s="272"/>
      <c r="H88" s="254" t="s">
        <v>1406</v>
      </c>
      <c r="I88" s="254" t="s">
        <v>1382</v>
      </c>
      <c r="J88" s="254">
        <v>50</v>
      </c>
      <c r="K88" s="265"/>
    </row>
    <row r="89" spans="2:11" ht="15" customHeight="1">
      <c r="B89" s="274"/>
      <c r="C89" s="254" t="s">
        <v>1407</v>
      </c>
      <c r="D89" s="254"/>
      <c r="E89" s="254"/>
      <c r="F89" s="273" t="s">
        <v>1386</v>
      </c>
      <c r="G89" s="272"/>
      <c r="H89" s="254" t="s">
        <v>1407</v>
      </c>
      <c r="I89" s="254" t="s">
        <v>1382</v>
      </c>
      <c r="J89" s="254">
        <v>50</v>
      </c>
      <c r="K89" s="265"/>
    </row>
    <row r="90" spans="2:11" ht="15" customHeight="1">
      <c r="B90" s="274"/>
      <c r="C90" s="254" t="s">
        <v>158</v>
      </c>
      <c r="D90" s="254"/>
      <c r="E90" s="254"/>
      <c r="F90" s="273" t="s">
        <v>1386</v>
      </c>
      <c r="G90" s="272"/>
      <c r="H90" s="254" t="s">
        <v>1408</v>
      </c>
      <c r="I90" s="254" t="s">
        <v>1382</v>
      </c>
      <c r="J90" s="254">
        <v>255</v>
      </c>
      <c r="K90" s="265"/>
    </row>
    <row r="91" spans="2:11" ht="15" customHeight="1">
      <c r="B91" s="274"/>
      <c r="C91" s="254" t="s">
        <v>1409</v>
      </c>
      <c r="D91" s="254"/>
      <c r="E91" s="254"/>
      <c r="F91" s="273" t="s">
        <v>1380</v>
      </c>
      <c r="G91" s="272"/>
      <c r="H91" s="254" t="s">
        <v>1410</v>
      </c>
      <c r="I91" s="254" t="s">
        <v>1411</v>
      </c>
      <c r="J91" s="254"/>
      <c r="K91" s="265"/>
    </row>
    <row r="92" spans="2:11" ht="15" customHeight="1">
      <c r="B92" s="274"/>
      <c r="C92" s="254" t="s">
        <v>1412</v>
      </c>
      <c r="D92" s="254"/>
      <c r="E92" s="254"/>
      <c r="F92" s="273" t="s">
        <v>1380</v>
      </c>
      <c r="G92" s="272"/>
      <c r="H92" s="254" t="s">
        <v>1413</v>
      </c>
      <c r="I92" s="254" t="s">
        <v>1414</v>
      </c>
      <c r="J92" s="254"/>
      <c r="K92" s="265"/>
    </row>
    <row r="93" spans="2:11" ht="15" customHeight="1">
      <c r="B93" s="274"/>
      <c r="C93" s="254" t="s">
        <v>1415</v>
      </c>
      <c r="D93" s="254"/>
      <c r="E93" s="254"/>
      <c r="F93" s="273" t="s">
        <v>1380</v>
      </c>
      <c r="G93" s="272"/>
      <c r="H93" s="254" t="s">
        <v>1415</v>
      </c>
      <c r="I93" s="254" t="s">
        <v>1414</v>
      </c>
      <c r="J93" s="254"/>
      <c r="K93" s="265"/>
    </row>
    <row r="94" spans="2:11" ht="15" customHeight="1">
      <c r="B94" s="274"/>
      <c r="C94" s="254" t="s">
        <v>39</v>
      </c>
      <c r="D94" s="254"/>
      <c r="E94" s="254"/>
      <c r="F94" s="273" t="s">
        <v>1380</v>
      </c>
      <c r="G94" s="272"/>
      <c r="H94" s="254" t="s">
        <v>1416</v>
      </c>
      <c r="I94" s="254" t="s">
        <v>1414</v>
      </c>
      <c r="J94" s="254"/>
      <c r="K94" s="265"/>
    </row>
    <row r="95" spans="2:11" ht="15" customHeight="1">
      <c r="B95" s="274"/>
      <c r="C95" s="254" t="s">
        <v>49</v>
      </c>
      <c r="D95" s="254"/>
      <c r="E95" s="254"/>
      <c r="F95" s="273" t="s">
        <v>1380</v>
      </c>
      <c r="G95" s="272"/>
      <c r="H95" s="254" t="s">
        <v>1417</v>
      </c>
      <c r="I95" s="254" t="s">
        <v>1414</v>
      </c>
      <c r="J95" s="254"/>
      <c r="K95" s="265"/>
    </row>
    <row r="96" spans="2:11" ht="15" customHeight="1">
      <c r="B96" s="277"/>
      <c r="C96" s="278"/>
      <c r="D96" s="278"/>
      <c r="E96" s="278"/>
      <c r="F96" s="278"/>
      <c r="G96" s="278"/>
      <c r="H96" s="278"/>
      <c r="I96" s="278"/>
      <c r="J96" s="278"/>
      <c r="K96" s="279"/>
    </row>
    <row r="97" spans="2:11" ht="18.75" customHeight="1">
      <c r="B97" s="280"/>
      <c r="C97" s="281"/>
      <c r="D97" s="281"/>
      <c r="E97" s="281"/>
      <c r="F97" s="281"/>
      <c r="G97" s="281"/>
      <c r="H97" s="281"/>
      <c r="I97" s="281"/>
      <c r="J97" s="281"/>
      <c r="K97" s="280"/>
    </row>
    <row r="98" spans="2:11" ht="18.75" customHeight="1">
      <c r="B98" s="260"/>
      <c r="C98" s="260"/>
      <c r="D98" s="260"/>
      <c r="E98" s="260"/>
      <c r="F98" s="260"/>
      <c r="G98" s="260"/>
      <c r="H98" s="260"/>
      <c r="I98" s="260"/>
      <c r="J98" s="260"/>
      <c r="K98" s="260"/>
    </row>
    <row r="99" spans="2:11" ht="7.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3"/>
    </row>
    <row r="100" spans="2:11" ht="45" customHeight="1">
      <c r="B100" s="264"/>
      <c r="C100" s="366" t="s">
        <v>1418</v>
      </c>
      <c r="D100" s="366"/>
      <c r="E100" s="366"/>
      <c r="F100" s="366"/>
      <c r="G100" s="366"/>
      <c r="H100" s="366"/>
      <c r="I100" s="366"/>
      <c r="J100" s="366"/>
      <c r="K100" s="265"/>
    </row>
    <row r="101" spans="2:11" ht="17.25" customHeight="1">
      <c r="B101" s="264"/>
      <c r="C101" s="266" t="s">
        <v>1374</v>
      </c>
      <c r="D101" s="266"/>
      <c r="E101" s="266"/>
      <c r="F101" s="266" t="s">
        <v>1375</v>
      </c>
      <c r="G101" s="267"/>
      <c r="H101" s="266" t="s">
        <v>153</v>
      </c>
      <c r="I101" s="266" t="s">
        <v>58</v>
      </c>
      <c r="J101" s="266" t="s">
        <v>1376</v>
      </c>
      <c r="K101" s="265"/>
    </row>
    <row r="102" spans="2:11" ht="17.25" customHeight="1">
      <c r="B102" s="264"/>
      <c r="C102" s="268" t="s">
        <v>1377</v>
      </c>
      <c r="D102" s="268"/>
      <c r="E102" s="268"/>
      <c r="F102" s="269" t="s">
        <v>1378</v>
      </c>
      <c r="G102" s="270"/>
      <c r="H102" s="268"/>
      <c r="I102" s="268"/>
      <c r="J102" s="268" t="s">
        <v>1379</v>
      </c>
      <c r="K102" s="265"/>
    </row>
    <row r="103" spans="2:11" ht="5.25" customHeight="1">
      <c r="B103" s="264"/>
      <c r="C103" s="266"/>
      <c r="D103" s="266"/>
      <c r="E103" s="266"/>
      <c r="F103" s="266"/>
      <c r="G103" s="282"/>
      <c r="H103" s="266"/>
      <c r="I103" s="266"/>
      <c r="J103" s="266"/>
      <c r="K103" s="265"/>
    </row>
    <row r="104" spans="2:11" ht="15" customHeight="1">
      <c r="B104" s="264"/>
      <c r="C104" s="254" t="s">
        <v>54</v>
      </c>
      <c r="D104" s="271"/>
      <c r="E104" s="271"/>
      <c r="F104" s="273" t="s">
        <v>1380</v>
      </c>
      <c r="G104" s="282"/>
      <c r="H104" s="254" t="s">
        <v>1419</v>
      </c>
      <c r="I104" s="254" t="s">
        <v>1382</v>
      </c>
      <c r="J104" s="254">
        <v>20</v>
      </c>
      <c r="K104" s="265"/>
    </row>
    <row r="105" spans="2:11" ht="15" customHeight="1">
      <c r="B105" s="264"/>
      <c r="C105" s="254" t="s">
        <v>1383</v>
      </c>
      <c r="D105" s="254"/>
      <c r="E105" s="254"/>
      <c r="F105" s="273" t="s">
        <v>1380</v>
      </c>
      <c r="G105" s="254"/>
      <c r="H105" s="254" t="s">
        <v>1419</v>
      </c>
      <c r="I105" s="254" t="s">
        <v>1382</v>
      </c>
      <c r="J105" s="254">
        <v>120</v>
      </c>
      <c r="K105" s="265"/>
    </row>
    <row r="106" spans="2:11" ht="15" customHeight="1">
      <c r="B106" s="274"/>
      <c r="C106" s="254" t="s">
        <v>1385</v>
      </c>
      <c r="D106" s="254"/>
      <c r="E106" s="254"/>
      <c r="F106" s="273" t="s">
        <v>1386</v>
      </c>
      <c r="G106" s="254"/>
      <c r="H106" s="254" t="s">
        <v>1419</v>
      </c>
      <c r="I106" s="254" t="s">
        <v>1382</v>
      </c>
      <c r="J106" s="254">
        <v>50</v>
      </c>
      <c r="K106" s="265"/>
    </row>
    <row r="107" spans="2:11" ht="15" customHeight="1">
      <c r="B107" s="274"/>
      <c r="C107" s="254" t="s">
        <v>1388</v>
      </c>
      <c r="D107" s="254"/>
      <c r="E107" s="254"/>
      <c r="F107" s="273" t="s">
        <v>1380</v>
      </c>
      <c r="G107" s="254"/>
      <c r="H107" s="254" t="s">
        <v>1419</v>
      </c>
      <c r="I107" s="254" t="s">
        <v>1390</v>
      </c>
      <c r="J107" s="254"/>
      <c r="K107" s="265"/>
    </row>
    <row r="108" spans="2:11" ht="15" customHeight="1">
      <c r="B108" s="274"/>
      <c r="C108" s="254" t="s">
        <v>1399</v>
      </c>
      <c r="D108" s="254"/>
      <c r="E108" s="254"/>
      <c r="F108" s="273" t="s">
        <v>1386</v>
      </c>
      <c r="G108" s="254"/>
      <c r="H108" s="254" t="s">
        <v>1419</v>
      </c>
      <c r="I108" s="254" t="s">
        <v>1382</v>
      </c>
      <c r="J108" s="254">
        <v>50</v>
      </c>
      <c r="K108" s="265"/>
    </row>
    <row r="109" spans="2:11" ht="15" customHeight="1">
      <c r="B109" s="274"/>
      <c r="C109" s="254" t="s">
        <v>1407</v>
      </c>
      <c r="D109" s="254"/>
      <c r="E109" s="254"/>
      <c r="F109" s="273" t="s">
        <v>1386</v>
      </c>
      <c r="G109" s="254"/>
      <c r="H109" s="254" t="s">
        <v>1419</v>
      </c>
      <c r="I109" s="254" t="s">
        <v>1382</v>
      </c>
      <c r="J109" s="254">
        <v>50</v>
      </c>
      <c r="K109" s="265"/>
    </row>
    <row r="110" spans="2:11" ht="15" customHeight="1">
      <c r="B110" s="274"/>
      <c r="C110" s="254" t="s">
        <v>1405</v>
      </c>
      <c r="D110" s="254"/>
      <c r="E110" s="254"/>
      <c r="F110" s="273" t="s">
        <v>1386</v>
      </c>
      <c r="G110" s="254"/>
      <c r="H110" s="254" t="s">
        <v>1419</v>
      </c>
      <c r="I110" s="254" t="s">
        <v>1382</v>
      </c>
      <c r="J110" s="254">
        <v>50</v>
      </c>
      <c r="K110" s="265"/>
    </row>
    <row r="111" spans="2:11" ht="15" customHeight="1">
      <c r="B111" s="274"/>
      <c r="C111" s="254" t="s">
        <v>54</v>
      </c>
      <c r="D111" s="254"/>
      <c r="E111" s="254"/>
      <c r="F111" s="273" t="s">
        <v>1380</v>
      </c>
      <c r="G111" s="254"/>
      <c r="H111" s="254" t="s">
        <v>1420</v>
      </c>
      <c r="I111" s="254" t="s">
        <v>1382</v>
      </c>
      <c r="J111" s="254">
        <v>20</v>
      </c>
      <c r="K111" s="265"/>
    </row>
    <row r="112" spans="2:11" ht="15" customHeight="1">
      <c r="B112" s="274"/>
      <c r="C112" s="254" t="s">
        <v>1421</v>
      </c>
      <c r="D112" s="254"/>
      <c r="E112" s="254"/>
      <c r="F112" s="273" t="s">
        <v>1380</v>
      </c>
      <c r="G112" s="254"/>
      <c r="H112" s="254" t="s">
        <v>1422</v>
      </c>
      <c r="I112" s="254" t="s">
        <v>1382</v>
      </c>
      <c r="J112" s="254">
        <v>120</v>
      </c>
      <c r="K112" s="265"/>
    </row>
    <row r="113" spans="2:11" ht="15" customHeight="1">
      <c r="B113" s="274"/>
      <c r="C113" s="254" t="s">
        <v>39</v>
      </c>
      <c r="D113" s="254"/>
      <c r="E113" s="254"/>
      <c r="F113" s="273" t="s">
        <v>1380</v>
      </c>
      <c r="G113" s="254"/>
      <c r="H113" s="254" t="s">
        <v>1423</v>
      </c>
      <c r="I113" s="254" t="s">
        <v>1414</v>
      </c>
      <c r="J113" s="254"/>
      <c r="K113" s="265"/>
    </row>
    <row r="114" spans="2:11" ht="15" customHeight="1">
      <c r="B114" s="274"/>
      <c r="C114" s="254" t="s">
        <v>49</v>
      </c>
      <c r="D114" s="254"/>
      <c r="E114" s="254"/>
      <c r="F114" s="273" t="s">
        <v>1380</v>
      </c>
      <c r="G114" s="254"/>
      <c r="H114" s="254" t="s">
        <v>1424</v>
      </c>
      <c r="I114" s="254" t="s">
        <v>1414</v>
      </c>
      <c r="J114" s="254"/>
      <c r="K114" s="265"/>
    </row>
    <row r="115" spans="2:11" ht="15" customHeight="1">
      <c r="B115" s="274"/>
      <c r="C115" s="254" t="s">
        <v>58</v>
      </c>
      <c r="D115" s="254"/>
      <c r="E115" s="254"/>
      <c r="F115" s="273" t="s">
        <v>1380</v>
      </c>
      <c r="G115" s="254"/>
      <c r="H115" s="254" t="s">
        <v>1425</v>
      </c>
      <c r="I115" s="254" t="s">
        <v>1426</v>
      </c>
      <c r="J115" s="254"/>
      <c r="K115" s="265"/>
    </row>
    <row r="116" spans="2:11" ht="15" customHeight="1">
      <c r="B116" s="277"/>
      <c r="C116" s="283"/>
      <c r="D116" s="283"/>
      <c r="E116" s="283"/>
      <c r="F116" s="283"/>
      <c r="G116" s="283"/>
      <c r="H116" s="283"/>
      <c r="I116" s="283"/>
      <c r="J116" s="283"/>
      <c r="K116" s="279"/>
    </row>
    <row r="117" spans="2:11" ht="18.75" customHeight="1">
      <c r="B117" s="284"/>
      <c r="C117" s="250"/>
      <c r="D117" s="250"/>
      <c r="E117" s="250"/>
      <c r="F117" s="285"/>
      <c r="G117" s="250"/>
      <c r="H117" s="250"/>
      <c r="I117" s="250"/>
      <c r="J117" s="250"/>
      <c r="K117" s="284"/>
    </row>
    <row r="118" spans="2:11" ht="18.75" customHeight="1">
      <c r="B118" s="260"/>
      <c r="C118" s="260"/>
      <c r="D118" s="260"/>
      <c r="E118" s="260"/>
      <c r="F118" s="260"/>
      <c r="G118" s="260"/>
      <c r="H118" s="260"/>
      <c r="I118" s="260"/>
      <c r="J118" s="260"/>
      <c r="K118" s="260"/>
    </row>
    <row r="119" spans="2:11" ht="7.5" customHeight="1">
      <c r="B119" s="286"/>
      <c r="C119" s="287"/>
      <c r="D119" s="287"/>
      <c r="E119" s="287"/>
      <c r="F119" s="287"/>
      <c r="G119" s="287"/>
      <c r="H119" s="287"/>
      <c r="I119" s="287"/>
      <c r="J119" s="287"/>
      <c r="K119" s="288"/>
    </row>
    <row r="120" spans="2:11" ht="45" customHeight="1">
      <c r="B120" s="289"/>
      <c r="C120" s="361" t="s">
        <v>1427</v>
      </c>
      <c r="D120" s="361"/>
      <c r="E120" s="361"/>
      <c r="F120" s="361"/>
      <c r="G120" s="361"/>
      <c r="H120" s="361"/>
      <c r="I120" s="361"/>
      <c r="J120" s="361"/>
      <c r="K120" s="290"/>
    </row>
    <row r="121" spans="2:11" ht="17.25" customHeight="1">
      <c r="B121" s="291"/>
      <c r="C121" s="266" t="s">
        <v>1374</v>
      </c>
      <c r="D121" s="266"/>
      <c r="E121" s="266"/>
      <c r="F121" s="266" t="s">
        <v>1375</v>
      </c>
      <c r="G121" s="267"/>
      <c r="H121" s="266" t="s">
        <v>153</v>
      </c>
      <c r="I121" s="266" t="s">
        <v>58</v>
      </c>
      <c r="J121" s="266" t="s">
        <v>1376</v>
      </c>
      <c r="K121" s="292"/>
    </row>
    <row r="122" spans="2:11" ht="17.25" customHeight="1">
      <c r="B122" s="291"/>
      <c r="C122" s="268" t="s">
        <v>1377</v>
      </c>
      <c r="D122" s="268"/>
      <c r="E122" s="268"/>
      <c r="F122" s="269" t="s">
        <v>1378</v>
      </c>
      <c r="G122" s="270"/>
      <c r="H122" s="268"/>
      <c r="I122" s="268"/>
      <c r="J122" s="268" t="s">
        <v>1379</v>
      </c>
      <c r="K122" s="292"/>
    </row>
    <row r="123" spans="2:11" ht="5.25" customHeight="1">
      <c r="B123" s="293"/>
      <c r="C123" s="271"/>
      <c r="D123" s="271"/>
      <c r="E123" s="271"/>
      <c r="F123" s="271"/>
      <c r="G123" s="254"/>
      <c r="H123" s="271"/>
      <c r="I123" s="271"/>
      <c r="J123" s="271"/>
      <c r="K123" s="294"/>
    </row>
    <row r="124" spans="2:11" ht="15" customHeight="1">
      <c r="B124" s="293"/>
      <c r="C124" s="254" t="s">
        <v>1383</v>
      </c>
      <c r="D124" s="271"/>
      <c r="E124" s="271"/>
      <c r="F124" s="273" t="s">
        <v>1380</v>
      </c>
      <c r="G124" s="254"/>
      <c r="H124" s="254" t="s">
        <v>1419</v>
      </c>
      <c r="I124" s="254" t="s">
        <v>1382</v>
      </c>
      <c r="J124" s="254">
        <v>120</v>
      </c>
      <c r="K124" s="295"/>
    </row>
    <row r="125" spans="2:11" ht="15" customHeight="1">
      <c r="B125" s="293"/>
      <c r="C125" s="254" t="s">
        <v>1428</v>
      </c>
      <c r="D125" s="254"/>
      <c r="E125" s="254"/>
      <c r="F125" s="273" t="s">
        <v>1380</v>
      </c>
      <c r="G125" s="254"/>
      <c r="H125" s="254" t="s">
        <v>1429</v>
      </c>
      <c r="I125" s="254" t="s">
        <v>1382</v>
      </c>
      <c r="J125" s="254" t="s">
        <v>1430</v>
      </c>
      <c r="K125" s="295"/>
    </row>
    <row r="126" spans="2:11" ht="15" customHeight="1">
      <c r="B126" s="293"/>
      <c r="C126" s="254" t="s">
        <v>1329</v>
      </c>
      <c r="D126" s="254"/>
      <c r="E126" s="254"/>
      <c r="F126" s="273" t="s">
        <v>1380</v>
      </c>
      <c r="G126" s="254"/>
      <c r="H126" s="254" t="s">
        <v>1431</v>
      </c>
      <c r="I126" s="254" t="s">
        <v>1382</v>
      </c>
      <c r="J126" s="254" t="s">
        <v>1430</v>
      </c>
      <c r="K126" s="295"/>
    </row>
    <row r="127" spans="2:11" ht="15" customHeight="1">
      <c r="B127" s="293"/>
      <c r="C127" s="254" t="s">
        <v>1391</v>
      </c>
      <c r="D127" s="254"/>
      <c r="E127" s="254"/>
      <c r="F127" s="273" t="s">
        <v>1386</v>
      </c>
      <c r="G127" s="254"/>
      <c r="H127" s="254" t="s">
        <v>1392</v>
      </c>
      <c r="I127" s="254" t="s">
        <v>1382</v>
      </c>
      <c r="J127" s="254">
        <v>15</v>
      </c>
      <c r="K127" s="295"/>
    </row>
    <row r="128" spans="2:11" ht="15" customHeight="1">
      <c r="B128" s="293"/>
      <c r="C128" s="275" t="s">
        <v>1393</v>
      </c>
      <c r="D128" s="275"/>
      <c r="E128" s="275"/>
      <c r="F128" s="276" t="s">
        <v>1386</v>
      </c>
      <c r="G128" s="275"/>
      <c r="H128" s="275" t="s">
        <v>1394</v>
      </c>
      <c r="I128" s="275" t="s">
        <v>1382</v>
      </c>
      <c r="J128" s="275">
        <v>15</v>
      </c>
      <c r="K128" s="295"/>
    </row>
    <row r="129" spans="2:11" ht="15" customHeight="1">
      <c r="B129" s="293"/>
      <c r="C129" s="275" t="s">
        <v>1395</v>
      </c>
      <c r="D129" s="275"/>
      <c r="E129" s="275"/>
      <c r="F129" s="276" t="s">
        <v>1386</v>
      </c>
      <c r="G129" s="275"/>
      <c r="H129" s="275" t="s">
        <v>1396</v>
      </c>
      <c r="I129" s="275" t="s">
        <v>1382</v>
      </c>
      <c r="J129" s="275">
        <v>20</v>
      </c>
      <c r="K129" s="295"/>
    </row>
    <row r="130" spans="2:11" ht="15" customHeight="1">
      <c r="B130" s="293"/>
      <c r="C130" s="275" t="s">
        <v>1397</v>
      </c>
      <c r="D130" s="275"/>
      <c r="E130" s="275"/>
      <c r="F130" s="276" t="s">
        <v>1386</v>
      </c>
      <c r="G130" s="275"/>
      <c r="H130" s="275" t="s">
        <v>1398</v>
      </c>
      <c r="I130" s="275" t="s">
        <v>1382</v>
      </c>
      <c r="J130" s="275">
        <v>20</v>
      </c>
      <c r="K130" s="295"/>
    </row>
    <row r="131" spans="2:11" ht="15" customHeight="1">
      <c r="B131" s="293"/>
      <c r="C131" s="254" t="s">
        <v>1385</v>
      </c>
      <c r="D131" s="254"/>
      <c r="E131" s="254"/>
      <c r="F131" s="273" t="s">
        <v>1386</v>
      </c>
      <c r="G131" s="254"/>
      <c r="H131" s="254" t="s">
        <v>1419</v>
      </c>
      <c r="I131" s="254" t="s">
        <v>1382</v>
      </c>
      <c r="J131" s="254">
        <v>50</v>
      </c>
      <c r="K131" s="295"/>
    </row>
    <row r="132" spans="2:11" ht="15" customHeight="1">
      <c r="B132" s="293"/>
      <c r="C132" s="254" t="s">
        <v>1399</v>
      </c>
      <c r="D132" s="254"/>
      <c r="E132" s="254"/>
      <c r="F132" s="273" t="s">
        <v>1386</v>
      </c>
      <c r="G132" s="254"/>
      <c r="H132" s="254" t="s">
        <v>1419</v>
      </c>
      <c r="I132" s="254" t="s">
        <v>1382</v>
      </c>
      <c r="J132" s="254">
        <v>50</v>
      </c>
      <c r="K132" s="295"/>
    </row>
    <row r="133" spans="2:11" ht="15" customHeight="1">
      <c r="B133" s="293"/>
      <c r="C133" s="254" t="s">
        <v>1405</v>
      </c>
      <c r="D133" s="254"/>
      <c r="E133" s="254"/>
      <c r="F133" s="273" t="s">
        <v>1386</v>
      </c>
      <c r="G133" s="254"/>
      <c r="H133" s="254" t="s">
        <v>1419</v>
      </c>
      <c r="I133" s="254" t="s">
        <v>1382</v>
      </c>
      <c r="J133" s="254">
        <v>50</v>
      </c>
      <c r="K133" s="295"/>
    </row>
    <row r="134" spans="2:11" ht="15" customHeight="1">
      <c r="B134" s="293"/>
      <c r="C134" s="254" t="s">
        <v>1407</v>
      </c>
      <c r="D134" s="254"/>
      <c r="E134" s="254"/>
      <c r="F134" s="273" t="s">
        <v>1386</v>
      </c>
      <c r="G134" s="254"/>
      <c r="H134" s="254" t="s">
        <v>1419</v>
      </c>
      <c r="I134" s="254" t="s">
        <v>1382</v>
      </c>
      <c r="J134" s="254">
        <v>50</v>
      </c>
      <c r="K134" s="295"/>
    </row>
    <row r="135" spans="2:11" ht="15" customHeight="1">
      <c r="B135" s="293"/>
      <c r="C135" s="254" t="s">
        <v>158</v>
      </c>
      <c r="D135" s="254"/>
      <c r="E135" s="254"/>
      <c r="F135" s="273" t="s">
        <v>1386</v>
      </c>
      <c r="G135" s="254"/>
      <c r="H135" s="254" t="s">
        <v>1432</v>
      </c>
      <c r="I135" s="254" t="s">
        <v>1382</v>
      </c>
      <c r="J135" s="254">
        <v>255</v>
      </c>
      <c r="K135" s="295"/>
    </row>
    <row r="136" spans="2:11" ht="15" customHeight="1">
      <c r="B136" s="293"/>
      <c r="C136" s="254" t="s">
        <v>1409</v>
      </c>
      <c r="D136" s="254"/>
      <c r="E136" s="254"/>
      <c r="F136" s="273" t="s">
        <v>1380</v>
      </c>
      <c r="G136" s="254"/>
      <c r="H136" s="254" t="s">
        <v>1433</v>
      </c>
      <c r="I136" s="254" t="s">
        <v>1411</v>
      </c>
      <c r="J136" s="254"/>
      <c r="K136" s="295"/>
    </row>
    <row r="137" spans="2:11" ht="15" customHeight="1">
      <c r="B137" s="293"/>
      <c r="C137" s="254" t="s">
        <v>1412</v>
      </c>
      <c r="D137" s="254"/>
      <c r="E137" s="254"/>
      <c r="F137" s="273" t="s">
        <v>1380</v>
      </c>
      <c r="G137" s="254"/>
      <c r="H137" s="254" t="s">
        <v>1434</v>
      </c>
      <c r="I137" s="254" t="s">
        <v>1414</v>
      </c>
      <c r="J137" s="254"/>
      <c r="K137" s="295"/>
    </row>
    <row r="138" spans="2:11" ht="15" customHeight="1">
      <c r="B138" s="293"/>
      <c r="C138" s="254" t="s">
        <v>1415</v>
      </c>
      <c r="D138" s="254"/>
      <c r="E138" s="254"/>
      <c r="F138" s="273" t="s">
        <v>1380</v>
      </c>
      <c r="G138" s="254"/>
      <c r="H138" s="254" t="s">
        <v>1415</v>
      </c>
      <c r="I138" s="254" t="s">
        <v>1414</v>
      </c>
      <c r="J138" s="254"/>
      <c r="K138" s="295"/>
    </row>
    <row r="139" spans="2:11" ht="15" customHeight="1">
      <c r="B139" s="293"/>
      <c r="C139" s="254" t="s">
        <v>39</v>
      </c>
      <c r="D139" s="254"/>
      <c r="E139" s="254"/>
      <c r="F139" s="273" t="s">
        <v>1380</v>
      </c>
      <c r="G139" s="254"/>
      <c r="H139" s="254" t="s">
        <v>1435</v>
      </c>
      <c r="I139" s="254" t="s">
        <v>1414</v>
      </c>
      <c r="J139" s="254"/>
      <c r="K139" s="295"/>
    </row>
    <row r="140" spans="2:11" ht="15" customHeight="1">
      <c r="B140" s="293"/>
      <c r="C140" s="254" t="s">
        <v>1436</v>
      </c>
      <c r="D140" s="254"/>
      <c r="E140" s="254"/>
      <c r="F140" s="273" t="s">
        <v>1380</v>
      </c>
      <c r="G140" s="254"/>
      <c r="H140" s="254" t="s">
        <v>1437</v>
      </c>
      <c r="I140" s="254" t="s">
        <v>1414</v>
      </c>
      <c r="J140" s="254"/>
      <c r="K140" s="295"/>
    </row>
    <row r="141" spans="2:11" ht="15" customHeight="1">
      <c r="B141" s="296"/>
      <c r="C141" s="297"/>
      <c r="D141" s="297"/>
      <c r="E141" s="297"/>
      <c r="F141" s="297"/>
      <c r="G141" s="297"/>
      <c r="H141" s="297"/>
      <c r="I141" s="297"/>
      <c r="J141" s="297"/>
      <c r="K141" s="298"/>
    </row>
    <row r="142" spans="2:11" ht="18.75" customHeight="1">
      <c r="B142" s="250"/>
      <c r="C142" s="250"/>
      <c r="D142" s="250"/>
      <c r="E142" s="250"/>
      <c r="F142" s="285"/>
      <c r="G142" s="250"/>
      <c r="H142" s="250"/>
      <c r="I142" s="250"/>
      <c r="J142" s="250"/>
      <c r="K142" s="250"/>
    </row>
    <row r="143" spans="2:11" ht="18.75" customHeight="1">
      <c r="B143" s="260"/>
      <c r="C143" s="260"/>
      <c r="D143" s="260"/>
      <c r="E143" s="260"/>
      <c r="F143" s="260"/>
      <c r="G143" s="260"/>
      <c r="H143" s="260"/>
      <c r="I143" s="260"/>
      <c r="J143" s="260"/>
      <c r="K143" s="260"/>
    </row>
    <row r="144" spans="2:11" ht="7.5" customHeight="1">
      <c r="B144" s="261"/>
      <c r="C144" s="262"/>
      <c r="D144" s="262"/>
      <c r="E144" s="262"/>
      <c r="F144" s="262"/>
      <c r="G144" s="262"/>
      <c r="H144" s="262"/>
      <c r="I144" s="262"/>
      <c r="J144" s="262"/>
      <c r="K144" s="263"/>
    </row>
    <row r="145" spans="2:11" ht="45" customHeight="1">
      <c r="B145" s="264"/>
      <c r="C145" s="366" t="s">
        <v>1438</v>
      </c>
      <c r="D145" s="366"/>
      <c r="E145" s="366"/>
      <c r="F145" s="366"/>
      <c r="G145" s="366"/>
      <c r="H145" s="366"/>
      <c r="I145" s="366"/>
      <c r="J145" s="366"/>
      <c r="K145" s="265"/>
    </row>
    <row r="146" spans="2:11" ht="17.25" customHeight="1">
      <c r="B146" s="264"/>
      <c r="C146" s="266" t="s">
        <v>1374</v>
      </c>
      <c r="D146" s="266"/>
      <c r="E146" s="266"/>
      <c r="F146" s="266" t="s">
        <v>1375</v>
      </c>
      <c r="G146" s="267"/>
      <c r="H146" s="266" t="s">
        <v>153</v>
      </c>
      <c r="I146" s="266" t="s">
        <v>58</v>
      </c>
      <c r="J146" s="266" t="s">
        <v>1376</v>
      </c>
      <c r="K146" s="265"/>
    </row>
    <row r="147" spans="2:11" ht="17.25" customHeight="1">
      <c r="B147" s="264"/>
      <c r="C147" s="268" t="s">
        <v>1377</v>
      </c>
      <c r="D147" s="268"/>
      <c r="E147" s="268"/>
      <c r="F147" s="269" t="s">
        <v>1378</v>
      </c>
      <c r="G147" s="270"/>
      <c r="H147" s="268"/>
      <c r="I147" s="268"/>
      <c r="J147" s="268" t="s">
        <v>1379</v>
      </c>
      <c r="K147" s="265"/>
    </row>
    <row r="148" spans="2:11" ht="5.25" customHeight="1">
      <c r="B148" s="274"/>
      <c r="C148" s="271"/>
      <c r="D148" s="271"/>
      <c r="E148" s="271"/>
      <c r="F148" s="271"/>
      <c r="G148" s="272"/>
      <c r="H148" s="271"/>
      <c r="I148" s="271"/>
      <c r="J148" s="271"/>
      <c r="K148" s="295"/>
    </row>
    <row r="149" spans="2:11" ht="15" customHeight="1">
      <c r="B149" s="274"/>
      <c r="C149" s="299" t="s">
        <v>1383</v>
      </c>
      <c r="D149" s="254"/>
      <c r="E149" s="254"/>
      <c r="F149" s="300" t="s">
        <v>1380</v>
      </c>
      <c r="G149" s="254"/>
      <c r="H149" s="299" t="s">
        <v>1419</v>
      </c>
      <c r="I149" s="299" t="s">
        <v>1382</v>
      </c>
      <c r="J149" s="299">
        <v>120</v>
      </c>
      <c r="K149" s="295"/>
    </row>
    <row r="150" spans="2:11" ht="15" customHeight="1">
      <c r="B150" s="274"/>
      <c r="C150" s="299" t="s">
        <v>1428</v>
      </c>
      <c r="D150" s="254"/>
      <c r="E150" s="254"/>
      <c r="F150" s="300" t="s">
        <v>1380</v>
      </c>
      <c r="G150" s="254"/>
      <c r="H150" s="299" t="s">
        <v>1439</v>
      </c>
      <c r="I150" s="299" t="s">
        <v>1382</v>
      </c>
      <c r="J150" s="299" t="s">
        <v>1430</v>
      </c>
      <c r="K150" s="295"/>
    </row>
    <row r="151" spans="2:11" ht="15" customHeight="1">
      <c r="B151" s="274"/>
      <c r="C151" s="299" t="s">
        <v>1329</v>
      </c>
      <c r="D151" s="254"/>
      <c r="E151" s="254"/>
      <c r="F151" s="300" t="s">
        <v>1380</v>
      </c>
      <c r="G151" s="254"/>
      <c r="H151" s="299" t="s">
        <v>1440</v>
      </c>
      <c r="I151" s="299" t="s">
        <v>1382</v>
      </c>
      <c r="J151" s="299" t="s">
        <v>1430</v>
      </c>
      <c r="K151" s="295"/>
    </row>
    <row r="152" spans="2:11" ht="15" customHeight="1">
      <c r="B152" s="274"/>
      <c r="C152" s="299" t="s">
        <v>1385</v>
      </c>
      <c r="D152" s="254"/>
      <c r="E152" s="254"/>
      <c r="F152" s="300" t="s">
        <v>1386</v>
      </c>
      <c r="G152" s="254"/>
      <c r="H152" s="299" t="s">
        <v>1419</v>
      </c>
      <c r="I152" s="299" t="s">
        <v>1382</v>
      </c>
      <c r="J152" s="299">
        <v>50</v>
      </c>
      <c r="K152" s="295"/>
    </row>
    <row r="153" spans="2:11" ht="15" customHeight="1">
      <c r="B153" s="274"/>
      <c r="C153" s="299" t="s">
        <v>1388</v>
      </c>
      <c r="D153" s="254"/>
      <c r="E153" s="254"/>
      <c r="F153" s="300" t="s">
        <v>1380</v>
      </c>
      <c r="G153" s="254"/>
      <c r="H153" s="299" t="s">
        <v>1419</v>
      </c>
      <c r="I153" s="299" t="s">
        <v>1390</v>
      </c>
      <c r="J153" s="299"/>
      <c r="K153" s="295"/>
    </row>
    <row r="154" spans="2:11" ht="15" customHeight="1">
      <c r="B154" s="274"/>
      <c r="C154" s="299" t="s">
        <v>1399</v>
      </c>
      <c r="D154" s="254"/>
      <c r="E154" s="254"/>
      <c r="F154" s="300" t="s">
        <v>1386</v>
      </c>
      <c r="G154" s="254"/>
      <c r="H154" s="299" t="s">
        <v>1419</v>
      </c>
      <c r="I154" s="299" t="s">
        <v>1382</v>
      </c>
      <c r="J154" s="299">
        <v>50</v>
      </c>
      <c r="K154" s="295"/>
    </row>
    <row r="155" spans="2:11" ht="15" customHeight="1">
      <c r="B155" s="274"/>
      <c r="C155" s="299" t="s">
        <v>1407</v>
      </c>
      <c r="D155" s="254"/>
      <c r="E155" s="254"/>
      <c r="F155" s="300" t="s">
        <v>1386</v>
      </c>
      <c r="G155" s="254"/>
      <c r="H155" s="299" t="s">
        <v>1419</v>
      </c>
      <c r="I155" s="299" t="s">
        <v>1382</v>
      </c>
      <c r="J155" s="299">
        <v>50</v>
      </c>
      <c r="K155" s="295"/>
    </row>
    <row r="156" spans="2:11" ht="15" customHeight="1">
      <c r="B156" s="274"/>
      <c r="C156" s="299" t="s">
        <v>1405</v>
      </c>
      <c r="D156" s="254"/>
      <c r="E156" s="254"/>
      <c r="F156" s="300" t="s">
        <v>1386</v>
      </c>
      <c r="G156" s="254"/>
      <c r="H156" s="299" t="s">
        <v>1419</v>
      </c>
      <c r="I156" s="299" t="s">
        <v>1382</v>
      </c>
      <c r="J156" s="299">
        <v>50</v>
      </c>
      <c r="K156" s="295"/>
    </row>
    <row r="157" spans="2:11" ht="15" customHeight="1">
      <c r="B157" s="274"/>
      <c r="C157" s="299" t="s">
        <v>116</v>
      </c>
      <c r="D157" s="254"/>
      <c r="E157" s="254"/>
      <c r="F157" s="300" t="s">
        <v>1380</v>
      </c>
      <c r="G157" s="254"/>
      <c r="H157" s="299" t="s">
        <v>1441</v>
      </c>
      <c r="I157" s="299" t="s">
        <v>1382</v>
      </c>
      <c r="J157" s="299" t="s">
        <v>1442</v>
      </c>
      <c r="K157" s="295"/>
    </row>
    <row r="158" spans="2:11" ht="15" customHeight="1">
      <c r="B158" s="274"/>
      <c r="C158" s="299" t="s">
        <v>1443</v>
      </c>
      <c r="D158" s="254"/>
      <c r="E158" s="254"/>
      <c r="F158" s="300" t="s">
        <v>1380</v>
      </c>
      <c r="G158" s="254"/>
      <c r="H158" s="299" t="s">
        <v>1444</v>
      </c>
      <c r="I158" s="299" t="s">
        <v>1414</v>
      </c>
      <c r="J158" s="299"/>
      <c r="K158" s="295"/>
    </row>
    <row r="159" spans="2:11" ht="15" customHeight="1">
      <c r="B159" s="301"/>
      <c r="C159" s="283"/>
      <c r="D159" s="283"/>
      <c r="E159" s="283"/>
      <c r="F159" s="283"/>
      <c r="G159" s="283"/>
      <c r="H159" s="283"/>
      <c r="I159" s="283"/>
      <c r="J159" s="283"/>
      <c r="K159" s="302"/>
    </row>
    <row r="160" spans="2:11" ht="18.75" customHeight="1">
      <c r="B160" s="250"/>
      <c r="C160" s="254"/>
      <c r="D160" s="254"/>
      <c r="E160" s="254"/>
      <c r="F160" s="273"/>
      <c r="G160" s="254"/>
      <c r="H160" s="254"/>
      <c r="I160" s="254"/>
      <c r="J160" s="254"/>
      <c r="K160" s="250"/>
    </row>
    <row r="161" spans="2:11" ht="18.75" customHeight="1"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</row>
    <row r="162" spans="2:11" ht="7.5" customHeight="1">
      <c r="B162" s="242"/>
      <c r="C162" s="243"/>
      <c r="D162" s="243"/>
      <c r="E162" s="243"/>
      <c r="F162" s="243"/>
      <c r="G162" s="243"/>
      <c r="H162" s="243"/>
      <c r="I162" s="243"/>
      <c r="J162" s="243"/>
      <c r="K162" s="244"/>
    </row>
    <row r="163" spans="2:11" ht="45" customHeight="1">
      <c r="B163" s="245"/>
      <c r="C163" s="361" t="s">
        <v>1445</v>
      </c>
      <c r="D163" s="361"/>
      <c r="E163" s="361"/>
      <c r="F163" s="361"/>
      <c r="G163" s="361"/>
      <c r="H163" s="361"/>
      <c r="I163" s="361"/>
      <c r="J163" s="361"/>
      <c r="K163" s="246"/>
    </row>
    <row r="164" spans="2:11" ht="17.25" customHeight="1">
      <c r="B164" s="245"/>
      <c r="C164" s="266" t="s">
        <v>1374</v>
      </c>
      <c r="D164" s="266"/>
      <c r="E164" s="266"/>
      <c r="F164" s="266" t="s">
        <v>1375</v>
      </c>
      <c r="G164" s="303"/>
      <c r="H164" s="304" t="s">
        <v>153</v>
      </c>
      <c r="I164" s="304" t="s">
        <v>58</v>
      </c>
      <c r="J164" s="266" t="s">
        <v>1376</v>
      </c>
      <c r="K164" s="246"/>
    </row>
    <row r="165" spans="2:11" ht="17.25" customHeight="1">
      <c r="B165" s="247"/>
      <c r="C165" s="268" t="s">
        <v>1377</v>
      </c>
      <c r="D165" s="268"/>
      <c r="E165" s="268"/>
      <c r="F165" s="269" t="s">
        <v>1378</v>
      </c>
      <c r="G165" s="305"/>
      <c r="H165" s="306"/>
      <c r="I165" s="306"/>
      <c r="J165" s="268" t="s">
        <v>1379</v>
      </c>
      <c r="K165" s="248"/>
    </row>
    <row r="166" spans="2:11" ht="5.25" customHeight="1">
      <c r="B166" s="274"/>
      <c r="C166" s="271"/>
      <c r="D166" s="271"/>
      <c r="E166" s="271"/>
      <c r="F166" s="271"/>
      <c r="G166" s="272"/>
      <c r="H166" s="271"/>
      <c r="I166" s="271"/>
      <c r="J166" s="271"/>
      <c r="K166" s="295"/>
    </row>
    <row r="167" spans="2:11" ht="15" customHeight="1">
      <c r="B167" s="274"/>
      <c r="C167" s="254" t="s">
        <v>1383</v>
      </c>
      <c r="D167" s="254"/>
      <c r="E167" s="254"/>
      <c r="F167" s="273" t="s">
        <v>1380</v>
      </c>
      <c r="G167" s="254"/>
      <c r="H167" s="254" t="s">
        <v>1419</v>
      </c>
      <c r="I167" s="254" t="s">
        <v>1382</v>
      </c>
      <c r="J167" s="254">
        <v>120</v>
      </c>
      <c r="K167" s="295"/>
    </row>
    <row r="168" spans="2:11" ht="15" customHeight="1">
      <c r="B168" s="274"/>
      <c r="C168" s="254" t="s">
        <v>1428</v>
      </c>
      <c r="D168" s="254"/>
      <c r="E168" s="254"/>
      <c r="F168" s="273" t="s">
        <v>1380</v>
      </c>
      <c r="G168" s="254"/>
      <c r="H168" s="254" t="s">
        <v>1429</v>
      </c>
      <c r="I168" s="254" t="s">
        <v>1382</v>
      </c>
      <c r="J168" s="254" t="s">
        <v>1430</v>
      </c>
      <c r="K168" s="295"/>
    </row>
    <row r="169" spans="2:11" ht="15" customHeight="1">
      <c r="B169" s="274"/>
      <c r="C169" s="254" t="s">
        <v>1329</v>
      </c>
      <c r="D169" s="254"/>
      <c r="E169" s="254"/>
      <c r="F169" s="273" t="s">
        <v>1380</v>
      </c>
      <c r="G169" s="254"/>
      <c r="H169" s="254" t="s">
        <v>1446</v>
      </c>
      <c r="I169" s="254" t="s">
        <v>1382</v>
      </c>
      <c r="J169" s="254" t="s">
        <v>1430</v>
      </c>
      <c r="K169" s="295"/>
    </row>
    <row r="170" spans="2:11" ht="15" customHeight="1">
      <c r="B170" s="274"/>
      <c r="C170" s="254" t="s">
        <v>1385</v>
      </c>
      <c r="D170" s="254"/>
      <c r="E170" s="254"/>
      <c r="F170" s="273" t="s">
        <v>1386</v>
      </c>
      <c r="G170" s="254"/>
      <c r="H170" s="254" t="s">
        <v>1446</v>
      </c>
      <c r="I170" s="254" t="s">
        <v>1382</v>
      </c>
      <c r="J170" s="254">
        <v>50</v>
      </c>
      <c r="K170" s="295"/>
    </row>
    <row r="171" spans="2:11" ht="15" customHeight="1">
      <c r="B171" s="274"/>
      <c r="C171" s="254" t="s">
        <v>1388</v>
      </c>
      <c r="D171" s="254"/>
      <c r="E171" s="254"/>
      <c r="F171" s="273" t="s">
        <v>1380</v>
      </c>
      <c r="G171" s="254"/>
      <c r="H171" s="254" t="s">
        <v>1446</v>
      </c>
      <c r="I171" s="254" t="s">
        <v>1390</v>
      </c>
      <c r="J171" s="254"/>
      <c r="K171" s="295"/>
    </row>
    <row r="172" spans="2:11" ht="15" customHeight="1">
      <c r="B172" s="274"/>
      <c r="C172" s="254" t="s">
        <v>1399</v>
      </c>
      <c r="D172" s="254"/>
      <c r="E172" s="254"/>
      <c r="F172" s="273" t="s">
        <v>1386</v>
      </c>
      <c r="G172" s="254"/>
      <c r="H172" s="254" t="s">
        <v>1446</v>
      </c>
      <c r="I172" s="254" t="s">
        <v>1382</v>
      </c>
      <c r="J172" s="254">
        <v>50</v>
      </c>
      <c r="K172" s="295"/>
    </row>
    <row r="173" spans="2:11" ht="15" customHeight="1">
      <c r="B173" s="274"/>
      <c r="C173" s="254" t="s">
        <v>1407</v>
      </c>
      <c r="D173" s="254"/>
      <c r="E173" s="254"/>
      <c r="F173" s="273" t="s">
        <v>1386</v>
      </c>
      <c r="G173" s="254"/>
      <c r="H173" s="254" t="s">
        <v>1446</v>
      </c>
      <c r="I173" s="254" t="s">
        <v>1382</v>
      </c>
      <c r="J173" s="254">
        <v>50</v>
      </c>
      <c r="K173" s="295"/>
    </row>
    <row r="174" spans="2:11" ht="15" customHeight="1">
      <c r="B174" s="274"/>
      <c r="C174" s="254" t="s">
        <v>1405</v>
      </c>
      <c r="D174" s="254"/>
      <c r="E174" s="254"/>
      <c r="F174" s="273" t="s">
        <v>1386</v>
      </c>
      <c r="G174" s="254"/>
      <c r="H174" s="254" t="s">
        <v>1446</v>
      </c>
      <c r="I174" s="254" t="s">
        <v>1382</v>
      </c>
      <c r="J174" s="254">
        <v>50</v>
      </c>
      <c r="K174" s="295"/>
    </row>
    <row r="175" spans="2:11" ht="15" customHeight="1">
      <c r="B175" s="274"/>
      <c r="C175" s="254" t="s">
        <v>152</v>
      </c>
      <c r="D175" s="254"/>
      <c r="E175" s="254"/>
      <c r="F175" s="273" t="s">
        <v>1380</v>
      </c>
      <c r="G175" s="254"/>
      <c r="H175" s="254" t="s">
        <v>1447</v>
      </c>
      <c r="I175" s="254" t="s">
        <v>1448</v>
      </c>
      <c r="J175" s="254"/>
      <c r="K175" s="295"/>
    </row>
    <row r="176" spans="2:11" ht="15" customHeight="1">
      <c r="B176" s="274"/>
      <c r="C176" s="254" t="s">
        <v>58</v>
      </c>
      <c r="D176" s="254"/>
      <c r="E176" s="254"/>
      <c r="F176" s="273" t="s">
        <v>1380</v>
      </c>
      <c r="G176" s="254"/>
      <c r="H176" s="254" t="s">
        <v>1449</v>
      </c>
      <c r="I176" s="254" t="s">
        <v>1450</v>
      </c>
      <c r="J176" s="254">
        <v>1</v>
      </c>
      <c r="K176" s="295"/>
    </row>
    <row r="177" spans="2:11" ht="15" customHeight="1">
      <c r="B177" s="274"/>
      <c r="C177" s="254" t="s">
        <v>54</v>
      </c>
      <c r="D177" s="254"/>
      <c r="E177" s="254"/>
      <c r="F177" s="273" t="s">
        <v>1380</v>
      </c>
      <c r="G177" s="254"/>
      <c r="H177" s="254" t="s">
        <v>1451</v>
      </c>
      <c r="I177" s="254" t="s">
        <v>1382</v>
      </c>
      <c r="J177" s="254">
        <v>20</v>
      </c>
      <c r="K177" s="295"/>
    </row>
    <row r="178" spans="2:11" ht="15" customHeight="1">
      <c r="B178" s="274"/>
      <c r="C178" s="254" t="s">
        <v>153</v>
      </c>
      <c r="D178" s="254"/>
      <c r="E178" s="254"/>
      <c r="F178" s="273" t="s">
        <v>1380</v>
      </c>
      <c r="G178" s="254"/>
      <c r="H178" s="254" t="s">
        <v>1452</v>
      </c>
      <c r="I178" s="254" t="s">
        <v>1382</v>
      </c>
      <c r="J178" s="254">
        <v>255</v>
      </c>
      <c r="K178" s="295"/>
    </row>
    <row r="179" spans="2:11" ht="15" customHeight="1">
      <c r="B179" s="274"/>
      <c r="C179" s="254" t="s">
        <v>154</v>
      </c>
      <c r="D179" s="254"/>
      <c r="E179" s="254"/>
      <c r="F179" s="273" t="s">
        <v>1380</v>
      </c>
      <c r="G179" s="254"/>
      <c r="H179" s="254" t="s">
        <v>1345</v>
      </c>
      <c r="I179" s="254" t="s">
        <v>1382</v>
      </c>
      <c r="J179" s="254">
        <v>10</v>
      </c>
      <c r="K179" s="295"/>
    </row>
    <row r="180" spans="2:11" ht="15" customHeight="1">
      <c r="B180" s="274"/>
      <c r="C180" s="254" t="s">
        <v>155</v>
      </c>
      <c r="D180" s="254"/>
      <c r="E180" s="254"/>
      <c r="F180" s="273" t="s">
        <v>1380</v>
      </c>
      <c r="G180" s="254"/>
      <c r="H180" s="254" t="s">
        <v>1453</v>
      </c>
      <c r="I180" s="254" t="s">
        <v>1414</v>
      </c>
      <c r="J180" s="254"/>
      <c r="K180" s="295"/>
    </row>
    <row r="181" spans="2:11" ht="15" customHeight="1">
      <c r="B181" s="274"/>
      <c r="C181" s="254" t="s">
        <v>1454</v>
      </c>
      <c r="D181" s="254"/>
      <c r="E181" s="254"/>
      <c r="F181" s="273" t="s">
        <v>1380</v>
      </c>
      <c r="G181" s="254"/>
      <c r="H181" s="254" t="s">
        <v>1455</v>
      </c>
      <c r="I181" s="254" t="s">
        <v>1414</v>
      </c>
      <c r="J181" s="254"/>
      <c r="K181" s="295"/>
    </row>
    <row r="182" spans="2:11" ht="15" customHeight="1">
      <c r="B182" s="274"/>
      <c r="C182" s="254" t="s">
        <v>1443</v>
      </c>
      <c r="D182" s="254"/>
      <c r="E182" s="254"/>
      <c r="F182" s="273" t="s">
        <v>1380</v>
      </c>
      <c r="G182" s="254"/>
      <c r="H182" s="254" t="s">
        <v>1456</v>
      </c>
      <c r="I182" s="254" t="s">
        <v>1414</v>
      </c>
      <c r="J182" s="254"/>
      <c r="K182" s="295"/>
    </row>
    <row r="183" spans="2:11" ht="15" customHeight="1">
      <c r="B183" s="274"/>
      <c r="C183" s="254" t="s">
        <v>157</v>
      </c>
      <c r="D183" s="254"/>
      <c r="E183" s="254"/>
      <c r="F183" s="273" t="s">
        <v>1386</v>
      </c>
      <c r="G183" s="254"/>
      <c r="H183" s="254" t="s">
        <v>1457</v>
      </c>
      <c r="I183" s="254" t="s">
        <v>1382</v>
      </c>
      <c r="J183" s="254">
        <v>50</v>
      </c>
      <c r="K183" s="295"/>
    </row>
    <row r="184" spans="2:11" ht="15" customHeight="1">
      <c r="B184" s="274"/>
      <c r="C184" s="254" t="s">
        <v>1458</v>
      </c>
      <c r="D184" s="254"/>
      <c r="E184" s="254"/>
      <c r="F184" s="273" t="s">
        <v>1386</v>
      </c>
      <c r="G184" s="254"/>
      <c r="H184" s="254" t="s">
        <v>1459</v>
      </c>
      <c r="I184" s="254" t="s">
        <v>1460</v>
      </c>
      <c r="J184" s="254"/>
      <c r="K184" s="295"/>
    </row>
    <row r="185" spans="2:11" ht="15" customHeight="1">
      <c r="B185" s="274"/>
      <c r="C185" s="254" t="s">
        <v>1461</v>
      </c>
      <c r="D185" s="254"/>
      <c r="E185" s="254"/>
      <c r="F185" s="273" t="s">
        <v>1386</v>
      </c>
      <c r="G185" s="254"/>
      <c r="H185" s="254" t="s">
        <v>1462</v>
      </c>
      <c r="I185" s="254" t="s">
        <v>1460</v>
      </c>
      <c r="J185" s="254"/>
      <c r="K185" s="295"/>
    </row>
    <row r="186" spans="2:11" ht="15" customHeight="1">
      <c r="B186" s="274"/>
      <c r="C186" s="254" t="s">
        <v>1463</v>
      </c>
      <c r="D186" s="254"/>
      <c r="E186" s="254"/>
      <c r="F186" s="273" t="s">
        <v>1386</v>
      </c>
      <c r="G186" s="254"/>
      <c r="H186" s="254" t="s">
        <v>1464</v>
      </c>
      <c r="I186" s="254" t="s">
        <v>1460</v>
      </c>
      <c r="J186" s="254"/>
      <c r="K186" s="295"/>
    </row>
    <row r="187" spans="2:11" ht="15" customHeight="1">
      <c r="B187" s="274"/>
      <c r="C187" s="307" t="s">
        <v>1465</v>
      </c>
      <c r="D187" s="254"/>
      <c r="E187" s="254"/>
      <c r="F187" s="273" t="s">
        <v>1386</v>
      </c>
      <c r="G187" s="254"/>
      <c r="H187" s="254" t="s">
        <v>1466</v>
      </c>
      <c r="I187" s="254" t="s">
        <v>1467</v>
      </c>
      <c r="J187" s="308" t="s">
        <v>1468</v>
      </c>
      <c r="K187" s="295"/>
    </row>
    <row r="188" spans="2:11" ht="15" customHeight="1">
      <c r="B188" s="274"/>
      <c r="C188" s="259" t="s">
        <v>43</v>
      </c>
      <c r="D188" s="254"/>
      <c r="E188" s="254"/>
      <c r="F188" s="273" t="s">
        <v>1380</v>
      </c>
      <c r="G188" s="254"/>
      <c r="H188" s="250" t="s">
        <v>1469</v>
      </c>
      <c r="I188" s="254" t="s">
        <v>1470</v>
      </c>
      <c r="J188" s="254"/>
      <c r="K188" s="295"/>
    </row>
    <row r="189" spans="2:11" ht="15" customHeight="1">
      <c r="B189" s="274"/>
      <c r="C189" s="259" t="s">
        <v>1471</v>
      </c>
      <c r="D189" s="254"/>
      <c r="E189" s="254"/>
      <c r="F189" s="273" t="s">
        <v>1380</v>
      </c>
      <c r="G189" s="254"/>
      <c r="H189" s="254" t="s">
        <v>1472</v>
      </c>
      <c r="I189" s="254" t="s">
        <v>1414</v>
      </c>
      <c r="J189" s="254"/>
      <c r="K189" s="295"/>
    </row>
    <row r="190" spans="2:11" ht="15" customHeight="1">
      <c r="B190" s="274"/>
      <c r="C190" s="259" t="s">
        <v>1473</v>
      </c>
      <c r="D190" s="254"/>
      <c r="E190" s="254"/>
      <c r="F190" s="273" t="s">
        <v>1380</v>
      </c>
      <c r="G190" s="254"/>
      <c r="H190" s="254" t="s">
        <v>1474</v>
      </c>
      <c r="I190" s="254" t="s">
        <v>1414</v>
      </c>
      <c r="J190" s="254"/>
      <c r="K190" s="295"/>
    </row>
    <row r="191" spans="2:11" ht="15" customHeight="1">
      <c r="B191" s="274"/>
      <c r="C191" s="259" t="s">
        <v>1475</v>
      </c>
      <c r="D191" s="254"/>
      <c r="E191" s="254"/>
      <c r="F191" s="273" t="s">
        <v>1386</v>
      </c>
      <c r="G191" s="254"/>
      <c r="H191" s="254" t="s">
        <v>1476</v>
      </c>
      <c r="I191" s="254" t="s">
        <v>1414</v>
      </c>
      <c r="J191" s="254"/>
      <c r="K191" s="295"/>
    </row>
    <row r="192" spans="2:11" ht="15" customHeight="1">
      <c r="B192" s="301"/>
      <c r="C192" s="309"/>
      <c r="D192" s="283"/>
      <c r="E192" s="283"/>
      <c r="F192" s="283"/>
      <c r="G192" s="283"/>
      <c r="H192" s="283"/>
      <c r="I192" s="283"/>
      <c r="J192" s="283"/>
      <c r="K192" s="302"/>
    </row>
    <row r="193" spans="2:11" ht="18.75" customHeight="1">
      <c r="B193" s="250"/>
      <c r="C193" s="254"/>
      <c r="D193" s="254"/>
      <c r="E193" s="254"/>
      <c r="F193" s="273"/>
      <c r="G193" s="254"/>
      <c r="H193" s="254"/>
      <c r="I193" s="254"/>
      <c r="J193" s="254"/>
      <c r="K193" s="250"/>
    </row>
    <row r="194" spans="2:11" ht="18.75" customHeight="1">
      <c r="B194" s="250"/>
      <c r="C194" s="254"/>
      <c r="D194" s="254"/>
      <c r="E194" s="254"/>
      <c r="F194" s="273"/>
      <c r="G194" s="254"/>
      <c r="H194" s="254"/>
      <c r="I194" s="254"/>
      <c r="J194" s="254"/>
      <c r="K194" s="250"/>
    </row>
    <row r="195" spans="2:11" ht="18.75" customHeight="1">
      <c r="B195" s="260"/>
      <c r="C195" s="260"/>
      <c r="D195" s="260"/>
      <c r="E195" s="260"/>
      <c r="F195" s="260"/>
      <c r="G195" s="260"/>
      <c r="H195" s="260"/>
      <c r="I195" s="260"/>
      <c r="J195" s="260"/>
      <c r="K195" s="260"/>
    </row>
    <row r="196" spans="2:11">
      <c r="B196" s="242"/>
      <c r="C196" s="243"/>
      <c r="D196" s="243"/>
      <c r="E196" s="243"/>
      <c r="F196" s="243"/>
      <c r="G196" s="243"/>
      <c r="H196" s="243"/>
      <c r="I196" s="243"/>
      <c r="J196" s="243"/>
      <c r="K196" s="244"/>
    </row>
    <row r="197" spans="2:11" ht="21">
      <c r="B197" s="245"/>
      <c r="C197" s="361" t="s">
        <v>1477</v>
      </c>
      <c r="D197" s="361"/>
      <c r="E197" s="361"/>
      <c r="F197" s="361"/>
      <c r="G197" s="361"/>
      <c r="H197" s="361"/>
      <c r="I197" s="361"/>
      <c r="J197" s="361"/>
      <c r="K197" s="246"/>
    </row>
    <row r="198" spans="2:11" ht="25.5" customHeight="1">
      <c r="B198" s="245"/>
      <c r="C198" s="310" t="s">
        <v>1478</v>
      </c>
      <c r="D198" s="310"/>
      <c r="E198" s="310"/>
      <c r="F198" s="310" t="s">
        <v>1479</v>
      </c>
      <c r="G198" s="311"/>
      <c r="H198" s="367" t="s">
        <v>1480</v>
      </c>
      <c r="I198" s="367"/>
      <c r="J198" s="367"/>
      <c r="K198" s="246"/>
    </row>
    <row r="199" spans="2:11" ht="5.25" customHeight="1">
      <c r="B199" s="274"/>
      <c r="C199" s="271"/>
      <c r="D199" s="271"/>
      <c r="E199" s="271"/>
      <c r="F199" s="271"/>
      <c r="G199" s="254"/>
      <c r="H199" s="271"/>
      <c r="I199" s="271"/>
      <c r="J199" s="271"/>
      <c r="K199" s="295"/>
    </row>
    <row r="200" spans="2:11" ht="15" customHeight="1">
      <c r="B200" s="274"/>
      <c r="C200" s="254" t="s">
        <v>1470</v>
      </c>
      <c r="D200" s="254"/>
      <c r="E200" s="254"/>
      <c r="F200" s="273" t="s">
        <v>44</v>
      </c>
      <c r="G200" s="254"/>
      <c r="H200" s="363" t="s">
        <v>1481</v>
      </c>
      <c r="I200" s="363"/>
      <c r="J200" s="363"/>
      <c r="K200" s="295"/>
    </row>
    <row r="201" spans="2:11" ht="15" customHeight="1">
      <c r="B201" s="274"/>
      <c r="C201" s="280"/>
      <c r="D201" s="254"/>
      <c r="E201" s="254"/>
      <c r="F201" s="273" t="s">
        <v>45</v>
      </c>
      <c r="G201" s="254"/>
      <c r="H201" s="363" t="s">
        <v>1482</v>
      </c>
      <c r="I201" s="363"/>
      <c r="J201" s="363"/>
      <c r="K201" s="295"/>
    </row>
    <row r="202" spans="2:11" ht="15" customHeight="1">
      <c r="B202" s="274"/>
      <c r="C202" s="280"/>
      <c r="D202" s="254"/>
      <c r="E202" s="254"/>
      <c r="F202" s="273" t="s">
        <v>48</v>
      </c>
      <c r="G202" s="254"/>
      <c r="H202" s="363" t="s">
        <v>1483</v>
      </c>
      <c r="I202" s="363"/>
      <c r="J202" s="363"/>
      <c r="K202" s="295"/>
    </row>
    <row r="203" spans="2:11" ht="15" customHeight="1">
      <c r="B203" s="274"/>
      <c r="C203" s="254"/>
      <c r="D203" s="254"/>
      <c r="E203" s="254"/>
      <c r="F203" s="273" t="s">
        <v>46</v>
      </c>
      <c r="G203" s="254"/>
      <c r="H203" s="363" t="s">
        <v>1484</v>
      </c>
      <c r="I203" s="363"/>
      <c r="J203" s="363"/>
      <c r="K203" s="295"/>
    </row>
    <row r="204" spans="2:11" ht="15" customHeight="1">
      <c r="B204" s="274"/>
      <c r="C204" s="254"/>
      <c r="D204" s="254"/>
      <c r="E204" s="254"/>
      <c r="F204" s="273" t="s">
        <v>47</v>
      </c>
      <c r="G204" s="254"/>
      <c r="H204" s="363" t="s">
        <v>1485</v>
      </c>
      <c r="I204" s="363"/>
      <c r="J204" s="363"/>
      <c r="K204" s="295"/>
    </row>
    <row r="205" spans="2:11" ht="15" customHeight="1">
      <c r="B205" s="274"/>
      <c r="C205" s="254"/>
      <c r="D205" s="254"/>
      <c r="E205" s="254"/>
      <c r="F205" s="273"/>
      <c r="G205" s="254"/>
      <c r="H205" s="254"/>
      <c r="I205" s="254"/>
      <c r="J205" s="254"/>
      <c r="K205" s="295"/>
    </row>
    <row r="206" spans="2:11" ht="15" customHeight="1">
      <c r="B206" s="274"/>
      <c r="C206" s="254" t="s">
        <v>1426</v>
      </c>
      <c r="D206" s="254"/>
      <c r="E206" s="254"/>
      <c r="F206" s="273" t="s">
        <v>77</v>
      </c>
      <c r="G206" s="254"/>
      <c r="H206" s="363" t="s">
        <v>1486</v>
      </c>
      <c r="I206" s="363"/>
      <c r="J206" s="363"/>
      <c r="K206" s="295"/>
    </row>
    <row r="207" spans="2:11" ht="15" customHeight="1">
      <c r="B207" s="274"/>
      <c r="C207" s="280"/>
      <c r="D207" s="254"/>
      <c r="E207" s="254"/>
      <c r="F207" s="273" t="s">
        <v>1323</v>
      </c>
      <c r="G207" s="254"/>
      <c r="H207" s="363" t="s">
        <v>1324</v>
      </c>
      <c r="I207" s="363"/>
      <c r="J207" s="363"/>
      <c r="K207" s="295"/>
    </row>
    <row r="208" spans="2:11" ht="15" customHeight="1">
      <c r="B208" s="274"/>
      <c r="C208" s="254"/>
      <c r="D208" s="254"/>
      <c r="E208" s="254"/>
      <c r="F208" s="273" t="s">
        <v>1321</v>
      </c>
      <c r="G208" s="254"/>
      <c r="H208" s="363" t="s">
        <v>1487</v>
      </c>
      <c r="I208" s="363"/>
      <c r="J208" s="363"/>
      <c r="K208" s="295"/>
    </row>
    <row r="209" spans="2:11" ht="15" customHeight="1">
      <c r="B209" s="312"/>
      <c r="C209" s="280"/>
      <c r="D209" s="280"/>
      <c r="E209" s="280"/>
      <c r="F209" s="273" t="s">
        <v>1325</v>
      </c>
      <c r="G209" s="259"/>
      <c r="H209" s="362" t="s">
        <v>1326</v>
      </c>
      <c r="I209" s="362"/>
      <c r="J209" s="362"/>
      <c r="K209" s="313"/>
    </row>
    <row r="210" spans="2:11" ht="15" customHeight="1">
      <c r="B210" s="312"/>
      <c r="C210" s="280"/>
      <c r="D210" s="280"/>
      <c r="E210" s="280"/>
      <c r="F210" s="273" t="s">
        <v>1327</v>
      </c>
      <c r="G210" s="259"/>
      <c r="H210" s="362" t="s">
        <v>1305</v>
      </c>
      <c r="I210" s="362"/>
      <c r="J210" s="362"/>
      <c r="K210" s="313"/>
    </row>
    <row r="211" spans="2:11" ht="15" customHeight="1">
      <c r="B211" s="312"/>
      <c r="C211" s="280"/>
      <c r="D211" s="280"/>
      <c r="E211" s="280"/>
      <c r="F211" s="314"/>
      <c r="G211" s="259"/>
      <c r="H211" s="315"/>
      <c r="I211" s="315"/>
      <c r="J211" s="315"/>
      <c r="K211" s="313"/>
    </row>
    <row r="212" spans="2:11" ht="15" customHeight="1">
      <c r="B212" s="312"/>
      <c r="C212" s="254" t="s">
        <v>1450</v>
      </c>
      <c r="D212" s="280"/>
      <c r="E212" s="280"/>
      <c r="F212" s="273">
        <v>1</v>
      </c>
      <c r="G212" s="259"/>
      <c r="H212" s="362" t="s">
        <v>1488</v>
      </c>
      <c r="I212" s="362"/>
      <c r="J212" s="362"/>
      <c r="K212" s="313"/>
    </row>
    <row r="213" spans="2:11" ht="15" customHeight="1">
      <c r="B213" s="312"/>
      <c r="C213" s="280"/>
      <c r="D213" s="280"/>
      <c r="E213" s="280"/>
      <c r="F213" s="273">
        <v>2</v>
      </c>
      <c r="G213" s="259"/>
      <c r="H213" s="362" t="s">
        <v>1489</v>
      </c>
      <c r="I213" s="362"/>
      <c r="J213" s="362"/>
      <c r="K213" s="313"/>
    </row>
    <row r="214" spans="2:11" ht="15" customHeight="1">
      <c r="B214" s="312"/>
      <c r="C214" s="280"/>
      <c r="D214" s="280"/>
      <c r="E214" s="280"/>
      <c r="F214" s="273">
        <v>3</v>
      </c>
      <c r="G214" s="259"/>
      <c r="H214" s="362" t="s">
        <v>1490</v>
      </c>
      <c r="I214" s="362"/>
      <c r="J214" s="362"/>
      <c r="K214" s="313"/>
    </row>
    <row r="215" spans="2:11" ht="15" customHeight="1">
      <c r="B215" s="312"/>
      <c r="C215" s="280"/>
      <c r="D215" s="280"/>
      <c r="E215" s="280"/>
      <c r="F215" s="273">
        <v>4</v>
      </c>
      <c r="G215" s="259"/>
      <c r="H215" s="362" t="s">
        <v>1491</v>
      </c>
      <c r="I215" s="362"/>
      <c r="J215" s="362"/>
      <c r="K215" s="313"/>
    </row>
    <row r="216" spans="2:11" ht="12.75" customHeight="1">
      <c r="B216" s="316"/>
      <c r="C216" s="317"/>
      <c r="D216" s="317"/>
      <c r="E216" s="317"/>
      <c r="F216" s="317"/>
      <c r="G216" s="317"/>
      <c r="H216" s="317"/>
      <c r="I216" s="317"/>
      <c r="J216" s="317"/>
      <c r="K216" s="318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1460-2017 - Vrchlabí,Dobr...</vt:lpstr>
      <vt:lpstr>Pokyny pro vyplnění</vt:lpstr>
      <vt:lpstr>'1460-2017 - Vrchlabí,Dobr...'!Názvy_tisku</vt:lpstr>
      <vt:lpstr>'Rekapitulace stavby'!Názvy_tisku</vt:lpstr>
      <vt:lpstr>'1460-2017 - Vrchlabí,Dobr...'!Oblast_tisku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Vlastouvka\Eva</dc:creator>
  <cp:lastModifiedBy>Jakub Kiska</cp:lastModifiedBy>
  <cp:lastPrinted>2017-09-04T06:07:39Z</cp:lastPrinted>
  <dcterms:created xsi:type="dcterms:W3CDTF">2017-09-03T20:36:59Z</dcterms:created>
  <dcterms:modified xsi:type="dcterms:W3CDTF">2018-03-12T11:37:19Z</dcterms:modified>
</cp:coreProperties>
</file>