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VON - soupis prací - Vedl..." sheetId="2" r:id="rId2"/>
    <sheet name="SO 00-0 - Etapa 0" sheetId="3" r:id="rId3"/>
    <sheet name="SO 00-1 - Etapa 1" sheetId="4" r:id="rId4"/>
    <sheet name="SO 00-2 - Etapa 2" sheetId="5" r:id="rId5"/>
    <sheet name="SO 01-1 - Rekonstrukce hr..." sheetId="6" r:id="rId6"/>
    <sheet name="SO 01-2 - Bezpečnostní př..." sheetId="7" r:id="rId7"/>
    <sheet name="SO 01-3 - Výpustný objekt VV" sheetId="8" r:id="rId8"/>
    <sheet name="SO 01-4 - Úpravy v zátopě VV" sheetId="9" r:id="rId9"/>
    <sheet name="SO 02-1 - Rekonstrukce hr..." sheetId="10" r:id="rId10"/>
    <sheet name="SO 02-2 - Bezpečnostní př..." sheetId="11" r:id="rId11"/>
    <sheet name="SO 02-3 - Výpustný objekt MV" sheetId="12" r:id="rId12"/>
    <sheet name="SO 02-4 - Úpravy v zátopě MV" sheetId="13" r:id="rId13"/>
    <sheet name="SO 03-1 - Rekonstrukce hr..." sheetId="14" r:id="rId14"/>
    <sheet name="SO 03-2 - Bezpečnostní př..." sheetId="15" r:id="rId15"/>
    <sheet name="SO 03-3 - Výpustný objekt..." sheetId="16" r:id="rId16"/>
    <sheet name="SO 03-4 - Úpravy v zátopě..." sheetId="17" r:id="rId17"/>
    <sheet name="SO 04-1 - Rekonstrukce hr..." sheetId="18" r:id="rId18"/>
    <sheet name="SO 04-2 - Bezpečnostní př..." sheetId="19" r:id="rId19"/>
    <sheet name="SO 04-3 - Výpustný objekt..." sheetId="20" r:id="rId20"/>
    <sheet name="SO 04-4 - Úpravy v zátopě..." sheetId="21" r:id="rId21"/>
    <sheet name="SO 05-1 - Rekonstrukce hr..." sheetId="22" r:id="rId22"/>
    <sheet name="SO 05-2 - Průleh v koruně..." sheetId="23" r:id="rId23"/>
    <sheet name="SO 05-3 - Výpustný objekt..." sheetId="24" r:id="rId24"/>
    <sheet name="SO 05-4 - Úpravy v zátopě..." sheetId="25" r:id="rId25"/>
    <sheet name="SO 06 - Rekonstrukce průt..." sheetId="26" r:id="rId26"/>
    <sheet name="SO 07 - Rekonstrukce průt..." sheetId="27" r:id="rId27"/>
    <sheet name="SO 08-1.2 - Kácení a mýce..." sheetId="28" r:id="rId28"/>
    <sheet name="SO 08-2 - Nové výsadby" sheetId="29" r:id="rId29"/>
    <sheet name="SO 09-1 - Úprava sjezdu z..." sheetId="30" r:id="rId30"/>
    <sheet name="SO 09-2 - Příjezdové komu..." sheetId="31" r:id="rId31"/>
    <sheet name="SO 09-3 - Vnitrostaveništ..." sheetId="32" r:id="rId32"/>
    <sheet name="SO 99 - Ostatní opatření ..." sheetId="33" r:id="rId33"/>
    <sheet name="Pokyny pro vyplnění" sheetId="34" r:id="rId34"/>
  </sheets>
  <definedNames>
    <definedName name="_xlnm.Print_Area" localSheetId="0">'Rekapitulace stavby'!$D$4:$AO$33,'Rekapitulace stavby'!$C$39:$AQ$96</definedName>
    <definedName name="_xlnm._FilterDatabase" localSheetId="1" hidden="1">'VON - soupis prací - Vedl...'!$C$82:$K$117</definedName>
    <definedName name="_xlnm.Print_Area" localSheetId="1">'VON - soupis prací - Vedl...'!$C$4:$J$38,'VON - soupis prací - Vedl...'!$C$44:$J$62,'VON - soupis prací - Vedl...'!$C$68:$K$117</definedName>
    <definedName name="_xlnm._FilterDatabase" localSheetId="2" hidden="1">'SO 00-0 - Etapa 0'!$C$83:$K$105</definedName>
    <definedName name="_xlnm.Print_Area" localSheetId="2">'SO 00-0 - Etapa 0'!$C$4:$J$38,'SO 00-0 - Etapa 0'!$C$44:$J$63,'SO 00-0 - Etapa 0'!$C$69:$K$105</definedName>
    <definedName name="_xlnm._FilterDatabase" localSheetId="3" hidden="1">'SO 00-1 - Etapa 1'!$C$83:$K$161</definedName>
    <definedName name="_xlnm.Print_Area" localSheetId="3">'SO 00-1 - Etapa 1'!$C$4:$J$38,'SO 00-1 - Etapa 1'!$C$44:$J$63,'SO 00-1 - Etapa 1'!$C$69:$K$161</definedName>
    <definedName name="_xlnm._FilterDatabase" localSheetId="4" hidden="1">'SO 00-2 - Etapa 2'!$C$83:$K$139</definedName>
    <definedName name="_xlnm.Print_Area" localSheetId="4">'SO 00-2 - Etapa 2'!$C$4:$J$38,'SO 00-2 - Etapa 2'!$C$44:$J$63,'SO 00-2 - Etapa 2'!$C$69:$K$139</definedName>
    <definedName name="_xlnm._FilterDatabase" localSheetId="5" hidden="1">'SO 01-1 - Rekonstrukce hr...'!$C$92:$K$398</definedName>
    <definedName name="_xlnm.Print_Area" localSheetId="5">'SO 01-1 - Rekonstrukce hr...'!$C$4:$J$38,'SO 01-1 - Rekonstrukce hr...'!$C$44:$J$72,'SO 01-1 - Rekonstrukce hr...'!$C$78:$K$398</definedName>
    <definedName name="_xlnm._FilterDatabase" localSheetId="6" hidden="1">'SO 01-2 - Bezpečnostní př...'!$C$88:$K$251</definedName>
    <definedName name="_xlnm.Print_Area" localSheetId="6">'SO 01-2 - Bezpečnostní př...'!$C$4:$J$38,'SO 01-2 - Bezpečnostní př...'!$C$44:$J$68,'SO 01-2 - Bezpečnostní př...'!$C$74:$K$251</definedName>
    <definedName name="_xlnm._FilterDatabase" localSheetId="7" hidden="1">'SO 01-3 - Výpustný objekt VV'!$C$91:$K$300</definedName>
    <definedName name="_xlnm.Print_Area" localSheetId="7">'SO 01-3 - Výpustný objekt VV'!$C$4:$J$38,'SO 01-3 - Výpustný objekt VV'!$C$44:$J$71,'SO 01-3 - Výpustný objekt VV'!$C$77:$K$300</definedName>
    <definedName name="_xlnm._FilterDatabase" localSheetId="8" hidden="1">'SO 01-4 - Úpravy v zátopě VV'!$C$84:$K$123</definedName>
    <definedName name="_xlnm.Print_Area" localSheetId="8">'SO 01-4 - Úpravy v zátopě VV'!$C$4:$J$38,'SO 01-4 - Úpravy v zátopě VV'!$C$44:$J$64,'SO 01-4 - Úpravy v zátopě VV'!$C$70:$K$123</definedName>
    <definedName name="_xlnm._FilterDatabase" localSheetId="9" hidden="1">'SO 02-1 - Rekonstrukce hr...'!$C$91:$K$374</definedName>
    <definedName name="_xlnm.Print_Area" localSheetId="9">'SO 02-1 - Rekonstrukce hr...'!$C$4:$J$38,'SO 02-1 - Rekonstrukce hr...'!$C$44:$J$71,'SO 02-1 - Rekonstrukce hr...'!$C$77:$K$374</definedName>
    <definedName name="_xlnm._FilterDatabase" localSheetId="10" hidden="1">'SO 02-2 - Bezpečnostní př...'!$C$88:$K$252</definedName>
    <definedName name="_xlnm.Print_Area" localSheetId="10">'SO 02-2 - Bezpečnostní př...'!$C$4:$J$38,'SO 02-2 - Bezpečnostní př...'!$C$44:$J$68,'SO 02-2 - Bezpečnostní př...'!$C$74:$K$252</definedName>
    <definedName name="_xlnm._FilterDatabase" localSheetId="11" hidden="1">'SO 02-3 - Výpustný objekt MV'!$C$91:$K$298</definedName>
    <definedName name="_xlnm.Print_Area" localSheetId="11">'SO 02-3 - Výpustný objekt MV'!$C$4:$J$38,'SO 02-3 - Výpustný objekt MV'!$C$44:$J$71,'SO 02-3 - Výpustný objekt MV'!$C$77:$K$298</definedName>
    <definedName name="_xlnm._FilterDatabase" localSheetId="12" hidden="1">'SO 02-4 - Úpravy v zátopě MV'!$C$84:$K$142</definedName>
    <definedName name="_xlnm.Print_Area" localSheetId="12">'SO 02-4 - Úpravy v zátopě MV'!$C$4:$J$38,'SO 02-4 - Úpravy v zátopě MV'!$C$44:$J$64,'SO 02-4 - Úpravy v zátopě MV'!$C$70:$K$142</definedName>
    <definedName name="_xlnm._FilterDatabase" localSheetId="13" hidden="1">'SO 03-1 - Rekonstrukce hr...'!$C$87:$K$310</definedName>
    <definedName name="_xlnm.Print_Area" localSheetId="13">'SO 03-1 - Rekonstrukce hr...'!$C$4:$J$38,'SO 03-1 - Rekonstrukce hr...'!$C$44:$J$67,'SO 03-1 - Rekonstrukce hr...'!$C$73:$K$310</definedName>
    <definedName name="_xlnm._FilterDatabase" localSheetId="14" hidden="1">'SO 03-2 - Bezpečnostní př...'!$C$88:$K$224</definedName>
    <definedName name="_xlnm.Print_Area" localSheetId="14">'SO 03-2 - Bezpečnostní př...'!$C$4:$J$38,'SO 03-2 - Bezpečnostní př...'!$C$44:$J$68,'SO 03-2 - Bezpečnostní př...'!$C$74:$K$224</definedName>
    <definedName name="_xlnm._FilterDatabase" localSheetId="15" hidden="1">'SO 03-3 - Výpustný objekt...'!$C$91:$K$298</definedName>
    <definedName name="_xlnm.Print_Area" localSheetId="15">'SO 03-3 - Výpustný objekt...'!$C$4:$J$38,'SO 03-3 - Výpustný objekt...'!$C$44:$J$71,'SO 03-3 - Výpustný objekt...'!$C$77:$K$298</definedName>
    <definedName name="_xlnm._FilterDatabase" localSheetId="16" hidden="1">'SO 03-4 - Úpravy v zátopě...'!$C$84:$K$142</definedName>
    <definedName name="_xlnm.Print_Area" localSheetId="16">'SO 03-4 - Úpravy v zátopě...'!$C$4:$J$38,'SO 03-4 - Úpravy v zátopě...'!$C$44:$J$64,'SO 03-4 - Úpravy v zátopě...'!$C$70:$K$142</definedName>
    <definedName name="_xlnm._FilterDatabase" localSheetId="17" hidden="1">'SO 04-1 - Rekonstrukce hr...'!$C$87:$K$314</definedName>
    <definedName name="_xlnm.Print_Area" localSheetId="17">'SO 04-1 - Rekonstrukce hr...'!$C$4:$J$38,'SO 04-1 - Rekonstrukce hr...'!$C$44:$J$67,'SO 04-1 - Rekonstrukce hr...'!$C$73:$K$314</definedName>
    <definedName name="_xlnm._FilterDatabase" localSheetId="18" hidden="1">'SO 04-2 - Bezpečnostní př...'!$C$88:$K$226</definedName>
    <definedName name="_xlnm.Print_Area" localSheetId="18">'SO 04-2 - Bezpečnostní př...'!$C$4:$J$38,'SO 04-2 - Bezpečnostní př...'!$C$44:$J$68,'SO 04-2 - Bezpečnostní př...'!$C$74:$K$226</definedName>
    <definedName name="_xlnm._FilterDatabase" localSheetId="19" hidden="1">'SO 04-3 - Výpustný objekt...'!$C$91:$K$302</definedName>
    <definedName name="_xlnm.Print_Area" localSheetId="19">'SO 04-3 - Výpustný objekt...'!$C$4:$J$38,'SO 04-3 - Výpustný objekt...'!$C$44:$J$71,'SO 04-3 - Výpustný objekt...'!$C$77:$K$302</definedName>
    <definedName name="_xlnm._FilterDatabase" localSheetId="20" hidden="1">'SO 04-4 - Úpravy v zátopě...'!$C$84:$K$147</definedName>
    <definedName name="_xlnm.Print_Area" localSheetId="20">'SO 04-4 - Úpravy v zátopě...'!$C$4:$J$38,'SO 04-4 - Úpravy v zátopě...'!$C$44:$J$64,'SO 04-4 - Úpravy v zátopě...'!$C$70:$K$147</definedName>
    <definedName name="_xlnm._FilterDatabase" localSheetId="21" hidden="1">'SO 05-1 - Rekonstrukce hr...'!$C$87:$K$286</definedName>
    <definedName name="_xlnm.Print_Area" localSheetId="21">'SO 05-1 - Rekonstrukce hr...'!$C$4:$J$38,'SO 05-1 - Rekonstrukce hr...'!$C$44:$J$67,'SO 05-1 - Rekonstrukce hr...'!$C$73:$K$286</definedName>
    <definedName name="_xlnm._FilterDatabase" localSheetId="22" hidden="1">'SO 05-2 - Průleh v koruně...'!$C$85:$K$147</definedName>
    <definedName name="_xlnm.Print_Area" localSheetId="22">'SO 05-2 - Průleh v koruně...'!$C$4:$J$38,'SO 05-2 - Průleh v koruně...'!$C$44:$J$65,'SO 05-2 - Průleh v koruně...'!$C$71:$K$147</definedName>
    <definedName name="_xlnm._FilterDatabase" localSheetId="23" hidden="1">'SO 05-3 - Výpustný objekt...'!$C$91:$K$308</definedName>
    <definedName name="_xlnm.Print_Area" localSheetId="23">'SO 05-3 - Výpustný objekt...'!$C$4:$J$38,'SO 05-3 - Výpustný objekt...'!$C$44:$J$71,'SO 05-3 - Výpustný objekt...'!$C$77:$K$308</definedName>
    <definedName name="_xlnm._FilterDatabase" localSheetId="24" hidden="1">'SO 05-4 - Úpravy v zátopě...'!$C$84:$K$145</definedName>
    <definedName name="_xlnm.Print_Area" localSheetId="24">'SO 05-4 - Úpravy v zátopě...'!$C$4:$J$38,'SO 05-4 - Úpravy v zátopě...'!$C$44:$J$64,'SO 05-4 - Úpravy v zátopě...'!$C$70:$K$145</definedName>
    <definedName name="_xlnm._FilterDatabase" localSheetId="25" hidden="1">'SO 06 - Rekonstrukce průt...'!$C$91:$K$187</definedName>
    <definedName name="_xlnm.Print_Area" localSheetId="25">'SO 06 - Rekonstrukce průt...'!$C$4:$J$38,'SO 06 - Rekonstrukce průt...'!$C$44:$J$71,'SO 06 - Rekonstrukce průt...'!$C$77:$K$187</definedName>
    <definedName name="_xlnm._FilterDatabase" localSheetId="26" hidden="1">'SO 07 - Rekonstrukce průt...'!$C$91:$K$195</definedName>
    <definedName name="_xlnm.Print_Area" localSheetId="26">'SO 07 - Rekonstrukce průt...'!$C$4:$J$38,'SO 07 - Rekonstrukce průt...'!$C$44:$J$71,'SO 07 - Rekonstrukce průt...'!$C$77:$K$195</definedName>
    <definedName name="_xlnm._FilterDatabase" localSheetId="27" hidden="1">'SO 08-1.2 - Kácení a mýce...'!$C$85:$K$194</definedName>
    <definedName name="_xlnm.Print_Area" localSheetId="27">'SO 08-1.2 - Kácení a mýce...'!$C$4:$J$38,'SO 08-1.2 - Kácení a mýce...'!$C$44:$J$65,'SO 08-1.2 - Kácení a mýce...'!$C$71:$K$194</definedName>
    <definedName name="_xlnm._FilterDatabase" localSheetId="28" hidden="1">'SO 08-2 - Nové výsadby'!$C$84:$K$141</definedName>
    <definedName name="_xlnm.Print_Area" localSheetId="28">'SO 08-2 - Nové výsadby'!$C$4:$J$38,'SO 08-2 - Nové výsadby'!$C$44:$J$64,'SO 08-2 - Nové výsadby'!$C$70:$K$141</definedName>
    <definedName name="_xlnm._FilterDatabase" localSheetId="29" hidden="1">'SO 09-1 - Úprava sjezdu z...'!$C$94:$K$332</definedName>
    <definedName name="_xlnm.Print_Area" localSheetId="29">'SO 09-1 - Úprava sjezdu z...'!$C$4:$J$38,'SO 09-1 - Úprava sjezdu z...'!$C$44:$J$74,'SO 09-1 - Úprava sjezdu z...'!$C$80:$K$332</definedName>
    <definedName name="_xlnm._FilterDatabase" localSheetId="30" hidden="1">'SO 09-2 - Příjezdové komu...'!$C$88:$K$178</definedName>
    <definedName name="_xlnm.Print_Area" localSheetId="30">'SO 09-2 - Příjezdové komu...'!$C$4:$J$38,'SO 09-2 - Příjezdové komu...'!$C$44:$J$68,'SO 09-2 - Příjezdové komu...'!$C$74:$K$178</definedName>
    <definedName name="_xlnm._FilterDatabase" localSheetId="31" hidden="1">'SO 09-3 - Vnitrostaveništ...'!$C$88:$K$172</definedName>
    <definedName name="_xlnm.Print_Area" localSheetId="31">'SO 09-3 - Vnitrostaveništ...'!$C$4:$J$38,'SO 09-3 - Vnitrostaveništ...'!$C$44:$J$68,'SO 09-3 - Vnitrostaveništ...'!$C$74:$K$172</definedName>
    <definedName name="_xlnm._FilterDatabase" localSheetId="32" hidden="1">'SO 99 - Ostatní opatření ...'!$C$84:$K$198</definedName>
    <definedName name="_xlnm.Print_Area" localSheetId="32">'SO 99 - Ostatní opatření ...'!$C$4:$J$38,'SO 99 - Ostatní opatření ...'!$C$44:$J$64,'SO 99 - Ostatní opatření ...'!$C$70:$K$198</definedName>
    <definedName name="_xlnm.Print_Area" localSheetId="33">'Pokyny pro vyplnění'!$B$2:$K$69,'Pokyny pro vyplnění'!$B$72:$K$116,'Pokyny pro vyplnění'!$B$119:$K$188,'Pokyny pro vyplnění'!$B$196:$K$216</definedName>
    <definedName name="_xlnm.Print_Titles" localSheetId="0">'Rekapitulace stavby'!$49:$49</definedName>
    <definedName name="_xlnm.Print_Titles" localSheetId="1">'VON - soupis prací - Vedl...'!$82:$82</definedName>
    <definedName name="_xlnm.Print_Titles" localSheetId="2">'SO 00-0 - Etapa 0'!$83:$83</definedName>
    <definedName name="_xlnm.Print_Titles" localSheetId="3">'SO 00-1 - Etapa 1'!$83:$83</definedName>
    <definedName name="_xlnm.Print_Titles" localSheetId="4">'SO 00-2 - Etapa 2'!$83:$83</definedName>
    <definedName name="_xlnm.Print_Titles" localSheetId="5">'SO 01-1 - Rekonstrukce hr...'!$92:$92</definedName>
    <definedName name="_xlnm.Print_Titles" localSheetId="6">'SO 01-2 - Bezpečnostní př...'!$88:$88</definedName>
    <definedName name="_xlnm.Print_Titles" localSheetId="7">'SO 01-3 - Výpustný objekt VV'!$91:$91</definedName>
    <definedName name="_xlnm.Print_Titles" localSheetId="8">'SO 01-4 - Úpravy v zátopě VV'!$84:$84</definedName>
    <definedName name="_xlnm.Print_Titles" localSheetId="9">'SO 02-1 - Rekonstrukce hr...'!$91:$91</definedName>
    <definedName name="_xlnm.Print_Titles" localSheetId="10">'SO 02-2 - Bezpečnostní př...'!$88:$88</definedName>
    <definedName name="_xlnm.Print_Titles" localSheetId="11">'SO 02-3 - Výpustný objekt MV'!$91:$91</definedName>
    <definedName name="_xlnm.Print_Titles" localSheetId="12">'SO 02-4 - Úpravy v zátopě MV'!$84:$84</definedName>
    <definedName name="_xlnm.Print_Titles" localSheetId="13">'SO 03-1 - Rekonstrukce hr...'!$87:$87</definedName>
    <definedName name="_xlnm.Print_Titles" localSheetId="14">'SO 03-2 - Bezpečnostní př...'!$88:$88</definedName>
    <definedName name="_xlnm.Print_Titles" localSheetId="15">'SO 03-3 - Výpustný objekt...'!$91:$91</definedName>
    <definedName name="_xlnm.Print_Titles" localSheetId="16">'SO 03-4 - Úpravy v zátopě...'!$84:$84</definedName>
    <definedName name="_xlnm.Print_Titles" localSheetId="17">'SO 04-1 - Rekonstrukce hr...'!$87:$87</definedName>
    <definedName name="_xlnm.Print_Titles" localSheetId="18">'SO 04-2 - Bezpečnostní př...'!$88:$88</definedName>
    <definedName name="_xlnm.Print_Titles" localSheetId="19">'SO 04-3 - Výpustný objekt...'!$91:$91</definedName>
    <definedName name="_xlnm.Print_Titles" localSheetId="20">'SO 04-4 - Úpravy v zátopě...'!$84:$84</definedName>
    <definedName name="_xlnm.Print_Titles" localSheetId="21">'SO 05-1 - Rekonstrukce hr...'!$87:$87</definedName>
    <definedName name="_xlnm.Print_Titles" localSheetId="22">'SO 05-2 - Průleh v koruně...'!$85:$85</definedName>
    <definedName name="_xlnm.Print_Titles" localSheetId="23">'SO 05-3 - Výpustný objekt...'!$91:$91</definedName>
    <definedName name="_xlnm.Print_Titles" localSheetId="24">'SO 05-4 - Úpravy v zátopě...'!$84:$84</definedName>
    <definedName name="_xlnm.Print_Titles" localSheetId="25">'SO 06 - Rekonstrukce průt...'!$91:$91</definedName>
    <definedName name="_xlnm.Print_Titles" localSheetId="26">'SO 07 - Rekonstrukce průt...'!$91:$91</definedName>
    <definedName name="_xlnm.Print_Titles" localSheetId="27">'SO 08-1.2 - Kácení a mýce...'!$85:$85</definedName>
    <definedName name="_xlnm.Print_Titles" localSheetId="28">'SO 08-2 - Nové výsadby'!$84:$84</definedName>
    <definedName name="_xlnm.Print_Titles" localSheetId="29">'SO 09-1 - Úprava sjezdu z...'!$94:$94</definedName>
    <definedName name="_xlnm.Print_Titles" localSheetId="30">'SO 09-2 - Příjezdové komu...'!$88:$88</definedName>
    <definedName name="_xlnm.Print_Titles" localSheetId="31">'SO 09-3 - Vnitrostaveništ...'!$88:$88</definedName>
    <definedName name="_xlnm.Print_Titles" localSheetId="32">'SO 99 - Ostatní opatření ...'!$84:$84</definedName>
  </definedNames>
  <calcPr fullCalcOnLoad="1"/>
</workbook>
</file>

<file path=xl/sharedStrings.xml><?xml version="1.0" encoding="utf-8"?>
<sst xmlns="http://schemas.openxmlformats.org/spreadsheetml/2006/main" count="39612" uniqueCount="3687">
  <si>
    <t>Export VZ</t>
  </si>
  <si>
    <t>List obsahuje:</t>
  </si>
  <si>
    <t>1) Rekapitulace stavby</t>
  </si>
  <si>
    <t>2) Rekapitulace objektů stavby a soupisů prací</t>
  </si>
  <si>
    <t>3.0</t>
  </si>
  <si>
    <t>ZAMOK</t>
  </si>
  <si>
    <t>False</t>
  </si>
  <si>
    <t>{48a93995-8c90-411f-a2ca-a50d88d5ccdb}</t>
  </si>
  <si>
    <t>0,01</t>
  </si>
  <si>
    <t>21</t>
  </si>
  <si>
    <t>15</t>
  </si>
  <si>
    <t>REKAPITULACE STAVBY</t>
  </si>
  <si>
    <t>v ---  níže se nacházejí doplnkové a pomocné údaje k sestavám  --- v</t>
  </si>
  <si>
    <t>Návod na vyplnění</t>
  </si>
  <si>
    <t>Kód:</t>
  </si>
  <si>
    <t>2760/002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</si>
  <si>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</si>
  <si>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</si>
  <si>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Revitalizace PR U sedmi rybníků - DPS</t>
  </si>
  <si>
    <t>0,1</t>
  </si>
  <si>
    <t>KSO:</t>
  </si>
  <si>
    <t>833 15</t>
  </si>
  <si>
    <t>CC-CZ:</t>
  </si>
  <si>
    <t>24208</t>
  </si>
  <si>
    <t>1</t>
  </si>
  <si>
    <t>Místo:</t>
  </si>
  <si>
    <t>Vojtanov</t>
  </si>
  <si>
    <t>Datum:</t>
  </si>
  <si>
    <t>29. 9. 2016</t>
  </si>
  <si>
    <t>10</t>
  </si>
  <si>
    <t>CZ-CPV:</t>
  </si>
  <si>
    <t>45247000-0</t>
  </si>
  <si>
    <t>CZ-CPA:</t>
  </si>
  <si>
    <t>42.91</t>
  </si>
  <si>
    <t>100</t>
  </si>
  <si>
    <t>Zadavatel:</t>
  </si>
  <si>
    <t>IČ:</t>
  </si>
  <si>
    <t>62933591</t>
  </si>
  <si>
    <t>AOPK ČR</t>
  </si>
  <si>
    <t>DIČ:</t>
  </si>
  <si>
    <t/>
  </si>
  <si>
    <t>Uchazeč:</t>
  </si>
  <si>
    <t>Vyplň údaj</t>
  </si>
  <si>
    <t>Projektant:</t>
  </si>
  <si>
    <t>47116901</t>
  </si>
  <si>
    <t>VRV, a.s.</t>
  </si>
  <si>
    <t>CZ47116901</t>
  </si>
  <si>
    <t>True</t>
  </si>
  <si>
    <t>Poznámka:</t>
  </si>
  <si>
    <t>1) Soupis prací je sestaven za využití položek Cenové soustavy ÚRS. Cenové a technické podmínky položek Cenové soustavy ÚRS, které nejsou uvedeny v soupisu prací (tzv. úvodní části katalogů) jsou neomezeně dálkově k dispozici na www.cs-urs.cz. Položky soupisu prací musí mít ve sloupci "Cenová soustava" uveden kód cenové úrovně (např. CS ÚRS 2016 02). Pokud tomu tak není (prázdný nebo jiný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</si>
  <si>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</si>
  <si>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</si>
  <si>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</si>
  <si>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</si>
  <si>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</si>
  <si>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</si>
  <si>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</si>
  <si>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</si>
  <si>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</si>
  <si>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</si>
  <si>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</si>
  <si>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</si>
  <si>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</si>
  <si>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</si>
  <si>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</si>
  <si>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</si>
  <si>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</si>
  <si>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</si>
  <si>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</si>
  <si>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</si>
  <si>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</si>
  <si>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</si>
  <si>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</si>
  <si>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</si>
  <si>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</si>
  <si>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</si>
  <si>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</si>
  <si>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</si>
  <si>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</si>
  <si>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</si>
  <si>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</si>
  <si>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</si>
  <si>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</si>
  <si>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</si>
  <si>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</si>
  <si>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</si>
  <si>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</si>
  <si>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</si>
  <si>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VON</t>
  </si>
  <si>
    <t>Vedlejší a ostatní náklady</t>
  </si>
  <si>
    <t>{d8e27f40-55d0-41a3-a7ea-21a7bb9d12e8}</t>
  </si>
  <si>
    <t>833 1</t>
  </si>
  <si>
    <t>2</t>
  </si>
  <si>
    <t>/</t>
  </si>
  <si>
    <t>VON - soupis prací</t>
  </si>
  <si>
    <t>Soupis</t>
  </si>
  <si>
    <t>{341d1254-c501-46d2-9d93-993f89190387}</t>
  </si>
  <si>
    <t>SO 00</t>
  </si>
  <si>
    <t>Bilance odvozů a využití zemin (přísuny na deponie)</t>
  </si>
  <si>
    <t>STA</t>
  </si>
  <si>
    <t>{470a9b98-6011-48d9-b8fa-30d0b1c61f66}</t>
  </si>
  <si>
    <t>SO 00-0</t>
  </si>
  <si>
    <t>Etapa 0</t>
  </si>
  <si>
    <t>{a6b97c2d-51d1-46ce-80be-8b59c954e72b}</t>
  </si>
  <si>
    <t>SO 00-1</t>
  </si>
  <si>
    <t>Etapa 1</t>
  </si>
  <si>
    <t>{d98f4a0e-c77d-4914-aeb2-06f51ddfdc21}</t>
  </si>
  <si>
    <t>SO 00-2</t>
  </si>
  <si>
    <t>Etapa 2</t>
  </si>
  <si>
    <t>{81e7429a-d8d6-43d1-af90-eb4a978d3e82}</t>
  </si>
  <si>
    <t>SO 01</t>
  </si>
  <si>
    <t>Rekonstrukce Velkého Vydýmače</t>
  </si>
  <si>
    <t>ING</t>
  </si>
  <si>
    <t>{d69abc61-b359-4b6e-92ab-87ed7b759556}</t>
  </si>
  <si>
    <t>SO 01-1</t>
  </si>
  <si>
    <t>Rekonstrukce hráze VV</t>
  </si>
  <si>
    <t>{95d9e540-fd56-49e4-a53b-40351dc5dfaf}</t>
  </si>
  <si>
    <t>832 11 1</t>
  </si>
  <si>
    <t>SO 01-2</t>
  </si>
  <si>
    <t>Bezpečnostní přeliv VV</t>
  </si>
  <si>
    <t>{9b5c9954-ea4b-4870-8ae7-620c99a634ac}</t>
  </si>
  <si>
    <t>832 39 1</t>
  </si>
  <si>
    <t>SO 01-3</t>
  </si>
  <si>
    <t>Výpustný objekt VV</t>
  </si>
  <si>
    <t>{dd86e567-1d0a-4759-a304-2e610e79c227}</t>
  </si>
  <si>
    <t>SO 01-4</t>
  </si>
  <si>
    <t>Úpravy v zátopě VV</t>
  </si>
  <si>
    <t>{25085497-31f2-4fa0-9edf-c65662a5f5e9}</t>
  </si>
  <si>
    <t>833 15 89</t>
  </si>
  <si>
    <t>SO 02</t>
  </si>
  <si>
    <t>Rekonstrukce Malého Vydýmače</t>
  </si>
  <si>
    <t>{3f5191c6-1185-4826-90b6-4828473cedd7}</t>
  </si>
  <si>
    <t>SO 02-1</t>
  </si>
  <si>
    <t>Rekonstrukce hráze MV</t>
  </si>
  <si>
    <t>{36fc4401-ae52-4dd7-b2a4-e1436fad22a7}</t>
  </si>
  <si>
    <t>SO 02-2</t>
  </si>
  <si>
    <t>Bezpečnostní přeliv MV</t>
  </si>
  <si>
    <t>{73d35577-bc32-4402-9b15-530f406ef773}</t>
  </si>
  <si>
    <t>SO 02-3</t>
  </si>
  <si>
    <t>Výpustný objekt MV</t>
  </si>
  <si>
    <t>{851550a9-e90f-4adf-9f53-1b44b6f534ab}</t>
  </si>
  <si>
    <t>SO 02-4</t>
  </si>
  <si>
    <t>Úpravy v zátopě MV</t>
  </si>
  <si>
    <t>{14d69c5e-e63e-4a27-9567-ec0c3c7a366a}</t>
  </si>
  <si>
    <t>SO 03</t>
  </si>
  <si>
    <t>Rekonstrukce Prostředního rybníka</t>
  </si>
  <si>
    <t>{74d72bff-affa-46f0-877a-e354ecbbeaeb}</t>
  </si>
  <si>
    <t>SO 03-1</t>
  </si>
  <si>
    <t>Rekonstrukce hráze ProR</t>
  </si>
  <si>
    <t>{26688ef7-415c-4f90-9afa-5fb0ce15be5d}</t>
  </si>
  <si>
    <t>SO 03-2</t>
  </si>
  <si>
    <t>Bezpečnostní přeliv ProR</t>
  </si>
  <si>
    <t>{e0954bdc-a6bb-453c-bf7f-915eef1ed5c7}</t>
  </si>
  <si>
    <t>SO 03-3</t>
  </si>
  <si>
    <t>Výpustný objekt ProR</t>
  </si>
  <si>
    <t>{5084fd99-85d5-47b9-9907-498d2d4950c8}</t>
  </si>
  <si>
    <t>SO 03-4</t>
  </si>
  <si>
    <t>Úpravy v zátopě ProR</t>
  </si>
  <si>
    <t>{16ed4421-b4ce-47b8-9ba3-efd5039ee892}</t>
  </si>
  <si>
    <t>SO 04</t>
  </si>
  <si>
    <t>Rekonstrukce Prázdného rybníka</t>
  </si>
  <si>
    <t>{cc29d439-d742-4906-9595-da2dec5bab26}</t>
  </si>
  <si>
    <t>SO 04-1</t>
  </si>
  <si>
    <t>Rekonstrukce hráze PráR</t>
  </si>
  <si>
    <t>{a17a5212-0bf4-443c-93a4-60a8bc157425}</t>
  </si>
  <si>
    <t>SO 04-2</t>
  </si>
  <si>
    <t>Bezpečnostní přeliv PráR</t>
  </si>
  <si>
    <t>{f6ff4acc-d0a8-4a16-9dac-541fa7281eba}</t>
  </si>
  <si>
    <t>SO 04-3</t>
  </si>
  <si>
    <t>Výpustný objekt PráR</t>
  </si>
  <si>
    <t>{30011150-b067-4b81-93ee-14c60d7e8ed5}</t>
  </si>
  <si>
    <t>SO 04-4</t>
  </si>
  <si>
    <t>Úpravy v zátopě PráR</t>
  </si>
  <si>
    <t>{78279c8c-eae1-4607-bf04-01dee93e8d3b}</t>
  </si>
  <si>
    <t>SO 05</t>
  </si>
  <si>
    <t>Rekonstrukce Hliněného rybníka</t>
  </si>
  <si>
    <t>{b7b477af-1d13-4bb5-9fa2-a6eafbfcf516}</t>
  </si>
  <si>
    <t>833 19</t>
  </si>
  <si>
    <t>SO 05-1</t>
  </si>
  <si>
    <t>Rekonstrukce hráze HliR</t>
  </si>
  <si>
    <t>{5f55bc68-caea-4ace-9a8a-27fdc6220e6e}</t>
  </si>
  <si>
    <t>SO 05-2</t>
  </si>
  <si>
    <t>Průleh v koruně HliR</t>
  </si>
  <si>
    <t>{974f2061-a9c4-4387-ac6e-8e38712efceb}</t>
  </si>
  <si>
    <t>SO 05-3</t>
  </si>
  <si>
    <t>Výpustný objekt HliR</t>
  </si>
  <si>
    <t>{39747c66-2eff-4cb9-b2f5-e51e419436ff}</t>
  </si>
  <si>
    <t>SO 05-4</t>
  </si>
  <si>
    <t>Úpravy v zátopě HliR</t>
  </si>
  <si>
    <t>{e7a47099-2aef-45a5-aa11-46f882ed069d}</t>
  </si>
  <si>
    <t>SO 06</t>
  </si>
  <si>
    <t>Rekonstrukce průtočného zařízení mezi V. a M. Vydýmačem</t>
  </si>
  <si>
    <t>{6a4f9d71-eaa6-4c03-ae66-5ee531219777}</t>
  </si>
  <si>
    <t>833 39</t>
  </si>
  <si>
    <t>{6767eeba-7e5a-4267-b84d-419dd2de10de}</t>
  </si>
  <si>
    <t>SO 07</t>
  </si>
  <si>
    <t>Rekonstrukce průtočného zařízení mezi P. a H. rybníkem</t>
  </si>
  <si>
    <t>{d5159bbd-dfe8-4f7e-bb7a-bc4de0ccc181}</t>
  </si>
  <si>
    <t>{933e7f31-9bc3-4d94-8ce6-06647e394df2}</t>
  </si>
  <si>
    <t>SO 08</t>
  </si>
  <si>
    <t>Vegetační úpravy</t>
  </si>
  <si>
    <t>{702a4b07-6afa-4ed0-8156-e9012b00a1bc}</t>
  </si>
  <si>
    <t>823</t>
  </si>
  <si>
    <t>SO 08-1.2</t>
  </si>
  <si>
    <t>Kácení a mýcení stávajících porostů - pozemky LESY ČR</t>
  </si>
  <si>
    <t>{7ef1f4b1-e58f-4437-9c62-5df8fa49ec19}</t>
  </si>
  <si>
    <t>823 2</t>
  </si>
  <si>
    <t>SO 08-2</t>
  </si>
  <si>
    <t>Nové výsadby</t>
  </si>
  <si>
    <t>{3f5de01b-eb50-4408-a10d-d326b2cb6e55}</t>
  </si>
  <si>
    <t>SO 09</t>
  </si>
  <si>
    <t>Příjezdy ke stavbě</t>
  </si>
  <si>
    <t>{57f9531e-73de-4966-ab2e-428d05aeb1d1}</t>
  </si>
  <si>
    <t>822 29</t>
  </si>
  <si>
    <t>SO 09-1</t>
  </si>
  <si>
    <t xml:space="preserve">Úprava sjezdu ze silnice III/21313 </t>
  </si>
  <si>
    <t>{7f5a1380-d995-4b9e-b13a-1f3427842809}</t>
  </si>
  <si>
    <t>SO 09-2</t>
  </si>
  <si>
    <t>Příjezdové komunikace</t>
  </si>
  <si>
    <t>{fab9fed9-306c-4b81-aafc-66899329611c}</t>
  </si>
  <si>
    <t>SO 09-3</t>
  </si>
  <si>
    <t xml:space="preserve">Vnitrostaveništní komunikace </t>
  </si>
  <si>
    <t>{79a8c3d1-f36a-48ff-b8b3-6c34657f8ae4}</t>
  </si>
  <si>
    <t>SO 99</t>
  </si>
  <si>
    <t>Ostatní opatření (rekultivace)</t>
  </si>
  <si>
    <t>{d78ac8ca-64d3-4dd0-bff0-710e17cdbfd6}</t>
  </si>
  <si>
    <t>823 29</t>
  </si>
  <si>
    <t>{2588c5ad-b95b-4053-ad60-766da697f544}</t>
  </si>
  <si>
    <t>1) Krycí list soupisu</t>
  </si>
  <si>
    <t>2) Rekapitulace</t>
  </si>
  <si>
    <t>3) Soupis prací</t>
  </si>
  <si>
    <t>Zpět na list:</t>
  </si>
  <si>
    <t>Rekapitulace stavby</t>
  </si>
  <si>
    <t>KRYCÍ LIST SOUPISU</t>
  </si>
  <si>
    <t>Objekt:</t>
  </si>
  <si>
    <t>VON - Vedlejší a ostatní náklady</t>
  </si>
  <si>
    <t>Soupis:</t>
  </si>
  <si>
    <t>VON - soupis prací - Vedlejší a ostatní náklady</t>
  </si>
  <si>
    <t>REKAPITULACE ČLENĚNÍ SOUPISU PRACÍ</t>
  </si>
  <si>
    <t>Kód dílu - Popis</t>
  </si>
  <si>
    <t>Cena celkem [CZK]</t>
  </si>
  <si>
    <t>Náklady soupisu celkem</t>
  </si>
  <si>
    <t>-1</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</si>
  <si>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</si>
  <si>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</si>
  <si>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</si>
  <si>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</si>
  <si>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</si>
  <si>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</si>
  <si>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</si>
  <si>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</si>
  <si>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</si>
  <si>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</si>
  <si>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</si>
  <si>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</si>
  <si>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</si>
  <si>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</si>
  <si>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</si>
  <si>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</si>
  <si>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</si>
  <si>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</si>
  <si>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</si>
  <si>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K</t>
  </si>
  <si>
    <t>011002000</t>
  </si>
  <si>
    <t>Průzkumné práce, posudky</t>
  </si>
  <si>
    <t>soubor</t>
  </si>
  <si>
    <t>CS ÚRS 2016 02</t>
  </si>
  <si>
    <t>1024</t>
  </si>
  <si>
    <t>-1812626819</t>
  </si>
  <si>
    <t>PP</t>
  </si>
  <si>
    <t>Hlavní tituly průvodních činností a nákladů průzkumné, geodetické a projektové práce průzkumné práce</t>
  </si>
  <si>
    <t>P</t>
  </si>
  <si>
    <t>Poznámka k položce:
- viz DPS, Příloha F.Technické podmínky pro provádění stavby, kapitola 3.F</t>
  </si>
  <si>
    <t>012002000</t>
  </si>
  <si>
    <t>Geodetické práce</t>
  </si>
  <si>
    <t>-863977552</t>
  </si>
  <si>
    <t>Hlavní tituly průvodních činností a nákladů průzkumné, geodetické a projektové práce geodetické práce</t>
  </si>
  <si>
    <t>Poznámka k položce:
- viz DPS, Příloha F.Technické podmínky pro provádění stavby, kapitola 3.C</t>
  </si>
  <si>
    <t>VV</t>
  </si>
  <si>
    <t>"Z toho vytýčení hranic pozemků pro potřeby kácení: 1 100 m"</t>
  </si>
  <si>
    <t>"Z toho vytýčení hranic docasneho odneti PUPFL: 1 400 m"</t>
  </si>
  <si>
    <t>"celkem tedy 2,5 km"</t>
  </si>
  <si>
    <t>3</t>
  </si>
  <si>
    <t>012103000.R1</t>
  </si>
  <si>
    <t>Vytýčení inženýrských sítí</t>
  </si>
  <si>
    <t>-1607144324</t>
  </si>
  <si>
    <t>Poznámka k položce:
- viz DPS, Příloha F.Technické podmínky pro provádění stavby, kapitola 3.B</t>
  </si>
  <si>
    <t>4</t>
  </si>
  <si>
    <t>030001000</t>
  </si>
  <si>
    <t>Zařízení staveniště</t>
  </si>
  <si>
    <t>1173187009</t>
  </si>
  <si>
    <t>Základní rozdělení průvodních činností a nákladů zařízení staveniště</t>
  </si>
  <si>
    <t>Poznámka k položce:
- viz DPS, Příloha F.Technické podmínky pro provádění stavby, kapitola 3.A</t>
  </si>
  <si>
    <t>032603000</t>
  </si>
  <si>
    <t>Ostatní náklady</t>
  </si>
  <si>
    <t>-575135599</t>
  </si>
  <si>
    <t>Poznámka k položce:
- viz DPS, Příloha F.Technické podmínky pro provádění stavby, kapitola 3.Q</t>
  </si>
  <si>
    <t>6</t>
  </si>
  <si>
    <t>034403000.R1</t>
  </si>
  <si>
    <t>Dopravně inženýrská opatření (DIO)</t>
  </si>
  <si>
    <t>-2012538484</t>
  </si>
  <si>
    <t>Zařízení staveniště zabezpečení staveniště dopravní značení na staveništi, DIO</t>
  </si>
  <si>
    <t>Poznámka k položce:
- viz DPS, Příloha F.Technické podmínky pro provádění stavby, kapitola 3.J</t>
  </si>
  <si>
    <t>7</t>
  </si>
  <si>
    <t>042002000.R1</t>
  </si>
  <si>
    <t>Aktualizace havarijního a povodňového plánu</t>
  </si>
  <si>
    <t>-1265889509</t>
  </si>
  <si>
    <t>Poznámka k položce:
- viz DPS, Příloha F.Technické podmínky pro provádění stavby, kapitola 3.K</t>
  </si>
  <si>
    <t>8</t>
  </si>
  <si>
    <t>042002000.R2</t>
  </si>
  <si>
    <t>Zpracování a projednání manipulačního a provozního řádu</t>
  </si>
  <si>
    <t>-179245715</t>
  </si>
  <si>
    <t>Poznámka k položce:
- viz DPS, Příloha F.Technické podmínky pro provádění stavby, kapitola 3.L</t>
  </si>
  <si>
    <t>9</t>
  </si>
  <si>
    <t>043194000</t>
  </si>
  <si>
    <t>Ostatní zkoušky</t>
  </si>
  <si>
    <t>-627462725</t>
  </si>
  <si>
    <t>Inženýrská činnost zkoušky a ostatní měření zkoušky ostatní zkoušky</t>
  </si>
  <si>
    <t>Poznámka k položce:
- viz DPS, Příloha F.Technické podmínky pro provádění stavby, kapitola 3.G</t>
  </si>
  <si>
    <t>060001000.R1</t>
  </si>
  <si>
    <t>Územní a provozní vlivy</t>
  </si>
  <si>
    <t>829298847</t>
  </si>
  <si>
    <t>Základní rozdělení průvodních činností a nákladů územní vlivy</t>
  </si>
  <si>
    <t>Poznámka k položce:
- viz DPS, Příloha F.Technické podmínky pro provádění stavby, kapitola 3.P</t>
  </si>
  <si>
    <t>11</t>
  </si>
  <si>
    <t>079002000</t>
  </si>
  <si>
    <t>Ostatní provozní vlivy - odvodnění staveniště</t>
  </si>
  <si>
    <t>-1931233429</t>
  </si>
  <si>
    <t>Hlavní tituly průvodních činností a nákladů provozní vlivy ostatní provozní vlivy</t>
  </si>
  <si>
    <t>Poznámka k položce:
- viz DPS, Příloha F.Technické podmínky pro provádění stavby, kapitola 3.H</t>
  </si>
  <si>
    <t>SO 00 - Bilance odvozů a využití zemin (přísuny na deponie)</t>
  </si>
  <si>
    <t>SO 00-0 - Etapa 0</t>
  </si>
  <si>
    <t>1)Výkazy výměr byly stanoveny z těchto příloh PD: A_B (Souhrnná TZ, kapitola B.8.8), D.1.1 (TZ, příloha podklady pro soupis prací), D.1.2 (PUDIS, a.s.) 2) V rámci tohoto stavebního objektu jsou bilancovány odvozy a uložení na mezideponie a trvalé deponie výkopové zeminy a zeminy schopné zúrodnění pro etapu 0 (SO 09-1). Vlastní zemní práce (skrývky, hloubení, vykopávky, rozprostření zeminy schopné zůrodnění, zásypy) jsou bilancovány v příslušných SO. 3) Uvedené dopravní vzdálenosti jsou předpoklady projektanta, dle zjištěných možností v době zpracování PD. Zhotovitel musí do cenové nabídky zahrnout náklady dle jím zjištěných možností v době realizace akce.</t>
  </si>
  <si>
    <t>HSV - Práce a dodávky HSV</t>
  </si>
  <si>
    <t xml:space="preserve">    1 - Zemní práce</t>
  </si>
  <si>
    <t>HSV</t>
  </si>
  <si>
    <t>Práce a dodávky HSV</t>
  </si>
  <si>
    <t>Zemní práce</t>
  </si>
  <si>
    <t>162406111</t>
  </si>
  <si>
    <t>Vodorovné přemístění do 2000 m bez naložení výkopku ze zemin schopných zúrodnění</t>
  </si>
  <si>
    <t>m3</t>
  </si>
  <si>
    <t>1929872239</t>
  </si>
  <si>
    <t>Vodorovné přemístění výkopku bez naložení, avšak se složením zemin schopných zúrodnění, na vzdálenost přes 1000 do 2000 m</t>
  </si>
  <si>
    <t>PSC</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</si>
  <si>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</si>
  <si>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"přivezení z. s. zú. z MD ke sjezdu pro rekulticvace, cca 1200 m"22</t>
  </si>
  <si>
    <t>162601102</t>
  </si>
  <si>
    <t>Vodorovné přemístění do 5000 m výkopku/sypaniny z horniny tř. 1 až 4</t>
  </si>
  <si>
    <t>1827038855</t>
  </si>
  <si>
    <t>Vodorovné přemístění výkopku nebo sypaniny po suchu na obvyklém dopravním prostředku, bez naložení výkopku, avšak se složením bez rozhrnutí z horniny tř. 1 až 4 na vzdálenost přes 4 000 do 5 000 m</t>
  </si>
  <si>
    <t>"odvoz přebytečné zeminy na trvalou deponii, předpokl. dopr. vzdálenost 5 km"102</t>
  </si>
  <si>
    <t>167103101</t>
  </si>
  <si>
    <t>Nakládání výkopku ze zemin schopných zúrodnění</t>
  </si>
  <si>
    <t>-1984500933</t>
  </si>
  <si>
    <t>Nakládání neulehlého výkopku z hromad zeminy schopné zúrodnění</t>
  </si>
  <si>
    <t>"Naložení z.s.zú. na mezideponii, až v etapě 1"22</t>
  </si>
  <si>
    <t>171201201</t>
  </si>
  <si>
    <t>Uložení sypaniny na skládky</t>
  </si>
  <si>
    <t>-991492005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</si>
  <si>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</si>
  <si>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"manipulace na trvalé deponii"102</t>
  </si>
  <si>
    <t>171201211</t>
  </si>
  <si>
    <t>Poplatek za uložení odpadu ze sypaniny na skládce (skládkovné)</t>
  </si>
  <si>
    <t>t</t>
  </si>
  <si>
    <t>-1958129883</t>
  </si>
  <si>
    <t>Uložení sypaniny poplatek za uložení sypaniny na skládce (skládkovné)</t>
  </si>
  <si>
    <t>Poznámka k položce:
-odpad 170504</t>
  </si>
  <si>
    <t>"Vro = cca 2t/m3"102*2</t>
  </si>
  <si>
    <t>SO 00-1 - Etapa 1</t>
  </si>
  <si>
    <t>162301101</t>
  </si>
  <si>
    <t>Vodorovné přemístění do 500 m výkopku/sypaniny z horniny tř. 1 až 4</t>
  </si>
  <si>
    <t>143278245</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</si>
  <si>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</si>
  <si>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</si>
  <si>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Celkově je pro zpětné použití potřeba 1296,39 m3 (etapa 1). Předpoklad: na mezideponii se bude nejprve vozit skrytá zemina z nejbližších SO (01, 02)</t>
  </si>
  <si>
    <t>"Odvoz zeminy pro zpětné využití na mezideponii z SO 01"521,76+248,55+104,3+75</t>
  </si>
  <si>
    <t>"Odvoz zeminy pro zpětné využití na mezideponii z SO 02"1296,39-(521,76+248,55+104,3+75)</t>
  </si>
  <si>
    <t>Mezisoučet</t>
  </si>
  <si>
    <t>"Odvoz zeminy pro zpětné využití zpět k SO 01"140,7+2,53+1,82+268,1</t>
  </si>
  <si>
    <t>"Odvoz zeminy pro zpětné využití zpět k SO 02"25,4+1,94+1,97+269,7</t>
  </si>
  <si>
    <t>Součet</t>
  </si>
  <si>
    <t>162306111</t>
  </si>
  <si>
    <t>Vodorovné přemístění do 500 m bez naložení výkopku ze zemin schopných zúrodnění</t>
  </si>
  <si>
    <t>-589071341</t>
  </si>
  <si>
    <t>Vodorovné přemístění výkopku bez naložení, avšak se složením zemin schopných zúrodnění, na vzdálenost přes 100 do 500 m</t>
  </si>
  <si>
    <t>Celkově je pro zpětné použití potřeba 196,78 m3 (etapa 1). Protože v rámci etapy 0 a etapy 2 je bilancován nedostatek z. s. zú, je třeba jej pokrýt</t>
  </si>
  <si>
    <t>mezideponováním z. s. zú. z etapy 1 (etapa 0: 22 m3, etapa 2: 6,46 m3). Celkem je třeba mezideponovat 196,78+22+6,46 =  225,24 m3.</t>
  </si>
  <si>
    <t>Předpoklad: na mezideponii se bude nejprve vozit skrytá zemina s. zú. z nejbližších SO (01, 02). Rozdíl bude přivezen z SO 04.</t>
  </si>
  <si>
    <t>"Odvoz z. s. zú. na mezideponii z SO 01"87,7</t>
  </si>
  <si>
    <t>"Odvoz z. s. zú. na mezideponii z SO 02"51,9</t>
  </si>
  <si>
    <t>"Odvoz z. s. zú. zpět k SO 01"54,62+11,99</t>
  </si>
  <si>
    <t>"Odvoz z. s. zú. zpět - SO 02"21,06+7,98</t>
  </si>
  <si>
    <t>162401101</t>
  </si>
  <si>
    <t>Vodorovné přemístění do 1500 m výkopku/sypaniny z horniny tř. 1 až 4</t>
  </si>
  <si>
    <t>880775274</t>
  </si>
  <si>
    <t>Vodorovné přemístění výkopku nebo sypaniny po suchu na obvyklém dopravním prostředku, bez naložení výkopku, avšak se složením bez rozhrnutí z horniny tř. 1 až 4 na vzdálenost přes 1 000 do 1 500 m</t>
  </si>
  <si>
    <t>"Odvoz zeminy pro zpětné využití zpět k SO 04"200,48+4,08+0,87+378,8</t>
  </si>
  <si>
    <t>-114860730</t>
  </si>
  <si>
    <t>"Na MD je třeba mezideponovat 225,24 m3, z SO 01 a SO 02 dovezeno 139,6 m3. Rozdíl bude dovezen z SO 04".</t>
  </si>
  <si>
    <t>"Odvoz skryté zeminy schopné zúrodnění na mezideponii z SO 04"225,24-139,6</t>
  </si>
  <si>
    <t>"Odvoz z. s. zú. zpět k SO 04"87,61+13,53</t>
  </si>
  <si>
    <t>-1504744128</t>
  </si>
  <si>
    <t>"odvoz přebytečné zeminy na trvalou deponii, dopr. vzdálenost 5 km"</t>
  </si>
  <si>
    <t>"přebytečná zemina - SO 01"536,46</t>
  </si>
  <si>
    <t>"přebytečná zemina - SO 02"292,74</t>
  </si>
  <si>
    <t>"přebytečná zemina - SO 04"519,71</t>
  </si>
  <si>
    <t>"přebytečná zemina - SO 06"52,5</t>
  </si>
  <si>
    <t>"odvoz přebytečné zeminy schopné zúrodnění (avšak přednostně využít na stavbě). Přebytek etapy 1 minus nedostatky etapy 0 a 2"40,72-22-6,46</t>
  </si>
  <si>
    <t>167101102</t>
  </si>
  <si>
    <t>Nakládání výkopku z hornin tř. 1 až 4 přes 100 m3</t>
  </si>
  <si>
    <t>1815791828</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</si>
  <si>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</si>
  <si>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</si>
  <si>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zeminy pro zpětné využití na mezideponii - SO 01"413,15</t>
  </si>
  <si>
    <t>"Naložení zeminy pro zpětné využití na mezideponii - SO 02"299,01</t>
  </si>
  <si>
    <t>"Naložení zeminy pro zpětné využití na mezideponii - SO 04"584,23</t>
  </si>
  <si>
    <t>1734752465</t>
  </si>
  <si>
    <t>"Nakládání z. s. zú. na mezideponii pro zpětné využití k SO 01"54,62+11,99</t>
  </si>
  <si>
    <t>"Nakládání z. s. zú. na mezideponii pro zpětné využití k SO 02"21,06+7,98</t>
  </si>
  <si>
    <t>"Nakládání z. s. zú. na mezideponii pro zpětné využití k SO 04"87,61+13,53</t>
  </si>
  <si>
    <t>Nakládání z. s. zú. na mezideponii pro zpětné využití a její odvoz pro etapu 0 je zahrnuto v SO 00-0 (nedostatek nutno doplnit přebytky etapy 1)</t>
  </si>
  <si>
    <t>Nakládání z. s. zú. na mezideponii pro zpětné využití a její odvoz pro etapu 2 je zahrnuto v SO 00-2 (nedostatek nutno doplnit přebytky etapy 1)</t>
  </si>
  <si>
    <t>-1589306993</t>
  </si>
  <si>
    <t>"uskladnění zeminy pro zpětné využití na mezideponii, výška nad 2 m - SO 01"413,15</t>
  </si>
  <si>
    <t>"uskladnění zeminy pro zpětné využití na mezideponii, výška nad 2 m - SO 02"299,01</t>
  </si>
  <si>
    <t>"uskladnění zeminy pro zpětné využití na mezideponii, výška nad 2 m - SO 04"584,23</t>
  </si>
  <si>
    <t>"manipulace s přebytečnou zeminou na trvalé deponii"1401,41+(40,72-22-6,46)</t>
  </si>
  <si>
    <t>-408997462</t>
  </si>
  <si>
    <t>"Vro, přebytečná zemina = 2t/m3m Vro přebytečná z.s.ú. 1,8t/m3"2*1401,41+1,8*(40,72-22-6,46)</t>
  </si>
  <si>
    <t>SO 00-2 - Etapa 2</t>
  </si>
  <si>
    <t>-2092647417</t>
  </si>
  <si>
    <t>Celkově je pro zpětné použití potřeba 771,73 m3 (etapa 2). Předpoklad: na mezideponii se bude nejprve vozit skrytá zemina z SO (03).</t>
  </si>
  <si>
    <t>"Odvoz zeminy pro zpětné využití na mezideponii z SO 03"456,1+10,88+39,47+135</t>
  </si>
  <si>
    <t>"Odvoz zeminy pro zpětné využití na mezideponii z SO 05"771,73-(456,1+10,88+39,47+135)</t>
  </si>
  <si>
    <t>"Odvoz zeminy pro zpětné využití zpět k SO 03"118,98+3,65+0,7+147,1</t>
  </si>
  <si>
    <t>"Odvoz zeminy pro zpětné využití zpět k SO 05"56,2+0,7+444,4</t>
  </si>
  <si>
    <t>691986828</t>
  </si>
  <si>
    <t>"Odvozy dle bilancí skrývek, přívozy dle potřeby. Vzniká nedostatek 6,49 m3 - v bilancích doplněno deponování zeminy s. zú v rámci etapy 1 (SO 00-1)</t>
  </si>
  <si>
    <t>"Odvoz z. s. zú. na mezideponii z SO 03"60,5</t>
  </si>
  <si>
    <t>"Odvoz z. s. zú. na mezideponii z SO 05"16,8</t>
  </si>
  <si>
    <t>"Odvoz z. s. zú. zpět k SO 03"55,83+10,58</t>
  </si>
  <si>
    <t>"Odvoz z. s. zú. zpět k SO 05"15,01+2,35</t>
  </si>
  <si>
    <t>-1003033960</t>
  </si>
  <si>
    <t>"přebytečná zemina - SO 03"371,02</t>
  </si>
  <si>
    <t>"přebytečná zemina - SO 05. V rámci SO bilancován nedostatek, bude dovezen z MD z jiných SO. Odečítá se."-225,36</t>
  </si>
  <si>
    <t>"přebytečná zemina - SO 07"6,68</t>
  </si>
  <si>
    <t>"přebytečná zemina - SO 08-2"6,2</t>
  </si>
  <si>
    <t>2146511607</t>
  </si>
  <si>
    <t>"Naložení zeminy pro zpětné využití na mezideponii k SO 03"270,43</t>
  </si>
  <si>
    <t>"Naložení zeminy pro zpětné využití na mezideponii k SO 05"501,3</t>
  </si>
  <si>
    <t>-1032865688</t>
  </si>
  <si>
    <t>"Nakládání z. s. zú. na mezideponii pro zpětné využití k SO 03"66,4</t>
  </si>
  <si>
    <t>"Nakládání z. s. zú. na mezideponii pro zpětné využití k SO 05"17,36</t>
  </si>
  <si>
    <t>-603481446</t>
  </si>
  <si>
    <t>"uskladnění zeminy pro zpětné využití na mezideponii, výška nad 2 m - SO 03"270,43</t>
  </si>
  <si>
    <t>"uskladnění zeminy pro zpětné využití na mezideponii, výška nad 2 m - SO 05"501,3</t>
  </si>
  <si>
    <t>"manipulace s přebytečnou zeminou na trvalé deponii"158,54</t>
  </si>
  <si>
    <t>-1876408685</t>
  </si>
  <si>
    <t>"Vro = 2t/m3"2*158,54</t>
  </si>
  <si>
    <t>SO 01 - Rekonstrukce Velkého Vydýmače</t>
  </si>
  <si>
    <t>SO 01-1 - Rekonstrukce hráze VV</t>
  </si>
  <si>
    <t>242</t>
  </si>
  <si>
    <t>1) Výkazy výměr byly stanoveny z těchto příloh PD: D.1.1 (TZ)  D.1.1.1.1, D.1.1.2.1, D.1.1.2.2 (výkresy) 2) Do hmotností pro výpočet přesunů hmot nejsou započteny některé konstrukce. Předpokládá se, že tyto budou dovezeny z místa nákupu (betonárna apod.) přímo k místu použití. Konkrétně se jedná o položky: 321311116. V případě jiných technologických předpokladů je tyto třeba zohlednit v hmotnostech přesunů a cenové nabídce.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</si>
  <si>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</si>
  <si>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</si>
  <si>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</si>
  <si>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</si>
  <si>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</si>
  <si>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</si>
  <si>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</si>
  <si>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</si>
  <si>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</si>
  <si>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112201101</t>
  </si>
  <si>
    <t>Odstranění pařezů D do 300 mm</t>
  </si>
  <si>
    <t>kus</t>
  </si>
  <si>
    <t>1046106813</t>
  </si>
  <si>
    <t>Odstranění pařezů s jejich vykopáním, vytrháním nebo odstřelením, s přesekáním kořenů průměru přes 100 do 300 mm</t>
  </si>
  <si>
    <t>Poznámka k položce:
- do ceny zohlednit že se jedná o zemní hráze, nelze odstřelem</t>
  </si>
  <si>
    <t>"viz TZ Tab. 29"17</t>
  </si>
  <si>
    <t>112201102</t>
  </si>
  <si>
    <t>Odstranění pařezů D do 500 mm</t>
  </si>
  <si>
    <t>1788747822</t>
  </si>
  <si>
    <t>Odstranění pařezů s jejich vykopáním, vytrháním nebo odstřelením, s přesekáním kořenů průměru přes 300 do 500 mm</t>
  </si>
  <si>
    <t>"viz TZ Tab. 29"19</t>
  </si>
  <si>
    <t>112201103</t>
  </si>
  <si>
    <t>Odstranění pařezů D do 700 mm</t>
  </si>
  <si>
    <t>-1254814612</t>
  </si>
  <si>
    <t>Odstranění pařezů s jejich vykopáním, vytrháním nebo odstřelením, s přesekáním kořenů průměru přes 500 do 700 mm</t>
  </si>
  <si>
    <t>"viz TZ Tab. 29"1</t>
  </si>
  <si>
    <t>115101201</t>
  </si>
  <si>
    <t>Čerpání vody na dopravní výšku do 10 m průměrný přítok do 500 l/min</t>
  </si>
  <si>
    <t>hod</t>
  </si>
  <si>
    <t>768351890</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</si>
  <si>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</si>
  <si>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</si>
  <si>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"předpoklad: 60 dnů, 8 hodiny/den"60*8</t>
  </si>
  <si>
    <t>115101301</t>
  </si>
  <si>
    <t>Pohotovost čerpací soupravy pro dopravní výšku do 10 m přítok do 500 l/min</t>
  </si>
  <si>
    <t>den</t>
  </si>
  <si>
    <t>-894111605</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</si>
  <si>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</si>
  <si>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</si>
  <si>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119001202</t>
  </si>
  <si>
    <t>Úprava zemin vápnem nebo směsnými hydraulickými pojivy tl vrstvy 300 mm</t>
  </si>
  <si>
    <t>m2</t>
  </si>
  <si>
    <t>297995206</t>
  </si>
  <si>
    <t>Úprava zemin vápnem nebo směsnými hydraulickými pojivy za účelem zlepšení mechanických vlastností, tl. vrstvy po zhutnění 300 mm</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</si>
  <si>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</si>
  <si>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"viz TZ, tl. vrstvy předpokládána 0,3 m, potřeba vápna 3 % z objemu zeminy, Vro,neh.vapno = 1,2 t/m3"</t>
  </si>
  <si>
    <t>509/0.3</t>
  </si>
  <si>
    <t>M</t>
  </si>
  <si>
    <t>585301620</t>
  </si>
  <si>
    <t>vápno nehašené</t>
  </si>
  <si>
    <t>120565940</t>
  </si>
  <si>
    <t>vápno nehašené vzdušné jemně mleté</t>
  </si>
  <si>
    <t>509*0,03*1,01*1,2</t>
  </si>
  <si>
    <t>121103111</t>
  </si>
  <si>
    <t>Skrývka zemin schopných zúrodnění v rovině a svahu do 1:5</t>
  </si>
  <si>
    <t>1125798313</t>
  </si>
  <si>
    <t>Skrývka zemin schopných zúrodnění v rovině a ve sklonu do 1:5</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</si>
  <si>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</si>
  <si>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"dle PF, koruna"100*3*0,1</t>
  </si>
  <si>
    <t>121103112</t>
  </si>
  <si>
    <t>Skrývka zemin schopných zúrodnění ve svahu do 1:2</t>
  </si>
  <si>
    <t>-1928813893</t>
  </si>
  <si>
    <t>Skrývka zemin schopných zúrodnění ve sklonu přes 1:5 do 1:2</t>
  </si>
  <si>
    <t>"dle PF, celkem - koruna x 2/3"(87,7-30)*2/3</t>
  </si>
  <si>
    <t>121103113</t>
  </si>
  <si>
    <t>Skrývka zemin schopných zúrodnění ve svahu přes 1:2</t>
  </si>
  <si>
    <t>1140948451</t>
  </si>
  <si>
    <t>Skrývka zemin schopných zúrodnění ve sklonu přes 1:2</t>
  </si>
  <si>
    <t>"dle PF, (celkem - koruna) x 1/3"(87,7-30)*1/3</t>
  </si>
  <si>
    <t>125203111</t>
  </si>
  <si>
    <t>Vykopávky melioračních kanálů pro meliorace lesnicko-technické v hornině tř. 3</t>
  </si>
  <si>
    <t>-1752554726</t>
  </si>
  <si>
    <t>Vykopávky melioračních kanálů přívodních (závlahových) nebo odpadních pro jakoukoliv šířku kanálu, jeho hloubku a množství vykopávky pro lesnicko-technické meliorace v hornině tř. 3</t>
  </si>
  <si>
    <t xml:space="preserve">Poznámka k souboru cen:
1. Ceny lze použít i pro nezapažené odkopávky a prokopávky při úpravě území kolem melioračních kanálů vně svislých ploch proložených projektovanými břehovými čarami, souvisejí-li tyto odkopávky a prokopávky se zároveň prováděnými vykopávkami pro meliorační kanály. 2. Ceny nelze použít pro: a) vykopávky melioračních kanálů pod projektem určenou úrovní pracovní hladiny vody, tyto se oceňují cenami souboru cen 127 . 0-11 Vykopávky pod vodou strojně části A01, b) vykopávky pro koryta vodotečí; tyto vykopávky se oceňují cenami souboru cen 124 . 0-31 Vykopávky pro koryta vodotečí; c) vykopávky pro pobřežní zdi, patky dlažeb, prahy apod. kromě zpevnění dna a svahu; tyto vykopávky se oceňují podle své povahy jako hloubení jam, rýh nebo šachet, příslušnými cenami souborů cen části A 01 Společné zemní práce; d) vykopávky pro meliorační kanály v prostorech s pažením rozepřeným nebo vzepřeným; tyto zemní práce se oceňují cenami souborů cen 131 . 0-12 Hloubení zapažených jam, 132 . 0-1 . Hloubení rýh a 133 . 0- . 0 Hloubení zapažených i nezapažených šachet části A 01. 3. V cenách jsou započteny i náklady na: a) přehození výkopku na vzdálenost do 3 m nebo naložení na dopravní prostředek, b) svislé přemístění výkopku, c) ztížené podmínky při křížení melioračních kanálů se stávajícími koryty. 4. Předepisuje-li projekt rozprostřít výkopek získaný z vykopávky pro meliorační kanály, oceňuje se toto rozprostření cenou 171 20-1101 Uložení sypaniny do nezhutněných násypů a vodorovné přemístění výkopku se složením, ale bez naložení a rozprostření cenami souboru cen 162 . 0-1 . části A 01 tohoto katalogu. 5. Vykopávky pro zaústění melioračních kanálů do vodních toků nebo vodních nádrží se oceňují cenami souboru cen 122 . 0-1 . Odkopávky a prokopávky nezapažené. 6. Jestliže při úpravě vodního toku dojde k úpravě již existujícího zaústění melioračního kanálu, považuje se s tím související úprava melioračního kanálu v délce do 100 m za součást úpravy vodního toku. 7. Ceny pro zemědělské meliorace lze použít i tehdy, provádí-li se vykopávka melioračních kanálů pro zemědělské meliorace v určitých místech na půdách lesních a pro lesnicko-technické meliorace v určitých místech na půdách zemědělských. 8. Hloubení zatrubněných melioračních kanálů se oceňuje podle čl. 3134 Všeobecných podmínek tohoto katalogu. </t>
  </si>
  <si>
    <t>"odvodňovací příkop podél hrází, plocha cca 1,2 m2 (viz VPR)"1,2*115</t>
  </si>
  <si>
    <t>12</t>
  </si>
  <si>
    <t>131201102</t>
  </si>
  <si>
    <t>Hloubení jam nezapažených v hornině tř. 3 objemu do 1000 m3</t>
  </si>
  <si>
    <t>-383561394</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</si>
  <si>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</si>
  <si>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</si>
  <si>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"dle PF a TZ minus Z.S.Zú"(512.7+84.8)-87.7</t>
  </si>
  <si>
    <t>13</t>
  </si>
  <si>
    <t>131201109</t>
  </si>
  <si>
    <t>Příplatek za lepivost u hloubení jam nezapažených v hornině tř. 3</t>
  </si>
  <si>
    <t>1182808658</t>
  </si>
  <si>
    <t>Hloubení nezapažených jam a zářezů s urovnáním dna do předepsaného profilu a spádu Příplatek k cenám za lepivost horniny tř. 3</t>
  </si>
  <si>
    <t>509,8*0,3 'Přepočtené koeficientem množství</t>
  </si>
  <si>
    <t>14</t>
  </si>
  <si>
    <t>132201101</t>
  </si>
  <si>
    <t>Hloubení rýh š do 600 mm v hornině tř. 3 objemu do 100 m3</t>
  </si>
  <si>
    <t>1614642081</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</si>
  <si>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</si>
  <si>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</si>
  <si>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pro beton. pas na návodním líc"(0.25+2*0.05)* (0.56+0.05)*(15+41)</t>
  </si>
  <si>
    <t>132201109</t>
  </si>
  <si>
    <t>Příplatek za lepivost k hloubení rýh š do 600 mm v hornině tř. 3</t>
  </si>
  <si>
    <t>-1599746009</t>
  </si>
  <si>
    <t>Hloubení zapažených i nezapažených rýh šířky do 600 mm s urovnáním dna do předepsaného profilu a spádu v hornině tř. 3 Příplatek k cenám za lepivost horniny tř. 3</t>
  </si>
  <si>
    <t>11,96*0,3 'Přepočtené koeficientem množství</t>
  </si>
  <si>
    <t>16</t>
  </si>
  <si>
    <t>2057024498</t>
  </si>
  <si>
    <t>"dovoz sypaniny z MD k SO"509</t>
  </si>
  <si>
    <t>17</t>
  </si>
  <si>
    <t>162301421</t>
  </si>
  <si>
    <t>Vodorovné přemístění pařezů do 5 km D do 300 mm</t>
  </si>
  <si>
    <t>1779208777</t>
  </si>
  <si>
    <t>Vodorovné přemístění větví, kmenů nebo pařezů s naložením, složením a dopravou do 5000 m pařezů kmenů, průměru přes 100 do 300 mm</t>
  </si>
  <si>
    <t>"odvoz na skládku 12 km, viz tab. v TZ"17</t>
  </si>
  <si>
    <t>18</t>
  </si>
  <si>
    <t>162301422</t>
  </si>
  <si>
    <t>Vodorovné přemístění pařezů do 5 km D do 500 mm</t>
  </si>
  <si>
    <t>1955392604</t>
  </si>
  <si>
    <t>Vodorovné přemístění větví, kmenů nebo pařezů s naložením, složením a dopravou do 5000 m pařezů kmenů, průměru přes 300 do 500 mm</t>
  </si>
  <si>
    <t>"odvoz na skládku 12 km, viz tab. v TZ"19</t>
  </si>
  <si>
    <t>19</t>
  </si>
  <si>
    <t>162301423</t>
  </si>
  <si>
    <t>Vodorovné přemístění pařezů do 5 km D do 700 mm</t>
  </si>
  <si>
    <t>-1973939434</t>
  </si>
  <si>
    <t>Vodorovné přemístění větví, kmenů nebo pařezů s naložením, složením a dopravou do 5000 m pařezů kmenů, průměru přes 500 do 700 mm</t>
  </si>
  <si>
    <t>"odvoz na skládku 12 km, viz tab. v TZ"1</t>
  </si>
  <si>
    <t>20</t>
  </si>
  <si>
    <t>162301921</t>
  </si>
  <si>
    <t>Příplatek k vodorovnému přemístění pařezů D 300 mm ZKD 5 km</t>
  </si>
  <si>
    <t>1581759717</t>
  </si>
  <si>
    <t>Vodorovné přemístění větví, kmenů nebo pařezů s naložením, složením a dopravou Příplatek k cenám za každých dalších i započatých 5000 m přes 5000 m pařezů kmenů, průměru přes 100 do 300 mm</t>
  </si>
  <si>
    <t>"odvoz na skládku 12 km, viz tab. v TZ"17*2</t>
  </si>
  <si>
    <t>162301922</t>
  </si>
  <si>
    <t>Příplatek k vodorovnému přemístění pařezů D 500 mm ZKD 5 km</t>
  </si>
  <si>
    <t>-1734964420</t>
  </si>
  <si>
    <t>Vodorovné přemístění větví, kmenů nebo pařezů s naložením, složením a dopravou Příplatek k cenám za každých dalších i započatých 5000 m přes 5000 m pařezů kmenů, průměru přes 300 do 500 mm</t>
  </si>
  <si>
    <t>"odvoz na skládku 12 km, viz tab. v TZ"19*2</t>
  </si>
  <si>
    <t>22</t>
  </si>
  <si>
    <t>162301923</t>
  </si>
  <si>
    <t>Příplatek k vodorovnému přemístění pařezů D 700 mm ZKD 5 km</t>
  </si>
  <si>
    <t>-766671353</t>
  </si>
  <si>
    <t>Vodorovné přemístění větví, kmenů nebo pařezů s naložením, složením a dopravou Příplatek k cenám za každých dalších i započatých 5000 m přes 5000 m pařezů kmenů, průměru přes 500 do 700 mm</t>
  </si>
  <si>
    <t>"odvoz na skládku 12 km, viz tab. v TZ"1*2</t>
  </si>
  <si>
    <t>23</t>
  </si>
  <si>
    <t>1749185437</t>
  </si>
  <si>
    <t>"dovoz sypaniny na MD"509</t>
  </si>
  <si>
    <t>24</t>
  </si>
  <si>
    <t>1062686768</t>
  </si>
  <si>
    <t>"naložení sypaniny na MD před dovozem k SO"509</t>
  </si>
  <si>
    <t>25</t>
  </si>
  <si>
    <t>171101101</t>
  </si>
  <si>
    <t>Uložení sypaniny z hornin soudržných do násypů zhutněných na 95 % PS</t>
  </si>
  <si>
    <t>1534168836</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</si>
  <si>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</si>
  <si>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</si>
  <si>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 do přitěžovacích lavic zhutnění dle aktuální vlhkosti, netřeba 95 % PS</t>
  </si>
  <si>
    <t>"přitěžovací lavice na vzdušním líci"91,56</t>
  </si>
  <si>
    <t>26</t>
  </si>
  <si>
    <t>171103201</t>
  </si>
  <si>
    <t>Uložení sypanin z horniny tř. 1 až 4 do hrází nádrží se zhutněním 100 % PS C s příměsí jílu do 20 %</t>
  </si>
  <si>
    <t>709184396</t>
  </si>
  <si>
    <t>Uložení netříděných sypanin z hornin tř. 1 až 4 do zemních hrází pro jakoukoliv šířku koruny přehradních a jiných vodních nádrží se zhutněním do 100 % PS - koef. C s příměsí jílové hlíny do 20 %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</si>
  <si>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</si>
  <si>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"dosypání hráze, dle PF a TZ"424,2+84,8</t>
  </si>
  <si>
    <t>27</t>
  </si>
  <si>
    <t>-967621027</t>
  </si>
  <si>
    <t>"manipulace/uložení sypaniny na MD před dovozem k SO"509</t>
  </si>
  <si>
    <t>28</t>
  </si>
  <si>
    <t>583312010.R1</t>
  </si>
  <si>
    <t>Obstarání sypaniny dle specifikace</t>
  </si>
  <si>
    <t>504323795</t>
  </si>
  <si>
    <t>písek hlinitý SM</t>
  </si>
  <si>
    <t>"Predpoklad: nakup v LB Minerals, je na zhotoviteli, kde si sypaninu obstará, v souladu s požadavky PD. Vro = 2 t/m3"2*509</t>
  </si>
  <si>
    <t>29</t>
  </si>
  <si>
    <t>174101101</t>
  </si>
  <si>
    <t>Zásyp jam, šachet rýh nebo kolem objektů sypaninou se zhutněním</t>
  </si>
  <si>
    <t>-1298583699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</si>
  <si>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</si>
  <si>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</si>
  <si>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odtěžené části pod úrovní terénu, viz 10 dle VPR"46</t>
  </si>
  <si>
    <t>"Zásyp - rýha betonového pasu u návodního líce"(2*0.05)*(0.56)*(15+41)</t>
  </si>
  <si>
    <t>30</t>
  </si>
  <si>
    <t>174201101</t>
  </si>
  <si>
    <t>Zásyp jam, šachet rýh nebo kolem objektů sypaninou bez zhutnění</t>
  </si>
  <si>
    <t>1004376670</t>
  </si>
  <si>
    <t>Zásyp sypaninou z jakékoliv horniny s uložením výkopku ve vrstvách bez zhutnění jam, šachet, rýh nebo kolem objektů v těchto vykopávkách</t>
  </si>
  <si>
    <t>"odvodňovací příkopy"138</t>
  </si>
  <si>
    <t>31</t>
  </si>
  <si>
    <t>174201201</t>
  </si>
  <si>
    <t>Zásyp jam po pařezech D pařezů do 300 mm</t>
  </si>
  <si>
    <t>-1841121236</t>
  </si>
  <si>
    <t>Zásyp jam po pařezech výkopkem z horniny získané při dobývání pařezů s hrubým urovnáním povrchu zasypávky průměru pařezu přes 100 do 300 mm</t>
  </si>
  <si>
    <t>32</t>
  </si>
  <si>
    <t>174201202</t>
  </si>
  <si>
    <t>Zásyp jam po pařezech D pařezů do 500 mm</t>
  </si>
  <si>
    <t>-534408036</t>
  </si>
  <si>
    <t>Zásyp jam po pařezech výkopkem z horniny získané při dobývání pařezů s hrubým urovnáním povrchu zasypávky průměru pařezu přes 300 do 500 mm</t>
  </si>
  <si>
    <t>33</t>
  </si>
  <si>
    <t>174201203</t>
  </si>
  <si>
    <t>Zásyp jam po pařezech D pařezů do 700 mm</t>
  </si>
  <si>
    <t>-43488213</t>
  </si>
  <si>
    <t>Zásyp jam po pařezech výkopkem z horniny získané při dobývání pařezů s hrubým urovnáním povrchu zasypávky průměru pařezu přes 500 do 700 mm</t>
  </si>
  <si>
    <t>34</t>
  </si>
  <si>
    <t>181006111</t>
  </si>
  <si>
    <t>Rozprostření zemin tl vrstvy do 0,1 m schopných zúrodnění v rovině a sklonu do 1:5</t>
  </si>
  <si>
    <t>538127114</t>
  </si>
  <si>
    <t>Rozprostření zemin schopných zúrodnění v rovině a ve sklonu do 1:5, tloušťka vrstvy do 0,10 m</t>
  </si>
  <si>
    <t>"obrusná vrstva komunikace na hrázi na podkladní jutovou tkaninu, tl. 5 cm"3,1*69,8</t>
  </si>
  <si>
    <t>35</t>
  </si>
  <si>
    <t>181006121</t>
  </si>
  <si>
    <t>Rozprostření zemin tl vrstvy do 0,1 m schopných zúrodnění ve sklonu přes 1:5</t>
  </si>
  <si>
    <t>-1047211489</t>
  </si>
  <si>
    <t>Rozprostření zemin schopných zúrodnění ve sklonu přes 1:5, tloušťka vrstvy do 0,10 m</t>
  </si>
  <si>
    <t>"vzdušný svah, dle PF"353,6</t>
  </si>
  <si>
    <t>"návodní svah nad opevněním" 84,36</t>
  </si>
  <si>
    <t>36</t>
  </si>
  <si>
    <t>181411122</t>
  </si>
  <si>
    <t>Založení lučního trávníku výsevem plochy do 1000 m2 ve svahu do 1:2</t>
  </si>
  <si>
    <t>-1737919793</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</si>
  <si>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</si>
  <si>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</si>
  <si>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"osetí návodního svahu nad opevněním"84,36</t>
  </si>
  <si>
    <t>37</t>
  </si>
  <si>
    <t>005724740</t>
  </si>
  <si>
    <t>osivo směs travní krajinná - svahová</t>
  </si>
  <si>
    <t>kg</t>
  </si>
  <si>
    <t>-166314924</t>
  </si>
  <si>
    <t>84,36*0,025 'Přepočtené koeficientem množství</t>
  </si>
  <si>
    <t>38</t>
  </si>
  <si>
    <t>181411161</t>
  </si>
  <si>
    <t>Založení trávníku zatravňovací textilií včetně textilie plochy do 1000 m2 v rovině a ve svahu do 1:5</t>
  </si>
  <si>
    <t>1325074365</t>
  </si>
  <si>
    <t>Založení trávníku na půdě předem připravené plochy do 1000 m2 zatravňovací textilií v rovině nebo na svahu do 1:5</t>
  </si>
  <si>
    <t>"obrusná vrstva komunikace na hrázi na podkladní jutovou tkaninu"3,1*69,8</t>
  </si>
  <si>
    <t>39</t>
  </si>
  <si>
    <t>005724720</t>
  </si>
  <si>
    <t>osivo směs travní krajinná - rovinná</t>
  </si>
  <si>
    <t>-208348869</t>
  </si>
  <si>
    <t>"250 kg/ha"216,38*250/10000</t>
  </si>
  <si>
    <t>40</t>
  </si>
  <si>
    <t>181907211</t>
  </si>
  <si>
    <t>Rozrušení povrchu do hl 0,7 m v zemině tř 1 až 4</t>
  </si>
  <si>
    <t>1820465777</t>
  </si>
  <si>
    <t>Rozrušení povrchu plochy zemin tř. 1 až 4 hloubky do 0,70 m</t>
  </si>
  <si>
    <t xml:space="preserve">Poznámka k souboru cen:
1. V cenách nejsou započteny náklady na odstranění překážek na povrchu plochy, která má být rozrušena. Odstranění překážek se oceňuje: a) vegetační kryt cenami souboru cen 111 10-11 Odstranění travin a rákosů, b) kořeny cenami souboru cen 111 20-11 Odstranění křovin a stromů s odstraněním kořenů, c) balvany velikosti přes 0,10 m3 cenami souboru cen 122 86-1101 Těžení a rozpojení jednotlivých balvanů částí A 01 katalogu 800-1 Zemní práce, d) odstranění kamene z pozemku cenami souboru cen 181 11-47, části A 01 katalogu 823-1 Plochy a úpravy území. </t>
  </si>
  <si>
    <t>Poznámka k položce:
- zajištění lepšího navázání původní a nově dosypané části</t>
  </si>
  <si>
    <t>"dtto svahování před dosypáním"772,7</t>
  </si>
  <si>
    <t>41</t>
  </si>
  <si>
    <t>181951102</t>
  </si>
  <si>
    <t>Úprava pláně v hornině tř. 1 až 4 se zhutněním</t>
  </si>
  <si>
    <t>-956344271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</si>
  <si>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</si>
  <si>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</si>
  <si>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komunikace na hrázi"4,2*69,8</t>
  </si>
  <si>
    <t>"dno rýhy pro betonový pas, dtto podklad"19,6</t>
  </si>
  <si>
    <t>42</t>
  </si>
  <si>
    <t>182201101</t>
  </si>
  <si>
    <t>Svahování násypů</t>
  </si>
  <si>
    <t>-1905396538</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</si>
  <si>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</si>
  <si>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</si>
  <si>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"modelování zavazovacího ozubu dle PF"772,7</t>
  </si>
  <si>
    <t>"modelování hráze po dosypání dle PF"541,6</t>
  </si>
  <si>
    <t>43</t>
  </si>
  <si>
    <t>184802311</t>
  </si>
  <si>
    <t>Chemické odplevelení před založením kultury nad 20 m2 postřikem na široko ve svahu do 1:1</t>
  </si>
  <si>
    <t>-471659004</t>
  </si>
  <si>
    <t>Chemické odplevelení půdy před založením kultury, trávníku nebo zpevněných ploch o výměře jednotlivě přes 20 m2 na svahu přes 1:2 do 1:1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</si>
  <si>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</si>
  <si>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300,74</t>
  </si>
  <si>
    <t>44</t>
  </si>
  <si>
    <t>184807111</t>
  </si>
  <si>
    <t>Zřízení ochrany stromu bedněním</t>
  </si>
  <si>
    <t>945018318</t>
  </si>
  <si>
    <t>Ochrana kmene bedněním před poškozením stavebním provozem zřízení</t>
  </si>
  <si>
    <t>"Ochrana stromů nenavržených ke kácení, místa zavázání hrází, 2 ks/rybník. čtverec a=50 cm, výška 200 cm)"2*(4*2*0,5)</t>
  </si>
  <si>
    <t>45</t>
  </si>
  <si>
    <t>184807112</t>
  </si>
  <si>
    <t>Odstranění ochrany stromu bedněním</t>
  </si>
  <si>
    <t>1309170662</t>
  </si>
  <si>
    <t>Ochrana kmene bedněním před poškozením stavebním provozem odstranění</t>
  </si>
  <si>
    <t>46</t>
  </si>
  <si>
    <t>185803112</t>
  </si>
  <si>
    <t>Ošetření trávníku shrabáním ve svahu do 1:2</t>
  </si>
  <si>
    <t>730963243</t>
  </si>
  <si>
    <t>Ošetření trávníku jednorázové na svahu přes 1:5 do 1:2</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</si>
  <si>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</si>
  <si>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2*300,74</t>
  </si>
  <si>
    <t>47</t>
  </si>
  <si>
    <t>185804312</t>
  </si>
  <si>
    <t>Zalití rostlin vodou plocha přes 20 m2</t>
  </si>
  <si>
    <t>1462413573</t>
  </si>
  <si>
    <t>Zalití rostlin vodou plochy záhonů jednotlivě přes 20 m2</t>
  </si>
  <si>
    <t>"3x, 50 l/m2"300,74*3*50/1000</t>
  </si>
  <si>
    <t>48</t>
  </si>
  <si>
    <t>185851121</t>
  </si>
  <si>
    <t>Dovoz vody pro zálivku rostlin za vzdálenost do 1000 m</t>
  </si>
  <si>
    <t>-1262071730</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</si>
  <si>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</si>
  <si>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</si>
  <si>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Svislé a kompletní konstrukce</t>
  </si>
  <si>
    <t>49</t>
  </si>
  <si>
    <t>321311116</t>
  </si>
  <si>
    <t>Konstrukce vodních staveb z betonu prostého mrazuvzdorného tř. C 30/37</t>
  </si>
  <si>
    <t>-1167822373</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</si>
  <si>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</si>
  <si>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</si>
  <si>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 betonový pas u návodního lícer"0.14*(14+41)</t>
  </si>
  <si>
    <t>50</t>
  </si>
  <si>
    <t>321351010</t>
  </si>
  <si>
    <t>Bednění konstrukcí vodních staveb rovinné - zřízení</t>
  </si>
  <si>
    <t>-300380193</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</si>
  <si>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</si>
  <si>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</si>
  <si>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"Bednění stěn beton pasu u návodního líce"(0.6+0.52)*(15+71)+2*0,14</t>
  </si>
  <si>
    <t>51</t>
  </si>
  <si>
    <t>321352010</t>
  </si>
  <si>
    <t>Bednění konstrukcí vodních staveb rovinné - odstranění</t>
  </si>
  <si>
    <t>-768492111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</si>
  <si>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</si>
  <si>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Vodorovné konstrukce</t>
  </si>
  <si>
    <t>52</t>
  </si>
  <si>
    <t>451315113</t>
  </si>
  <si>
    <t>Podkladní nebo výplňová vrstva z betonu C 8/10 tl do 100 mm</t>
  </si>
  <si>
    <t>4517129</t>
  </si>
  <si>
    <t>Podkladní a výplňové vrstvy z betonu prostého tloušťky do 100 mm, z betonu C 8/10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</si>
  <si>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</si>
  <si>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 pro betonový pas u návodního líce tl. 5 cm"(0.25+2*0.05)*(15+41)</t>
  </si>
  <si>
    <t>53</t>
  </si>
  <si>
    <t>457532112</t>
  </si>
  <si>
    <t>Filtrační vrstvy z hrubého drceného kameniva se zhutněním frakce od 16 až 63 do 32 až 63 mm</t>
  </si>
  <si>
    <t>-1327646344</t>
  </si>
  <si>
    <t>Filtrační vrstvy jakékoliv tloušťky a sklonu z hrubého drceného kameniva se zhutněním do 10 pojezdů/m3, frakce od 16-63 do 32-63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</si>
  <si>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</si>
  <si>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Poznámka k položce:
- možno i těžené kamenivo</t>
  </si>
  <si>
    <t>"drenážní vrstva" 11,77</t>
  </si>
  <si>
    <t>54</t>
  </si>
  <si>
    <t>457572111</t>
  </si>
  <si>
    <t>Filtrační vrstvy ze štěrkopísku se zhutněním frakce od 0 až 8 do 0 až 32 mm</t>
  </si>
  <si>
    <t>1057672108</t>
  </si>
  <si>
    <t>Filtrační vrstvy jakékoliv tloušťky a sklonu ze štěrkopísků se zhutněním do 10 pojezdů/m3, frakce od 0-8 do 0-32 mm</t>
  </si>
  <si>
    <t>Poznámka k položce:
- podklad pod návodní opevnění 1 - 32 dle VPR
- filtr 0 - 16 dle VPR</t>
  </si>
  <si>
    <t>"návodní opevnění - filtr 100 mm"36,86</t>
  </si>
  <si>
    <t>"filtr 0-16"18,25</t>
  </si>
  <si>
    <t>55</t>
  </si>
  <si>
    <t>457572211</t>
  </si>
  <si>
    <t>Filtrační vrstvy z kameniva těženého hrubého se zhutněním frakce od 4 až 8 do 16 až 32 mm</t>
  </si>
  <si>
    <t>-560638563</t>
  </si>
  <si>
    <t>Filtrační vrstvy jakékoliv tloušťky a sklonu z hrubého těženého kameniva se zhutněním do 10 pojezdů/m3, frakce 16-32 mm</t>
  </si>
  <si>
    <t>Poznámka k položce:
- možno i drcené kamenivo</t>
  </si>
  <si>
    <t>"filtr drenáže 16 - 32"20,34</t>
  </si>
  <si>
    <t>56</t>
  </si>
  <si>
    <t>457971112</t>
  </si>
  <si>
    <t>Zřízení vrstvy z geotextilie o sklonu do 10° š přes 3 do 7,5 m</t>
  </si>
  <si>
    <t>-1509328615</t>
  </si>
  <si>
    <t>Zřízení vrstvy z geotextilie s přesahem bez připevnění k podkladu, s potřebným dočasným zatěžováním včetně zakotvení okraje o sklonu do 10 st.,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</si>
  <si>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</si>
  <si>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"jutová tkanina pod zatravňovací vrstvou"3,3*69,8*1,2</t>
  </si>
  <si>
    <t>57</t>
  </si>
  <si>
    <t>693110550</t>
  </si>
  <si>
    <t>jutová tkanina 305 g/m2, šíře 105 cm, nábal 100 m, barva přírodní</t>
  </si>
  <si>
    <t>1004576202</t>
  </si>
  <si>
    <t>58</t>
  </si>
  <si>
    <t>457979113</t>
  </si>
  <si>
    <t>Příplatek za připevnění geotextilie k podkladu o sklonu do 10° 10 skob na 10 m2</t>
  </si>
  <si>
    <t>585109380</t>
  </si>
  <si>
    <t>Zřízení vrstvy z geotextilie s přesahem Příplatek k cenám za připevnění geotextilie k podkladu ocelovými skobami z betonářské oceli o sklonu do 10 st., při počtu skob na 10 m2 plochy přes 8 do 10 ks</t>
  </si>
  <si>
    <t>"separacni tkana geotextilie PP na plani"4,2*69,8*1,05</t>
  </si>
  <si>
    <t>59</t>
  </si>
  <si>
    <t>461211711</t>
  </si>
  <si>
    <t>Patka z lomového kamene pro dlažbu na sucho bez výplně spár</t>
  </si>
  <si>
    <t>-2072165087</t>
  </si>
  <si>
    <t>Patka z lomového kamene lomařsky upraveného pro dlažbu zděná na sucho bez výplně spár</t>
  </si>
  <si>
    <t xml:space="preserve">Poznámka k souboru cen:
1. Ceny lze použít i pro patky, které podpírají pohoz, vegetační, popř. jiné opevnění svahu. 2. Ceny neplatí pro zřízení záhozových patek z lomového kamene. Tyto se oceňují cenami souboru cen 462 51-11 Zához z lomového kamene. 3. V cenách jsou započteny i náklady na úpravu povrchu viditelných ploch patky. 4. Objem se stanoví v m3 konstrukce patky. </t>
  </si>
  <si>
    <t>"návodní opevnění - podpěrná patka, AxL"81*0.95</t>
  </si>
  <si>
    <t>60</t>
  </si>
  <si>
    <t>464571124</t>
  </si>
  <si>
    <t>Pohoz z kameniva těženého hrubého zrno 63 až 125 mm z terénu</t>
  </si>
  <si>
    <t>-1909921693</t>
  </si>
  <si>
    <t>Pohoz dna nebo svahů jakékoliv tloušťky z kameniva těženého hrubého, z terénu, frakce do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</si>
  <si>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</si>
  <si>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"návodní opevnění - pohoz, určeno z PF"84,03</t>
  </si>
  <si>
    <t>Komunikace pozemní</t>
  </si>
  <si>
    <t>61</t>
  </si>
  <si>
    <t>564752111</t>
  </si>
  <si>
    <t>Podklad z vibrovaného štěrku VŠ tl 150 mm</t>
  </si>
  <si>
    <t>594485189</t>
  </si>
  <si>
    <t>Podklad nebo kryt z vibrovaného štěrku VŠ s rozprostřením, vlhčením a zhutněním, po zhutnění tl. 150 mm</t>
  </si>
  <si>
    <t>"podkladní_vrstva komunikace na hrázi"3,5*69,8*1,03</t>
  </si>
  <si>
    <t>62</t>
  </si>
  <si>
    <t>564861111</t>
  </si>
  <si>
    <t>Podklad ze štěrkodrtě ŠD tl 200 mm</t>
  </si>
  <si>
    <t>1189910235</t>
  </si>
  <si>
    <t>Podklad ze štěrkodrti ŠD s rozprostřením a zhutněním, po zhutnění tl. 200 mm</t>
  </si>
  <si>
    <t>"podkladní_vrstva komunikace na hrázi"3,95*69,8*1,03</t>
  </si>
  <si>
    <t>Trubní vedení</t>
  </si>
  <si>
    <t>63</t>
  </si>
  <si>
    <t>871218113.R1</t>
  </si>
  <si>
    <t>Montáž potrubí drenážního z flexibilního PVC průměru DN 150</t>
  </si>
  <si>
    <t>m</t>
  </si>
  <si>
    <t>845062160</t>
  </si>
  <si>
    <t>Kladení drenážního potrubí z plastických hmot z flexibilního PVC</t>
  </si>
  <si>
    <t>17+15</t>
  </si>
  <si>
    <t>64</t>
  </si>
  <si>
    <t>286112250.R1</t>
  </si>
  <si>
    <t>trubka drenážní flexibilní DN 150 mm</t>
  </si>
  <si>
    <t>598334324</t>
  </si>
  <si>
    <t>trubky drenážní flexibilní D 150 mm</t>
  </si>
  <si>
    <t>Ostatní konstrukce a práce, bourání</t>
  </si>
  <si>
    <t>65</t>
  </si>
  <si>
    <t>114203101.R1</t>
  </si>
  <si>
    <t>Odstranění cizorodých materiálů ze stávající hráze včetně odovzu a likvidace</t>
  </si>
  <si>
    <t>-1715446509</t>
  </si>
  <si>
    <t>Poznámka k položce:
-zbytky betonů, tvárnice, cihly, pytle apod.</t>
  </si>
  <si>
    <t>"odstranění cizorodých materiálů v hrázi"10</t>
  </si>
  <si>
    <t>66</t>
  </si>
  <si>
    <t>919726221</t>
  </si>
  <si>
    <t>Geotextilie pro vyztužení, separaci a filtraci tkaná z polyesteru podélná/příčná pevnost 100/50 kN/m</t>
  </si>
  <si>
    <t>528793002</t>
  </si>
  <si>
    <t>Geotextilie tkaná pro vyztužení, separaci nebo filtraci z polyesteru, podélná/příčná pevnost v tahu 100/50 kN/m</t>
  </si>
  <si>
    <t>"separacni/vyztuzovaci tkana geotextilie na plani"4,2*69,8*1,05</t>
  </si>
  <si>
    <t>67</t>
  </si>
  <si>
    <t>693110110</t>
  </si>
  <si>
    <t>geotextilie tkaná (polyester) PK-TEX PET 100/50 340 g/m2</t>
  </si>
  <si>
    <t>-815598684</t>
  </si>
  <si>
    <t>geotextilie tkaná polyesterová 340 g/m2</t>
  </si>
  <si>
    <t>68</t>
  </si>
  <si>
    <t>R4570000001</t>
  </si>
  <si>
    <t>Instalace a zhotovení velkoplošného informačního panelu dle pravidel OPŽP</t>
  </si>
  <si>
    <t>990183446</t>
  </si>
  <si>
    <t>69</t>
  </si>
  <si>
    <t>R4570000002</t>
  </si>
  <si>
    <t>Instalace a zhotovení trvalé pamětní desky z místního kamene dle pravidel OPŽP</t>
  </si>
  <si>
    <t>585541379</t>
  </si>
  <si>
    <t>Instalace a zhotovení trvalé pamětní desky (z místního kamene) dle pravidel OPŽP</t>
  </si>
  <si>
    <t>997</t>
  </si>
  <si>
    <t>Přesun sutě</t>
  </si>
  <si>
    <t>70</t>
  </si>
  <si>
    <t>997002511</t>
  </si>
  <si>
    <t>Vodorovné přemístění suti a vybouraných hmot bez naložení ale se složením a urovnáním do 1 km</t>
  </si>
  <si>
    <t>-2107734937</t>
  </si>
  <si>
    <t>Vodorovné přemístění suti a vybouraných hmot bez naložení, se složením a hrubým urovnáním na vzdálenost do 1 km</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</si>
  <si>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</si>
  <si>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71</t>
  </si>
  <si>
    <t>997002519</t>
  </si>
  <si>
    <t>Příplatek ZKD 1 km přemístění suti a vybouraných hmot</t>
  </si>
  <si>
    <t>-1403398804</t>
  </si>
  <si>
    <t>Vodorovné přemístění suti a vybouraných hmot bez naložení, se složením a hrubým urovnáním Příplatek k ceně za každý další i započatý 1 km přes 1 km</t>
  </si>
  <si>
    <t>"předpokl. dopravní vzdálenost  12 km"11*24</t>
  </si>
  <si>
    <t>72</t>
  </si>
  <si>
    <t>997002611</t>
  </si>
  <si>
    <t>Nakládání suti a vybouraných hmot</t>
  </si>
  <si>
    <t>926812246</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</si>
  <si>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</si>
  <si>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</si>
  <si>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73</t>
  </si>
  <si>
    <t>997013801</t>
  </si>
  <si>
    <t>Poplatek za uložení stavebního betonového odpadu na skládce (skládkovné)</t>
  </si>
  <si>
    <t>1806272772</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</si>
  <si>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</si>
  <si>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</si>
  <si>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Poznámka k položce:
- cena při předpokladu konstrukční výztuže (slabě vyztužený beton)</t>
  </si>
  <si>
    <t>74</t>
  </si>
  <si>
    <t>997013811</t>
  </si>
  <si>
    <t>Poplatek za uložení stavebního dřevěného odpadu na skládce (skládkovné)</t>
  </si>
  <si>
    <t>1028224463</t>
  </si>
  <si>
    <t>Poplatek za uložení stavebního odpadu na skládce (skládkovné) dřevěného</t>
  </si>
  <si>
    <t>Poznámka k položce:
- předpoklad: pařezy, ostatní dřevěnný odpad na štěpku</t>
  </si>
  <si>
    <t>"Odhad hmotnosti pařezů vypočtena jako průměr x výška = 2D x Vro = 800 kg/m3"</t>
  </si>
  <si>
    <t>"D&lt;30"(0,3*0,3*3,1415/4)*2*0,3*0,8*17</t>
  </si>
  <si>
    <t>"D&lt;50"(0,5*0,5*3,1415/4)*2*0,5*0,8*19</t>
  </si>
  <si>
    <t>"D&lt;70"(0,7*0,7*3,1415/4)*2*0,7*0,8*1</t>
  </si>
  <si>
    <t>998</t>
  </si>
  <si>
    <t>Přesun hmot</t>
  </si>
  <si>
    <t>75</t>
  </si>
  <si>
    <t>998321011</t>
  </si>
  <si>
    <t>Přesun hmot pro hráze přehradní zemní a kamenité</t>
  </si>
  <si>
    <t>-366419774</t>
  </si>
  <si>
    <t>Přesun hmot pro objekty hráze přehradní zemní a kamenité dopravní vzdálenost do 500 m</t>
  </si>
  <si>
    <t>PSV</t>
  </si>
  <si>
    <t>Práce a dodávky PSV</t>
  </si>
  <si>
    <t>711</t>
  </si>
  <si>
    <t>Izolace proti vodě, vlhkosti a plynům</t>
  </si>
  <si>
    <t>76</t>
  </si>
  <si>
    <t>711112001</t>
  </si>
  <si>
    <t>Provedení izolace proti zemní vlhkosti svislé za studena nátěrem penetračním</t>
  </si>
  <si>
    <t>1593897326</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</si>
  <si>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</si>
  <si>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</si>
  <si>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"svislé části beton. pasu"63</t>
  </si>
  <si>
    <t>77</t>
  </si>
  <si>
    <t>111631500</t>
  </si>
  <si>
    <t>lak asfaltový penetrační</t>
  </si>
  <si>
    <t>1073901008</t>
  </si>
  <si>
    <t>lak asfaltový penetrační (MJ t) bal 9 kg</t>
  </si>
  <si>
    <t xml:space="preserve">Poznámka k položce:
Spotřeba 0,3-0,4kg/m2 dle povrchu, ředidlo technický benzín
</t>
  </si>
  <si>
    <t>63*0,0004 'Přepočtené koeficientem množství</t>
  </si>
  <si>
    <t>78</t>
  </si>
  <si>
    <t>711112002</t>
  </si>
  <si>
    <t>Provedení izolace proti zemní vlhkosti svislé za studena lakem asfaltovým</t>
  </si>
  <si>
    <t>1730382759</t>
  </si>
  <si>
    <t>Provedení izolace proti zemní vlhkosti natěradly a tmely za studena na ploše svislé S nátěrem lakem asfaltovým</t>
  </si>
  <si>
    <t>79</t>
  </si>
  <si>
    <t>111631520</t>
  </si>
  <si>
    <t>lak asfaltový</t>
  </si>
  <si>
    <t>165972842</t>
  </si>
  <si>
    <t>lak asfaltový izolační</t>
  </si>
  <si>
    <t xml:space="preserve">Poznámka k položce:
Spotřeba: 0,3-0,5 kg/m2
</t>
  </si>
  <si>
    <t>63*0,0005 'Přepočtené koeficientem množství</t>
  </si>
  <si>
    <t>80</t>
  </si>
  <si>
    <t>998711101</t>
  </si>
  <si>
    <t>Přesun hmot tonážní pro izolace proti vodě, vlhkosti a plynům v objektech výšky do 6 m</t>
  </si>
  <si>
    <t>1137212177</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</si>
  <si>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</si>
  <si>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</si>
  <si>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01-2 - Bezpečnostní přeliv VV</t>
  </si>
  <si>
    <t>1) Výkazy výměr byly stanoveny z těchto příloh PD: D.1.1 (TZ)  D.1.1.5.1 (výkres) 2) Do hmotností pro výpočet přesunů hmot nejsou započteny některé konstrukce. Předpokládá se, že tyto budou dovezeny z místa nákupu (betonárna apod.) přímo k místu použití. Konkrétně se jedná o položky: 321311116. V případě jiných technologických předpokladů je tyto třeba zohlednit v hmotnostech přesunů a cenové nabídce.</t>
  </si>
  <si>
    <t>131201101</t>
  </si>
  <si>
    <t>Hloubení jam nezapažených v hornině tř. 3 objemu do 100 m3</t>
  </si>
  <si>
    <t>-1412825725</t>
  </si>
  <si>
    <t>Hloubení nezapažených jam a zářezů s urovnáním dna do předepsaného profilu a spádu v hornině tř. 3 do 100 m3</t>
  </si>
  <si>
    <t>"Modelování přelivu, stanoveno z PF"238,2</t>
  </si>
  <si>
    <t>1120705804</t>
  </si>
  <si>
    <t>238,2*0,3 'Přepočtené koeficientem množství</t>
  </si>
  <si>
    <t>-2001658712</t>
  </si>
  <si>
    <t>"Rýha pro beton. pas na koruně, 5 cm na bednění a podklad. beton"6,17</t>
  </si>
  <si>
    <t>"Rýha pro beton. pas - vývar, cm na bednění a podklad. beton"4,18</t>
  </si>
  <si>
    <t>878544053</t>
  </si>
  <si>
    <t>10,35*0,3 'Přepočtené koeficientem množství</t>
  </si>
  <si>
    <t>153111111</t>
  </si>
  <si>
    <t>Příčné řezání ocelových štětovnic na skládce</t>
  </si>
  <si>
    <t>2076900928</t>
  </si>
  <si>
    <t>Úprava ocelových štětovnic pro štětové stěny řezání z terénu, štětovnic na skládce příčné</t>
  </si>
  <si>
    <t xml:space="preserve">Poznámka k souboru cen: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</si>
  <si>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"např. VL 602 B = 0,6, 41,6/0,6"35</t>
  </si>
  <si>
    <t>153112115</t>
  </si>
  <si>
    <t>Nastražení ocelových štětovnic dl do 10 m ve stísněných podmínkách z terénu</t>
  </si>
  <si>
    <t>191907680</t>
  </si>
  <si>
    <t>Zřízení beraněných stěn z ocelových štětovnic z terénu nastražení štětovnic ve stísněných podmínkách, délky do 10 m</t>
  </si>
  <si>
    <t xml:space="preserve">Poznámka k souboru cen:
1. V cenách -2111 a -2112 jsou započteny i náklady na případné zdvojování štětovnic. 2. V cenách nejsou započteny náklady na: a) dodání nebo opotřebení štětovnic. - dodání štětovnic trvale zabudovaných se oceňuje ve specifikaci. - opotřebení štětovnic dočasně zabudovaných se oceňuje ve specifikaci jako 0,5 násobek pořizovací ceny materiálu. b) úpravu štětovnic pro manipulaci, řezání nebo sváření, tyto úpravy se oceňují cenami 153 11-1. . . Úprava ocelových štětovnic </t>
  </si>
  <si>
    <t>"štětovnice na návodním líci přelivu"41,6</t>
  </si>
  <si>
    <t>153112131</t>
  </si>
  <si>
    <t>Zaberanění ocelových štětovnic na dl do 4 m ve stísněných podmínkách z terénu</t>
  </si>
  <si>
    <t>-1943372821</t>
  </si>
  <si>
    <t>Zřízení beraněných stěn z ocelových štětovnic z terénu zaberanění štětovnic ve stísněných podmínkách, délky do 4 m</t>
  </si>
  <si>
    <t>159202200.R1</t>
  </si>
  <si>
    <t>ocelová štětovnice ve shodě s EN 10248-2 do 100 kg/m2</t>
  </si>
  <si>
    <t>-445041711</t>
  </si>
  <si>
    <t>štětovnice, pažnice z oceli, např. štětovnice typ ZTV IIIn (Larsen) S240GP (1.0021) dle EN 10248-1</t>
  </si>
  <si>
    <t>Poznámka k položce:
- např. VL 602, VL602L, VL 601</t>
  </si>
  <si>
    <t>"100 kg/m2, ztrátné 3%"41,6*0,1*1,03</t>
  </si>
  <si>
    <t>-1381104679</t>
  </si>
  <si>
    <t>"Podél pasu - koruna"1,39</t>
  </si>
  <si>
    <t>"Podél pasu - vývar"1,14</t>
  </si>
  <si>
    <t>1174755820</t>
  </si>
  <si>
    <t>"pokrytí koruny a vývaru"116+45.3+1.2*15.2</t>
  </si>
  <si>
    <t>-434115913</t>
  </si>
  <si>
    <t>"pokrytí skluzu"60,3</t>
  </si>
  <si>
    <t>181411121</t>
  </si>
  <si>
    <t>Založení lučního trávníku výsevem plochy do 1000 m2 v rovině a ve svahu do 1:5</t>
  </si>
  <si>
    <t>-1850029928</t>
  </si>
  <si>
    <t>Založení trávníku na půdě předem připravené plochy do 1000 m2 výsevem včetně utažení lučního v rovině nebo na svahu do 1:5</t>
  </si>
  <si>
    <t>"osetí koruna přelivu"57+59</t>
  </si>
  <si>
    <t>1537931471</t>
  </si>
  <si>
    <t>116*0,025 'Přepočtené koeficientem množství</t>
  </si>
  <si>
    <t>1256989532</t>
  </si>
  <si>
    <t>"úprava dna pro betonový pas na koruně"12,34</t>
  </si>
  <si>
    <t>"úprava dna pro betonový pas - vývar"7.65</t>
  </si>
  <si>
    <t>"plocha koruny. vodorovná"57</t>
  </si>
  <si>
    <t>1274335633</t>
  </si>
  <si>
    <t>"svahování, hráz před odtěžením (zavaz. ozuby)"302,7-57</t>
  </si>
  <si>
    <t>"šikmé plochy přelivu, rampa 1:8 + návodní svah po dosyp. + skluz"59+75*1,05+92,7*1,1</t>
  </si>
  <si>
    <t>-574001927</t>
  </si>
  <si>
    <t>116</t>
  </si>
  <si>
    <t>169177687</t>
  </si>
  <si>
    <t>2*116</t>
  </si>
  <si>
    <t>1381053807</t>
  </si>
  <si>
    <t>"3x, 50 l/m2"116*3*50/1000</t>
  </si>
  <si>
    <t>-6032931</t>
  </si>
  <si>
    <t>-1978282140</t>
  </si>
  <si>
    <t>"obvodový betonový pas na koruně"9,56</t>
  </si>
  <si>
    <t>" betonový pas - vývar"4,18</t>
  </si>
  <si>
    <t>"podklad pod rovnaninu skluzu tl. 0,15"9,95</t>
  </si>
  <si>
    <t>-809679883</t>
  </si>
  <si>
    <t>"Bednění stěn beton pasu na koruně"55,6</t>
  </si>
  <si>
    <t>"Bednění stěn beton pasu - vývar"15,7</t>
  </si>
  <si>
    <t>-41055530</t>
  </si>
  <si>
    <t>11347691</t>
  </si>
  <si>
    <t>"podklad pro betonový pas na koruně tl. 5 cm"12,34</t>
  </si>
  <si>
    <t>"podklad pro betonový pas -vývar- tl. 5 cm"7,65</t>
  </si>
  <si>
    <t>451561112</t>
  </si>
  <si>
    <t>Lože pod dlažby z kameniva drceného drobného vrstva tl nad 100 do 150 mm</t>
  </si>
  <si>
    <t>694241624</t>
  </si>
  <si>
    <t>Lože pod dlažby z kameniva drceného drobného, tl. vrstvy přes 100 do 150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</si>
  <si>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</si>
  <si>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"podklad dlažba, plocha přelivu"116.47</t>
  </si>
  <si>
    <t>451571111</t>
  </si>
  <si>
    <t>Lože pod dlažby ze štěrkopísku vrstva tl do 100 mm</t>
  </si>
  <si>
    <t>2075719127</t>
  </si>
  <si>
    <t>Lože pod dlažby ze štěrkopísků, tl. vrstvy do 100 mm</t>
  </si>
  <si>
    <t>457312811</t>
  </si>
  <si>
    <t>Těsnící vrstva z betonu mrazuvzdorného tř. C 25/30 tl do 100 mm</t>
  </si>
  <si>
    <t>-63484028</t>
  </si>
  <si>
    <t>Těsnicí nebo opevňovací vrstva z prostého betonu pro prostředí s mrazovými cykly tř. C 25/30, tl. vrstvy 100 mm</t>
  </si>
  <si>
    <t xml:space="preserve">Poznámka k souboru cen:
1. Příplatek -9930, -9940 lze použít i pro jakoukoliv mezilehlou tloušťku vrstvy. 2. Ceny lze použít i pro zřízení opevňovací vrstvy svahů z textilních matrací, vyplněných prostým betonem, bez ohledu na sklon svahů. V tomto případě se textilní matrace rozpočtují zvlášť ve specifikaci. Množství matrace včetně ztratného na 1 m2 opevnění činí 1,22 m2. Průměrnou tloušťku betonové vrstvy stanoví projekt. 3. V cenách jsou započteny i náklady na: a) vyřezání nebo vysekání dilatačních spár a na vyhlazení jejich ploch, případně provedení filtračních otvorů u textilních matrací, b) ošetření a ochranu čerstvého betonu proti povětrnostním vlivům a proti vysychání. 4. V cenách nejsou započteny zvýšené náklady na provádění vrstev ve sklonu přes 1:1; toto zvýšení se oceňují cenami souboru cen 321 35- . . Obednění a odbednění konstrukcí z betonu prostého nebo železového. 5. Plocha se stanoví v m2 pohledové plochy těsnicí nebo opevňovací vrstvy. </t>
  </si>
  <si>
    <t>"dotěsnění na styku štětovnice - opevnění přelivu"10.4</t>
  </si>
  <si>
    <t>462511161</t>
  </si>
  <si>
    <t>Zához z lomového kamene tříděného hmotnost kamenů do 80 kg bez výplně</t>
  </si>
  <si>
    <t>1193902307</t>
  </si>
  <si>
    <t>Zához z lomového kamene neupraveného provedený ze břehu nebo z lešení, do sucha nebo do vody tříděného, hmotnost jednotlivých kamenů do 80 kg bez výplně mezer</t>
  </si>
  <si>
    <t xml:space="preserve">Poznámka k souboru cen:
1. V příplatcích jsou započteny náklady na urovnání líce záhozu do projektovaného profilu. </t>
  </si>
  <si>
    <t>"vývar - figura"7.6</t>
  </si>
  <si>
    <t>462512161</t>
  </si>
  <si>
    <t>Zához z lomového kamene záhozového hmotnost kamenů do 200 kg bez výplně</t>
  </si>
  <si>
    <t>-98954902</t>
  </si>
  <si>
    <t>Zához z lomového kamene neupraveného provedený ze břehu nebo z lešení, do sucha nebo do vody záhozového, hmotnost jednotlivých kamenů do 200 kg bez výplně mezer</t>
  </si>
  <si>
    <t>"vývar"22,6</t>
  </si>
  <si>
    <t>463212111</t>
  </si>
  <si>
    <t>Rovnanina z lomového kamene upraveného s vyklínováním spár úlomky kamene</t>
  </si>
  <si>
    <t>-668889253</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</si>
  <si>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</si>
  <si>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</si>
  <si>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"skluz"19,9</t>
  </si>
  <si>
    <t>463212191</t>
  </si>
  <si>
    <t>Příplatek za vypracováni líce rovnaniny</t>
  </si>
  <si>
    <t>-1753224522</t>
  </si>
  <si>
    <t>Rovnanina z lomového kamene upraveného, tříděného Příplatek k cenám za vypracování líce</t>
  </si>
  <si>
    <t>"urovnání rovnaniny skluzu do cca roviny, ale aby byl drsný povrch"66,33</t>
  </si>
  <si>
    <t>465511227</t>
  </si>
  <si>
    <t>Dlažba z lomového kamene na sucho s vyklínováním a vyplněním spár tl 250 mm</t>
  </si>
  <si>
    <t>-334644665</t>
  </si>
  <si>
    <t>Dlažba z lomového kamene lomařsky upraveného na sucho s vyklínováním kamenem, s vyplněním spár těženým kamenivem, drnem nebo ornicí s osetím,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</si>
  <si>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</si>
  <si>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"podklad dlažba, plocha přelivu"116,47</t>
  </si>
  <si>
    <t>-1885067158</t>
  </si>
  <si>
    <t>617001712</t>
  </si>
  <si>
    <t>"svislé části beton. konstrukcí"71,3</t>
  </si>
  <si>
    <t>-1220241466</t>
  </si>
  <si>
    <t>Poznámka k položce:
Spotřeba 0,3-0,4kg/m2 dle povrchu, ředidlo technický benzín</t>
  </si>
  <si>
    <t>71,3*0,0004 'Přepočtené koeficientem množství</t>
  </si>
  <si>
    <t>225680105</t>
  </si>
  <si>
    <t>721486006</t>
  </si>
  <si>
    <t>Poznámka k položce:
Spotřeba: 0,3-0,5 kg/m2</t>
  </si>
  <si>
    <t>71,3*0,0005 'Přepočtené koeficientem množství</t>
  </si>
  <si>
    <t>1463416824</t>
  </si>
  <si>
    <t>SO 01-3 - Výpustný objekt VV</t>
  </si>
  <si>
    <t>1) Výkazy výměr byly stanoveny z těchto příloh PD: D.1.1 (TZ)  D.1.1.6.1 (výkres) 2) Do hmotností pro výpočet přesunů hmot nejsou započteny některé konstrukce. Předpokládá se, že tyto budou dovezeny z místa nákupu (betonárna apod.) přímo k místu použití. Konkrétně se jedná o položky: 321311116, 321321116, 899623181. V případě jiných technologických předpokladů je tyto třeba zohlednit v hmotnostech přesunů a cenové nabídce.</t>
  </si>
  <si>
    <t xml:space="preserve">    783 - Dokončovací práce - nátěry</t>
  </si>
  <si>
    <t>115001105</t>
  </si>
  <si>
    <t>Převedení vody potrubím DN do 600</t>
  </si>
  <si>
    <t>785475470</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</si>
  <si>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</si>
  <si>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</si>
  <si>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"Zatrubnění. celk. délka k-cí + 2x3 m, zaokrouhleno"24</t>
  </si>
  <si>
    <t>-1356279083</t>
  </si>
  <si>
    <t>"prokop v okolí výpusti"97</t>
  </si>
  <si>
    <t>103460897</t>
  </si>
  <si>
    <t>97*0,3 'Přepočtené koeficientem množství</t>
  </si>
  <si>
    <t>550292707</t>
  </si>
  <si>
    <t>"zídky podél pož."2*(2.15*(0.3+2*0.05))</t>
  </si>
  <si>
    <t>"výtokové čelo a boky"(2.5+2*(1.3+0.05))*(0.9+0.05)*(0.4+0.1+0.1)</t>
  </si>
  <si>
    <t>"schody k lávce"0.44*0.6</t>
  </si>
  <si>
    <t>"blok pod lávkou"0.5*0.4*1</t>
  </si>
  <si>
    <t>-1725585174</t>
  </si>
  <si>
    <t>5,14*0,3 'Přepočtené koeficientem množství</t>
  </si>
  <si>
    <t>132201201</t>
  </si>
  <si>
    <t>Hloubení rýh š do 2000 mm v hornině tř. 3 objemu do 100 m3</t>
  </si>
  <si>
    <t>-1743874997</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</si>
  <si>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</si>
  <si>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</si>
  <si>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pro základovou patku"1.4*1.4*1.1</t>
  </si>
  <si>
    <t>132201209</t>
  </si>
  <si>
    <t>Příplatek za lepivost k hloubení rýh š do 2000 mm v hornině tř. 3</t>
  </si>
  <si>
    <t>1978439674</t>
  </si>
  <si>
    <t>Hloubení zapažených i nezapažených rýh šířky přes 600 do 2 000 mm s urovnáním dna do předepsaného profilu a spádu v hornině tř. 3 Příplatek k cenám za lepivost horniny tř. 3</t>
  </si>
  <si>
    <t>2,16*0,3 'Přepočtené koeficientem množství</t>
  </si>
  <si>
    <t>171103101</t>
  </si>
  <si>
    <t>Zemní hrázky melioračních kanálů z horniny tř. 1 až 4</t>
  </si>
  <si>
    <t>-1407193567</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</si>
  <si>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</si>
  <si>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</si>
  <si>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Poznámka k položce:
- včetně odstranění</t>
  </si>
  <si>
    <t>"nátok do zatrubnění, cca 10 m3, včetně odstranění"10</t>
  </si>
  <si>
    <t>1333439334</t>
  </si>
  <si>
    <t>"rýha bet. zídek podél požeráku"0,28</t>
  </si>
  <si>
    <t>"rýha po základ. bloku pořeráku"0,52</t>
  </si>
  <si>
    <t>"rýha - výtokové čelo a boky"1,03</t>
  </si>
  <si>
    <t>-1838501335</t>
  </si>
  <si>
    <t>"z.s. opěrných zídek podél pož., dtto podkladní beton"1,84</t>
  </si>
  <si>
    <t>"zákl. blok"1,96</t>
  </si>
  <si>
    <t>"Základová spára výpusti - dno překopu"18*2,5</t>
  </si>
  <si>
    <t>"z.s. výtokový objekt"(2.5+2*(1.3+0.05))*(0.4+0.1+0.1)</t>
  </si>
  <si>
    <t>"z.s. bloku pod lávkou"0,5</t>
  </si>
  <si>
    <t>"schodiště k lávce"0,4</t>
  </si>
  <si>
    <t>182101101</t>
  </si>
  <si>
    <t>Svahování v zářezech v hornině tř. 1 až 4</t>
  </si>
  <si>
    <t>1074921343</t>
  </si>
  <si>
    <t>Svahování trvalých svahů do projektovaných profilů s potřebným přemístěním výkopku při svahování v zářezech v hornině tř. 1 až 4</t>
  </si>
  <si>
    <t>"Překop hráze - modelování zavazovacích ozubů"2*4.75*3.5+2*4.75*(17-3.5)*0.5</t>
  </si>
  <si>
    <t>"šikmá pláň pod schodištěm k lávce"1,6*0,6</t>
  </si>
  <si>
    <t>320902031</t>
  </si>
  <si>
    <t>Úprava ploch betonových konstrukcí do 28 dnů zdrsněním kladivy</t>
  </si>
  <si>
    <t>-1382408146</t>
  </si>
  <si>
    <t>Dodatečná úprava ploch betonových konstrukcí s naložením suti na dopravní prostředek nebo s odklizením na hromady do vzdálenosti 3 m přes 4 dny do 28 dnů tvrdnutí betonu zdrsněním kladivy</t>
  </si>
  <si>
    <t xml:space="preserve">Poznámka k souboru cen:
1. Ceny lze použít pouze v souvislosti s použitím položek souboru cen 321 3 . -11 Oprava konstrukce z betonu 2. V cenách nejsou započteny náklady na: a) betonovou konstrukci nahrazující odstraňovanou vrstvu, tyto práce se oceňují cenami souboru cen 32 . 3 . -21 Oprava konstrukce z betonu, b) odklizení suti na vzdálenost přes 3 m; tyto práce se oceňují cenami souboru cen 997 32-12. Svislá doprava suti a vybouraných hmot a 997 32-1 Vodorovné přemístění suti nebo vybouraných hmot části B 01 katalogu s tím, že započtené 3 m se z celkové dopravní vzdálenosti neodečítají, c) uložení suti do násypu nebo na skládku; tyto práce se oceňují cenami katalogu 800-1 Zemní práce. 3. Plocha se stanoví v m2 rozvinuté upravované plochy. </t>
  </si>
  <si>
    <t>"výtokové čelo a boky -svislé plochy pod obkladem"1.5*1.7+2*1.5</t>
  </si>
  <si>
    <t>321213235</t>
  </si>
  <si>
    <t>Zdivo nadzákladové z lomového kamene vodních staveb obkladní se zatřením spár</t>
  </si>
  <si>
    <t>-1562278045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</si>
  <si>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se zatřením spár,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</si>
  <si>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</si>
  <si>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 obložení betonového výtokového čela</t>
  </si>
  <si>
    <t>"obložení výtoku LK"0.15*((0.4+0.15)*2.5+2*1.4*(0.4+0.15)+1.7*1.5+2*1.15)</t>
  </si>
  <si>
    <t>321222311</t>
  </si>
  <si>
    <t>Zdění obkladního zdiva vodních staveb kvádrového objem do 0,2 m3</t>
  </si>
  <si>
    <t>1479695765</t>
  </si>
  <si>
    <t>Zdění obkladního zdiva vodních staveb přehrad, jezů a plavebních komor, spodní stavby vodních elektráren, odběrných věží a výpustných zařízení, opěrných zdí, šachet, šachtic a ostatních konstrukcí kvádrového s vyspárováním na maltu cementovou kvádrů objemu do 0,2 m3</t>
  </si>
  <si>
    <t>"schodiště - stupně"7*(0.6*0.15*0.3)</t>
  </si>
  <si>
    <t>583880100.R1</t>
  </si>
  <si>
    <t>stupeň schodišťový žulový 150x300x600 mm, hrubý povrch</t>
  </si>
  <si>
    <t>-507983220</t>
  </si>
  <si>
    <t>stupeň schodišťový žulový protiskluzový povrch</t>
  </si>
  <si>
    <t>3213211.R1</t>
  </si>
  <si>
    <t>Montáž a dodávka ŽB požeráku výšky do 3 m dle specifikace PD</t>
  </si>
  <si>
    <t>ks</t>
  </si>
  <si>
    <t>-1865842311</t>
  </si>
  <si>
    <t>Poznámka k položce:
- včetně montáže česlí, dluží poklopu ad.
- včetně osazení kovového pásku dle požadavku POH</t>
  </si>
  <si>
    <t>136112180.R1</t>
  </si>
  <si>
    <t>Česle ocelové s protikorozní ochranou dle specifikace PD</t>
  </si>
  <si>
    <t>128</t>
  </si>
  <si>
    <t>-1913050522</t>
  </si>
  <si>
    <t>605561010.R1</t>
  </si>
  <si>
    <t>Poklop uzamykatelný plechový, pozink</t>
  </si>
  <si>
    <t>-586070936</t>
  </si>
  <si>
    <t>"poklop uzamykatelný plechový"1</t>
  </si>
  <si>
    <t>1413323787</t>
  </si>
  <si>
    <t>Poznámka k položce:
- stupeň prostředí dle specifikace PD (XF3, XA1)</t>
  </si>
  <si>
    <t>"opěrné zídky u požeráku,  2 boky - XA1"2*2.9*0.3</t>
  </si>
  <si>
    <t>"schodiště k požeráku XF3"0.45*0.6</t>
  </si>
  <si>
    <t>"protiprůsaková žebra - XA1"2*(1.15-0.35)*0.3</t>
  </si>
  <si>
    <t>"blok pod lávkou - XF3"1*0.5*0.35</t>
  </si>
  <si>
    <t>321321116</t>
  </si>
  <si>
    <t>Konstrukce vodních staveb ze ŽB mrazuvzdorného tř. C 30/37</t>
  </si>
  <si>
    <t>-53518138</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</si>
  <si>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</si>
  <si>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"základový blok požeráku - XA1"1.2*1.2*1.0</t>
  </si>
  <si>
    <t>"výtokové čelo a boky XA1 XF3"2,05*2,05-0,55*0,4</t>
  </si>
  <si>
    <t>189353920</t>
  </si>
  <si>
    <t>"opěrné zídky podél požeráku"2*2*2.9+2*(0.3*0.85+0.3*(0.6+1.04))</t>
  </si>
  <si>
    <t>"zákl. blok"4*((1.0+1.2)*0.5*1.0)</t>
  </si>
  <si>
    <t>"protiprůsakové žebro"2*(1.15-0.35)+2*2*(1)</t>
  </si>
  <si>
    <t>"výtokový objekt, beton"11*2,05</t>
  </si>
  <si>
    <t>"blok - lávka"2*(0.5+1)*0.35</t>
  </si>
  <si>
    <t>"schodiště k lávce"2*0.45+7*0.1+0.3</t>
  </si>
  <si>
    <t>1087977279</t>
  </si>
  <si>
    <t>321368211</t>
  </si>
  <si>
    <t>Výztuž železobetonových konstrukcí vodních staveb ze svařovaných sítí</t>
  </si>
  <si>
    <t>-69151166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</si>
  <si>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</si>
  <si>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</si>
  <si>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"základový blok - kotvení"1.2*1.2*1.0*0.005*7.85</t>
  </si>
  <si>
    <t>"KARI výtokového objektu"(2.05*2.05-0,55*0,4)*0.025*7.85</t>
  </si>
  <si>
    <t>334791114</t>
  </si>
  <si>
    <t>Prostup v betonových zdech z plastových trub DN do 200</t>
  </si>
  <si>
    <t>1451864141</t>
  </si>
  <si>
    <t>Prostup v betonových zdech z plastových trub průměru do DN 200</t>
  </si>
  <si>
    <t xml:space="preserve">Poznámka k souboru cen:
1. V cenách jsou započteny náklady na nařezání plastového potrubí na potřebnou délku a osazení do bednění bez výřezu bednění, utěsnění prostupu a bednění tmelem před betonáží. </t>
  </si>
  <si>
    <t>Poznámka k položce:
-z betonových trub</t>
  </si>
  <si>
    <t>"vyústění drenáže"2*0,5</t>
  </si>
  <si>
    <t>899713111.R1</t>
  </si>
  <si>
    <t>Výstražná tabulka na sloupku ocelovém kotvená do betonu</t>
  </si>
  <si>
    <t>1490817159</t>
  </si>
  <si>
    <t>Poznámka k položce:
text "vstup přísně zakázán, nebezpečí úrazu"</t>
  </si>
  <si>
    <t>-292578175</t>
  </si>
  <si>
    <t>"zídky  podél pož."2*(1.68+0.62)*(0.3+2*0.05)</t>
  </si>
  <si>
    <t>"zákl. blok"1,4*1,4</t>
  </si>
  <si>
    <t>"zákl. výpust podklad"12*0,9</t>
  </si>
  <si>
    <t>"protiprůsaková žebra"2*(0.3+2*0.05)*(1.4+2*0.05)</t>
  </si>
  <si>
    <t>"z.s. bloku pod lávkou"0,5*1</t>
  </si>
  <si>
    <t>"schodiště k lávce"(0.3+0.365+1.6)*0.6</t>
  </si>
  <si>
    <t>-993972671</t>
  </si>
  <si>
    <t>"vtok"1.9*0.65*0.2</t>
  </si>
  <si>
    <t>"výtok"7.6*0.3*1.05</t>
  </si>
  <si>
    <t>871370410</t>
  </si>
  <si>
    <t>Montáž kanalizačního potrubí korugovaného SN 10 z polypropylenu DN 300</t>
  </si>
  <si>
    <t>-127063240</t>
  </si>
  <si>
    <t>Montáž kanalizačního potrubí z plastů z polypropylenu PP korugovaného SN 10 DN 300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</si>
  <si>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</si>
  <si>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"zákl. výpust"12,5</t>
  </si>
  <si>
    <t>286147280</t>
  </si>
  <si>
    <t>trubka kanalizační žebrovaná (PP) vnitřní průměr 300mm, dl. 2m</t>
  </si>
  <si>
    <t>394766387</t>
  </si>
  <si>
    <t>trubka kanalizační žebrovaná PP vnitřní průměr 300mm, dl. 2m</t>
  </si>
  <si>
    <t>"zaokrouhleno na celé ks nahoru 12,5/2"7</t>
  </si>
  <si>
    <t>899623181</t>
  </si>
  <si>
    <t>Obetonování potrubí nebo zdiva stok betonem prostým tř. C 30/37 v otevřeném výkopu</t>
  </si>
  <si>
    <t>1775821084</t>
  </si>
  <si>
    <t>Obetonování potrubí nebo zdiva stok betonem prostým v otevřeném výkopu, beton tř. C 30/37</t>
  </si>
  <si>
    <t xml:space="preserve">Poznámka k souboru cen:
1. Obetonování zdiva stok ve štole se oceňuje cenami souboru cen 359 31-02 Výplň za rubem cihelného zdiva stok části A 03 tohoto katalogu. </t>
  </si>
  <si>
    <t>Poznámka k položce:
-stupen vlivu prostredi XF3</t>
  </si>
  <si>
    <t>"AxL, XF3 stupeň"0.35*12</t>
  </si>
  <si>
    <t>624635421</t>
  </si>
  <si>
    <t>Těsnění silikonovými pásky spáry šířky do 60 mm</t>
  </si>
  <si>
    <t>-850948978</t>
  </si>
  <si>
    <t>Úpravy vnějších vodorovných a svislých spar obvodového pláště z panelových dílců těsnění spáry silikonovými těsnícimi pásky, šířky spáry přes 40 do 60 mm</t>
  </si>
  <si>
    <t xml:space="preserve">Poznámka k souboru cen: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</si>
  <si>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"styk obetonování výpusti a prostupu do požeráku"2*3.1415*(0.3+0.05)*1.1</t>
  </si>
  <si>
    <t>899643111</t>
  </si>
  <si>
    <t>Bednění pro obetonování potrubí otevřený výkop</t>
  </si>
  <si>
    <t>679869375</t>
  </si>
  <si>
    <t>Bednění pro obetonování potrubí v otevřeném výkopu</t>
  </si>
  <si>
    <t>Poznámka k položce:
- včetně odbednění</t>
  </si>
  <si>
    <t>"obetonování zákl. výpusti, x1,05 na oblou část"2*0.75*12*1.05</t>
  </si>
  <si>
    <t>934953112.R1</t>
  </si>
  <si>
    <t>Lávka z nerez pororoštu dle specifikace PD, dodávka, montáž, spojovací materiál</t>
  </si>
  <si>
    <t>368576435</t>
  </si>
  <si>
    <t>Poznámka k položce:
- dle specifikace PD, ukotvení k požeráku</t>
  </si>
  <si>
    <t>"přístup k požeráku z pororoštu"2,4*0,8</t>
  </si>
  <si>
    <t>130108220.R1</t>
  </si>
  <si>
    <t>nerez U profil h=150 mm</t>
  </si>
  <si>
    <t>1905940821</t>
  </si>
  <si>
    <t>Poznámka k položce:
Hmotnost: 20,5 kg/m</t>
  </si>
  <si>
    <t>2*(2,4+0,5)</t>
  </si>
  <si>
    <t>934956123</t>
  </si>
  <si>
    <t>Hradítka z dubového dřeva tl 40 mm</t>
  </si>
  <si>
    <t>878215837</t>
  </si>
  <si>
    <t>Přepadová a ochranná zařízení nádrží dřevěná hradítka (dluže požeráku) š.150 mm, bez nátěru, s potřebným kováním z dubového dřeva, tl. 40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</si>
  <si>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</si>
  <si>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Poznámka k položce:
- dluže dle výkresu výpusti</t>
  </si>
  <si>
    <t>"dluže tl. 40 mm"(0.4*0.15)*(11+13)</t>
  </si>
  <si>
    <t>960321271.R1</t>
  </si>
  <si>
    <t>Odstranění ŽB nebo ocelového požeráku, odvoz do 12 km, likvidace, poplatky</t>
  </si>
  <si>
    <t>715305979</t>
  </si>
  <si>
    <t>-1057363752</t>
  </si>
  <si>
    <t>-123501122</t>
  </si>
  <si>
    <t>"svislé části beton. konstrukcí"48,59</t>
  </si>
  <si>
    <t>522524502</t>
  </si>
  <si>
    <t>48,59*0,0004 'Přepočtené koeficientem množství</t>
  </si>
  <si>
    <t>-1780509245</t>
  </si>
  <si>
    <t>704524447</t>
  </si>
  <si>
    <t>48,59*0,0005 'Přepočtené koeficientem množství</t>
  </si>
  <si>
    <t>-1510127943</t>
  </si>
  <si>
    <t>783</t>
  </si>
  <si>
    <t>Dokončovací práce - nátěry</t>
  </si>
  <si>
    <t>783213021</t>
  </si>
  <si>
    <t>Napouštěcí dvojnásobný syntetický biodní nátěr tesařských prvků nezabudovaných do konstrukce</t>
  </si>
  <si>
    <t>-693595622</t>
  </si>
  <si>
    <t>Napouštěcí nátěr tesařských prvků proti dřevokazným houbám, hmyzu a plísním nezabudovaných do konstrukce dvojnásobný syntetický</t>
  </si>
  <si>
    <t>"dluže"2*(0.4*0.04+0.4*0.15+0.15*0.04)*(11+13)</t>
  </si>
  <si>
    <t>783214101</t>
  </si>
  <si>
    <t>Základní jednonásobný syntetický nátěr tesařských konstrukcí</t>
  </si>
  <si>
    <t>-1878825923</t>
  </si>
  <si>
    <t>Základní nátěr tesařských konstrukcí jednonásobný syntetický</t>
  </si>
  <si>
    <t>783217101</t>
  </si>
  <si>
    <t>Krycí jednonásobný syntetický nátěr tesařských konstrukcí</t>
  </si>
  <si>
    <t>-620573</t>
  </si>
  <si>
    <t>Krycí nátěr tesařských konstrukcí jednonásobný syntetický</t>
  </si>
  <si>
    <t>SO 01-4 - Úpravy v zátopě VV</t>
  </si>
  <si>
    <t>1) Výkazy výměr byly stanoveny z těchto příloh PD: D.1.1 (TZ)  D.1.1.4.1 (výkres)</t>
  </si>
  <si>
    <t>111101103</t>
  </si>
  <si>
    <t>Odstranění travin z celkové plochy přes 1 ha</t>
  </si>
  <si>
    <t>ha</t>
  </si>
  <si>
    <t>-787440889</t>
  </si>
  <si>
    <t>Odstranění travin a rákosu travin, při celkové ploše přes 1 ha</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</si>
  <si>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</si>
  <si>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"plocha nádrže při h norm"0,8*1,05</t>
  </si>
  <si>
    <t>111103401</t>
  </si>
  <si>
    <t>Vyřezání rákosu a orobince</t>
  </si>
  <si>
    <t>-2045957112</t>
  </si>
  <si>
    <t>Odstranění rákosu, plazivého rostlinstva a bodláčí vyřezáním rákosu a orobince</t>
  </si>
  <si>
    <t xml:space="preserve">Poznámka k souboru cen:
1. V cenách jsou započteny i náklady: a) v ceně -3401 na: - práci při hloubce vody do 300 mm, - vybrání a svázání prutů pro průmyslové účely do snopků vázacím drátem, - odklizení a uložení až na vzdálenost do 20 m od kraje hladiny v dané době; b) v ceně -3402 na: - práci na suchu i nad vodou - odklizení a uložení až na vzdálenost do 20 m od kraje hladiny v dané době; c) v ceně -3403 na uložení na hromady mimo pěstované travní plochy, se spálením po seschnutí. 2. Množství jednotek se určí v hektarech podle rozměrů v projektu. </t>
  </si>
  <si>
    <t>"plocha nádrže při h norm., odhad 10 % plochy zarostlé"0,8*1,05*0,1</t>
  </si>
  <si>
    <t>111201102</t>
  </si>
  <si>
    <t>Odstranění křovin a stromů průměru kmene do 100 mm i s kořeny z celkové plochy přes 1000 do 10000 m2</t>
  </si>
  <si>
    <t>-635130654</t>
  </si>
  <si>
    <t>Odstranění křovin a stromů s odstraněním kořenů průměru kmene do 100 mm do sklonu terénu 1 : 5, při celkové ploše přes 1 000 do 10 000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</si>
  <si>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</si>
  <si>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"plocha nádrže při h norm., odhad 10 % plochy zarostlé"0,8*1,05*0,05*10000</t>
  </si>
  <si>
    <t>111201401.R1</t>
  </si>
  <si>
    <t>Likvidace travin, rákosu, křovin apod. ze zátopy včetně manipulace</t>
  </si>
  <si>
    <t>1473517919</t>
  </si>
  <si>
    <t xml:space="preserve">Poznámka k položce:
- spálení v rámci zařízení staveniště nebo odvozem na skládku včetně poplatku
</t>
  </si>
  <si>
    <t>"Stanoveno jako plocha křovin x 0.1 plocha rákosu a orobince x 0.05 plocha travin"924</t>
  </si>
  <si>
    <t>112201.R1</t>
  </si>
  <si>
    <t>Umístění a ukotvení pařezu průměru 0,5 nebo většího do litorálu zátopy</t>
  </si>
  <si>
    <t>-1894268173</t>
  </si>
  <si>
    <t>Poznámka k položce:
- dle požadavků naturového hodnocení</t>
  </si>
  <si>
    <t>"3 ks"3</t>
  </si>
  <si>
    <t>-47453405</t>
  </si>
  <si>
    <t>"odvodňovací příkopy, plocha cca 0,5 m2"150*0,5</t>
  </si>
  <si>
    <t>1802181827</t>
  </si>
  <si>
    <t>"Zásyp odvodňovacího příkopu v zátopě"75</t>
  </si>
  <si>
    <t>"modelování litorálu, dle PF"193,1</t>
  </si>
  <si>
    <t>159920763</t>
  </si>
  <si>
    <t>998331011</t>
  </si>
  <si>
    <t>Přesun hmot pro nádrže</t>
  </si>
  <si>
    <t>744872812</t>
  </si>
  <si>
    <t>Přesun hmot pro nádrže dopravní vzdálenost do 500 m</t>
  </si>
  <si>
    <t xml:space="preserve">Poznámka k souboru cen:
1. Ceny jsou určeny pro jakoukoliv konstrukčně-materiálovou charakteristiku. </t>
  </si>
  <si>
    <t>SO 02 - Rekonstrukce Malého Vydýmače</t>
  </si>
  <si>
    <t>SO 02-1 - Rekonstrukce hráze MV</t>
  </si>
  <si>
    <t>695078525</t>
  </si>
  <si>
    <t>"viz TZ Tab. 29"6</t>
  </si>
  <si>
    <t>-512399305</t>
  </si>
  <si>
    <t>"viz TZ Tab. 29"7</t>
  </si>
  <si>
    <t>-1781567607</t>
  </si>
  <si>
    <t>-1286430302</t>
  </si>
  <si>
    <t>"předpoklad: 50 dnů, 8 hodiny/den"50*8</t>
  </si>
  <si>
    <t>-298051168</t>
  </si>
  <si>
    <t>255431301</t>
  </si>
  <si>
    <t>218 "m3"/0.3</t>
  </si>
  <si>
    <t>-1127997783</t>
  </si>
  <si>
    <t>218,1*0,03*1,01*1,2</t>
  </si>
  <si>
    <t>-1273451456</t>
  </si>
  <si>
    <t>"dle PF, koruna"63*3*0,1</t>
  </si>
  <si>
    <t>-1396625074</t>
  </si>
  <si>
    <t>"dle PF, celkem - koruna x 2/3"(51,9-18,9)*2/3</t>
  </si>
  <si>
    <t>-1891126376</t>
  </si>
  <si>
    <t>"dle PF, (celkem - koruna) x 1/3"(51,9-18,9)*1/3</t>
  </si>
  <si>
    <t>1003904499</t>
  </si>
  <si>
    <t>"odvodňovací příkop podél hrází, plocha cca 1,2 m2 (viz VPR)"1,2*60</t>
  </si>
  <si>
    <t>-474056517</t>
  </si>
  <si>
    <t>"dle PF a TZ minus Z.S.Zú"(216.8+68.1)-51.9</t>
  </si>
  <si>
    <t>-434649385</t>
  </si>
  <si>
    <t>233*0,3 'Přepočtené koeficientem množství</t>
  </si>
  <si>
    <t>-1026351037</t>
  </si>
  <si>
    <t>"výkop pro beton. pas na návodním líc"(0.25+2*0.05)* (0.56+0.05)*(20,5+9)</t>
  </si>
  <si>
    <t>-1452784774</t>
  </si>
  <si>
    <t>6,3*0,3 'Přepočtené koeficientem množství</t>
  </si>
  <si>
    <t>766334614</t>
  </si>
  <si>
    <t>"dovoz sypaniny z MD k SO"218</t>
  </si>
  <si>
    <t>1028412800</t>
  </si>
  <si>
    <t>"odvoz na skládku 12 km, viz tab. v TZ"6</t>
  </si>
  <si>
    <t>168734147</t>
  </si>
  <si>
    <t>"odvoz na skládku 12 km, viz tab. v TZ"7</t>
  </si>
  <si>
    <t>-1151715195</t>
  </si>
  <si>
    <t>-1166022030</t>
  </si>
  <si>
    <t>"odvoz na skládku 12 km, viz tab. v TZ"6*2</t>
  </si>
  <si>
    <t>-1489302776</t>
  </si>
  <si>
    <t>"odvoz na skládku 12 km, viz tab. v TZ"7*2</t>
  </si>
  <si>
    <t>-773803697</t>
  </si>
  <si>
    <t>1563967841</t>
  </si>
  <si>
    <t>"dovoz sypaniny na MD"218</t>
  </si>
  <si>
    <t>-1503339015</t>
  </si>
  <si>
    <t>"naložení sypaniny na MD před dovozem k SO"218</t>
  </si>
  <si>
    <t>973132793</t>
  </si>
  <si>
    <t>"přitěžovací lavice na vzdušním líci, dle PF"11,75</t>
  </si>
  <si>
    <t>543616905</t>
  </si>
  <si>
    <t>"dosypání hráze, dle PF a TZ"(149,9+68,1)</t>
  </si>
  <si>
    <t>561464169</t>
  </si>
  <si>
    <t>"Predpoklad: nakup v LB Minerals, je na zhotoviteli, kde si sypaninu obstará, v souladu s požadavky PD. Vro = 2 t/m3"2*218</t>
  </si>
  <si>
    <t>1611459413</t>
  </si>
  <si>
    <t>"manipulace/uložení sypaniny na MD před dovozem k SO"218</t>
  </si>
  <si>
    <t>-856689499</t>
  </si>
  <si>
    <t>"zásyp odtěžené části pod úrovní terénu, viz 10 dle VPR"12</t>
  </si>
  <si>
    <t>"Zásyp - rýha betonového pasu u návodního líce"(2*0.05)*(0.56)*(20,5+9)</t>
  </si>
  <si>
    <t>-87960847</t>
  </si>
  <si>
    <t>"odvodňovací příkopy"72</t>
  </si>
  <si>
    <t>-1165809858</t>
  </si>
  <si>
    <t>-1860078265</t>
  </si>
  <si>
    <t>-180647547</t>
  </si>
  <si>
    <t>-171331761</t>
  </si>
  <si>
    <t>"obrusná vrstva komunikace na hrázi na podkladní jutovou tkaninu, tl. 5 cm"3,1*27,2</t>
  </si>
  <si>
    <t>-786224214</t>
  </si>
  <si>
    <t>"vzdušný svah, dle PF"132,8</t>
  </si>
  <si>
    <t>"návodní svah nad opevněním"35,64</t>
  </si>
  <si>
    <t>1073167492</t>
  </si>
  <si>
    <t>"osetí návodního svahu nad opevněním"35,64</t>
  </si>
  <si>
    <t>208923584</t>
  </si>
  <si>
    <t>35,64*0,025 'Přepočtené koeficientem množství</t>
  </si>
  <si>
    <t>-2049280277</t>
  </si>
  <si>
    <t>"obrusná vrstva komunikace na hrázi na podkladní jutovou tkaninu"3,1*27,2</t>
  </si>
  <si>
    <t>403386627</t>
  </si>
  <si>
    <t>"250 kg/ha"84,32*250/10000</t>
  </si>
  <si>
    <t>857873976</t>
  </si>
  <si>
    <t>"dtto svahování před dosypáním, lepší navázání"260,6</t>
  </si>
  <si>
    <t>1885384694</t>
  </si>
  <si>
    <t>"úprava pláně komunikace na hrázi"4,2*27,2</t>
  </si>
  <si>
    <t>"dno rýhy pro betonový pas, dtto podklad"10,33</t>
  </si>
  <si>
    <t>1063965124</t>
  </si>
  <si>
    <t>"modelování zavazovacího ozubu dle PF"260,6</t>
  </si>
  <si>
    <t>"modelování hráze po dosypání dle PF"206,4</t>
  </si>
  <si>
    <t>2065446578</t>
  </si>
  <si>
    <t>35,64+84,32</t>
  </si>
  <si>
    <t>-1328750310</t>
  </si>
  <si>
    <t>-1678732404</t>
  </si>
  <si>
    <t>946013120</t>
  </si>
  <si>
    <t>2*119,96</t>
  </si>
  <si>
    <t>1927080827</t>
  </si>
  <si>
    <t>"3x, 50 l/m2"119,96*3*50/1000</t>
  </si>
  <si>
    <t>146864078</t>
  </si>
  <si>
    <t>-1257739493</t>
  </si>
  <si>
    <t>" betonový pas u návodního lícer"0.14*(20,5+9)</t>
  </si>
  <si>
    <t>904793189</t>
  </si>
  <si>
    <t>"Bednění stěn beton pasu u návodního líce"(0.6+0.52)*(20,5+9)</t>
  </si>
  <si>
    <t>1035575580</t>
  </si>
  <si>
    <t>332211987</t>
  </si>
  <si>
    <t>"podklad pro betonový pas u návodního líce tl. 5 cm"(0.25+2*0.05)*(20,5+9)</t>
  </si>
  <si>
    <t>-4033567</t>
  </si>
  <si>
    <t>"návodní opevnění - filtr 100 mm"14,7</t>
  </si>
  <si>
    <t>-1437394662</t>
  </si>
  <si>
    <t>"jutová tkanina pod zatravňovací vrstvou"3,3*27,2*1,2</t>
  </si>
  <si>
    <t>1009801548</t>
  </si>
  <si>
    <t>"podklad pod zatravnění, ztrátné 20 % na přesahy"3,3*27,2*1,2</t>
  </si>
  <si>
    <t>336454692</t>
  </si>
  <si>
    <t>"separacni tkana geotextilie PP na plani"4,2*27,2*1,05</t>
  </si>
  <si>
    <t>797729954</t>
  </si>
  <si>
    <t>"návodní opevnění - podpěrná patka, AxL"0.95*32</t>
  </si>
  <si>
    <t>-919019592</t>
  </si>
  <si>
    <t>"návodní opevnění - pohoz, určeno z PF"33,45</t>
  </si>
  <si>
    <t>1502597668</t>
  </si>
  <si>
    <t>"podkladní_vrstva komunikace na hrázi"3,5*27,2*1,03</t>
  </si>
  <si>
    <t>1097893504</t>
  </si>
  <si>
    <t>"podkladní_vrstva komunikace na hrázi"3,95*27,2*1,03</t>
  </si>
  <si>
    <t>53677196</t>
  </si>
  <si>
    <t xml:space="preserve">Poznámka k položce:
-zbytky betonů, tvárnice, cihly, pytle apod.
</t>
  </si>
  <si>
    <t>"odstranění cizorodých materiálů v hrázi"5</t>
  </si>
  <si>
    <t>-1382458561</t>
  </si>
  <si>
    <t>"separacni/vyztuzovaci tkana geotextilie na plani"4,2*27,2*1,05</t>
  </si>
  <si>
    <t>-793991325</t>
  </si>
  <si>
    <t>723879172</t>
  </si>
  <si>
    <t>-370484776</t>
  </si>
  <si>
    <t>"předpokl. dopravní vzdálenost  12 km"11*12</t>
  </si>
  <si>
    <t>-1882200038</t>
  </si>
  <si>
    <t>-181289695</t>
  </si>
  <si>
    <t>477506368</t>
  </si>
  <si>
    <t>"D&lt;30"(0,3*0,3*3,1415/4)*2*0,3*0,8*6</t>
  </si>
  <si>
    <t>"D&lt;50"(0,5*0,5*3,1415/4)*2*0,5*0,8*7</t>
  </si>
  <si>
    <t>1030781729</t>
  </si>
  <si>
    <t>-1138990085</t>
  </si>
  <si>
    <t>"svislé části beton. pasu"33,32</t>
  </si>
  <si>
    <t>156586954</t>
  </si>
  <si>
    <t xml:space="preserve">lak asfaltový penetrační (MJ t) bal 9 kg
</t>
  </si>
  <si>
    <t>33,32*0,0004 'Přepočtené koeficientem množství</t>
  </si>
  <si>
    <t>1915426169</t>
  </si>
  <si>
    <t>1446350566</t>
  </si>
  <si>
    <t>33,32*0,0005 'Přepočtené koeficientem množství</t>
  </si>
  <si>
    <t>-97030443</t>
  </si>
  <si>
    <t>SO 02-2 - Bezpečnostní přeliv MV</t>
  </si>
  <si>
    <t>1) Výkazy výměr byly stanoveny z těchto příloh PD: D.1.1 (TZ)  D.1.1.5.2 (výkres) 2) Do hmotností pro výpočet přesunů hmot nejsou započteny některé konstrukce. Předpokládá se, že tyto budou dovezeny z místa nákupu (betonárna apod.) přímo k místu použití. Konkrétně se jedná o položky: 321311116. V případě jiných technologických předpokladů je tyto třeba zohlednit v hmotnostech přesunů a cenové nabídce.</t>
  </si>
  <si>
    <t>549381771</t>
  </si>
  <si>
    <t>"Modelování přelivu, stanoveno z PF"176,3</t>
  </si>
  <si>
    <t>-1406735912</t>
  </si>
  <si>
    <t>176,3*0,3 'Přepočtené koeficientem množství</t>
  </si>
  <si>
    <t>"Rýha pro beton. pas na koruně, 5 cm na bednění a podklad. beton"5,45</t>
  </si>
  <si>
    <t>"Rýha pro beton. pas - vývar, cm na bednění a podklad. beton"2,7</t>
  </si>
  <si>
    <t>-986777818</t>
  </si>
  <si>
    <t>8,15*0,3 'Přepočtené koeficientem množství</t>
  </si>
  <si>
    <t>"např. VL 602 B = 0,6, 28,6/0,6"24</t>
  </si>
  <si>
    <t>"štětovnice na návodním líci přelivu"28,4</t>
  </si>
  <si>
    <t>"100 kg/m2, ztrátné 3%"28,4*0,1*1,03</t>
  </si>
  <si>
    <t>"Podél pasu - koruna"1,21</t>
  </si>
  <si>
    <t>"Podél pasu - vývar"0,74</t>
  </si>
  <si>
    <t>"pokrytí koruny a vývaru"113,6</t>
  </si>
  <si>
    <t>"pokrytí skluzu"46,09</t>
  </si>
  <si>
    <t>"osetí koruna přelivu"77,5</t>
  </si>
  <si>
    <t>77,5*0,025 'Přepočtené koeficientem množství</t>
  </si>
  <si>
    <t>-911613622</t>
  </si>
  <si>
    <t>"úprava dna pro betonový pas na koruně"10,9</t>
  </si>
  <si>
    <t>"úprava dna pro betonový pas - vývar"4,9</t>
  </si>
  <si>
    <t>"plocha koruny. vodorovná"20,64</t>
  </si>
  <si>
    <t>"svahování, hráz před odtěžením (zavaz. ozuby)"216,4-20,64</t>
  </si>
  <si>
    <t>"šikmé plochy přelivu, rampa 1:8 + návodní svah po dosyp. + skluz"57,2+43,53+90,31</t>
  </si>
  <si>
    <t>-133887569</t>
  </si>
  <si>
    <t>77,5</t>
  </si>
  <si>
    <t>1271499030</t>
  </si>
  <si>
    <t>2*77,5</t>
  </si>
  <si>
    <t>267149296</t>
  </si>
  <si>
    <t>"3x, 50 l/m2"77,5*3*50/1000</t>
  </si>
  <si>
    <t>-1120488637</t>
  </si>
  <si>
    <t>"obvodový betonový pas na koruně"8,48</t>
  </si>
  <si>
    <t>" betonový pas - vývar"1,96</t>
  </si>
  <si>
    <t>"podklad pod rovnaninu skluzu tl. 0,15"6,91</t>
  </si>
  <si>
    <t>1197781909</t>
  </si>
  <si>
    <t>"Bednění stěn beton pasu na koruně"48,4</t>
  </si>
  <si>
    <t>"Bednění stěn beton pasu - vývar"10,3</t>
  </si>
  <si>
    <t>-1196511180</t>
  </si>
  <si>
    <t>"podklad pro betonový pas na koruně tl. 5 cm"10,9</t>
  </si>
  <si>
    <t>"podklad pro betonový pas - vývar - tl. 5 cm"4,9</t>
  </si>
  <si>
    <t>"podklad dlažba, plocha přelivu"77,84</t>
  </si>
  <si>
    <t>Poznámka k položce:
- svislá kce</t>
  </si>
  <si>
    <t>"dotěsnění na styku štětovnice - opevnění přelivu"7,1</t>
  </si>
  <si>
    <t>"vývar - figura"4,9</t>
  </si>
  <si>
    <t>"vývar"12,0</t>
  </si>
  <si>
    <t>-51343425</t>
  </si>
  <si>
    <t>"skluz"13,83</t>
  </si>
  <si>
    <t>-1293691285</t>
  </si>
  <si>
    <t>"urovnání rovnaniny skluzu do cca roviny, ale aby byl drsný povrch"46,09</t>
  </si>
  <si>
    <t>1233133309</t>
  </si>
  <si>
    <t>"svislé části beton. konstrukcí"58,7</t>
  </si>
  <si>
    <t>-598638777</t>
  </si>
  <si>
    <t>58,7*0,0004 'Přepočtené koeficientem množství</t>
  </si>
  <si>
    <t>-811072500</t>
  </si>
  <si>
    <t>-245108280</t>
  </si>
  <si>
    <t>58,7*0,0005 'Přepočtené koeficientem množství</t>
  </si>
  <si>
    <t>1462703827</t>
  </si>
  <si>
    <t>SO 02-3 - Výpustný objekt MV</t>
  </si>
  <si>
    <t>1) Výkazy výměr byly stanoveny z těchto příloh PD: D.1.1 (TZ)  D.1.1.6.2 (výkres) 2) Do hmotností pro výpočet přesunů hmot nejsou započteny některé konstrukce. Předpokládá se, že tyto budou dovezeny z místa nákupu (betonárna apod.) přímo k místu použití. Konkrétně se jedná o položky: 321311116, 321321116, 899623181. V případě jiných technologických předpokladů je tyto třeba zohlednit v hmotnostech přesunů a cenové nabídce.</t>
  </si>
  <si>
    <t>115001104</t>
  </si>
  <si>
    <t>Převedení vody potrubím DN do 300</t>
  </si>
  <si>
    <t>-1183950224</t>
  </si>
  <si>
    <t>Převedení vody potrubím průměru DN přes 250 do 300</t>
  </si>
  <si>
    <t>"Zatrubnění. celk. délka k-cí + 2x3 m, zaokrouhleno"22</t>
  </si>
  <si>
    <t>-1141812066</t>
  </si>
  <si>
    <t>"překop hráze v okolí výpusti"61</t>
  </si>
  <si>
    <t>-777803344</t>
  </si>
  <si>
    <t>61*0,3 'Přepočtené koeficientem množství</t>
  </si>
  <si>
    <t>1522391780</t>
  </si>
  <si>
    <t>"zídky podél pož."2*(1.4*(0.3+2*0.05))</t>
  </si>
  <si>
    <t>"výtokové čelo a boky"(1.8+2*(1.7+0.05))*(1.2+0.05)*(0.4+0.1+0.1)</t>
  </si>
  <si>
    <t>"schody k lávce"0.35*0.6</t>
  </si>
  <si>
    <t>"blok pod lávku"0.4*0.3*1</t>
  </si>
  <si>
    <t>335547633</t>
  </si>
  <si>
    <t>5,43*0,3 'Přepočtené koeficientem množství</t>
  </si>
  <si>
    <t>-1430540596</t>
  </si>
  <si>
    <t>"výkop pro základovou patku požeráku"1.2*1.2*1.1</t>
  </si>
  <si>
    <t>1930297931</t>
  </si>
  <si>
    <t>1,58*0,3 'Přepočtené koeficientem množství</t>
  </si>
  <si>
    <t>-1154917130</t>
  </si>
  <si>
    <t>-101455304</t>
  </si>
  <si>
    <t>"rýha bet. zídek podél požeráku"0,21</t>
  </si>
  <si>
    <t>"rýha po základ. bloku"0,44</t>
  </si>
  <si>
    <t>"rýha - výtokové čelo a boky"1,32</t>
  </si>
  <si>
    <t>-1100475011</t>
  </si>
  <si>
    <t>"z.s. opěrných zídek podél pož., dtto podkladní beton"1,42</t>
  </si>
  <si>
    <t>"zákl. blok"1,44</t>
  </si>
  <si>
    <t>"Základová spára výpusti - dno překopu"16*2,5</t>
  </si>
  <si>
    <t>"z.s. výtokový objekt"(1.8+2*(1.7+0.05))*(0.4+0.1+0.1)</t>
  </si>
  <si>
    <t>"z.s. bloku pod lávkou"0,4</t>
  </si>
  <si>
    <t>"schodiště k lávce"0,36</t>
  </si>
  <si>
    <t>1085037643</t>
  </si>
  <si>
    <t>"Překop hráze - modelování zavazovacích ozubů"2*3.4*3.5+2*3.4*(14-3.5)*0.5</t>
  </si>
  <si>
    <t>"šikmá pláň schodiště k lávce"0,78</t>
  </si>
  <si>
    <t>-1381319216</t>
  </si>
  <si>
    <t>"výtokové čelo a boky -svislé plochy pod obkladem"1.3*1.0+2*0.95</t>
  </si>
  <si>
    <t>-1707635459</t>
  </si>
  <si>
    <t>"obložení výtoku LK"0.15*((0.4+0.15)*1.8+2*1.9* (0.4+0.15)+1.3*1.0+2*0.95)</t>
  </si>
  <si>
    <t>-1691304037</t>
  </si>
  <si>
    <t>"schodiště - stupně"6*(0.6*0.15*0.3)</t>
  </si>
  <si>
    <t>-592331244</t>
  </si>
  <si>
    <t>3213211.R2</t>
  </si>
  <si>
    <t>Montáž a dodávka ŽB požeráku výšky do 2 m dle specifikace PD</t>
  </si>
  <si>
    <t>1408072836</t>
  </si>
  <si>
    <t>Montáž a dodávka dřevěnného požeráku výšky do 4 m</t>
  </si>
  <si>
    <t>Poznámka k položce:
- včetně montáže česlí, dluží poklopu ad.
- včetně osazení kovového pásku dle požadavku POH
- včetně spojovacího materiálu
- viz příloha D.1.1.6.7</t>
  </si>
  <si>
    <t>1622990519</t>
  </si>
  <si>
    <t>-1056578814</t>
  </si>
  <si>
    <t>Poklop uzamykatelný dřevěný dle specifikace</t>
  </si>
  <si>
    <t>-51811809</t>
  </si>
  <si>
    <t>Poznámka k položce:
- stupeň prostředí dle specifikace PD (XF3, XA1, XF3 XA1)</t>
  </si>
  <si>
    <t>"opěrné zídky u vtoku do požeráku,  2 boky - XA1"2*2.05*0.3</t>
  </si>
  <si>
    <t>"schodiště k požeráku - XF3"0.35*0.6</t>
  </si>
  <si>
    <t>"protiprůsaková žebra - XA1"(1.15-0.35)*0.3</t>
  </si>
  <si>
    <t>"blok pod lávkou - XF3"1*0.4*0.3</t>
  </si>
  <si>
    <t>1084030836</t>
  </si>
  <si>
    <t>"základový blok požeráku - XA1"1*1*1</t>
  </si>
  <si>
    <t>"výtokové čelo a boky XA1 XF3"2.1*1.85-1.2*0.4</t>
  </si>
  <si>
    <t>-143779238</t>
  </si>
  <si>
    <t>"opěrné zídky podél požeráku"2*2*2.05+2*(0.3*0.85+0.3*(0.6+0.84))</t>
  </si>
  <si>
    <t>"zákl. blok"4*((1.0+0.8)*0.5*1.0)</t>
  </si>
  <si>
    <t>"protiprůsakové žebro"(1.15-0.35)+2*(1)</t>
  </si>
  <si>
    <t>"výtokový objekt, beton"11.2*1.85</t>
  </si>
  <si>
    <t>"blok - lávka"2*(0.4+1)*0.3</t>
  </si>
  <si>
    <t>"schodiště"2*0.35+6*0.1+0.3</t>
  </si>
  <si>
    <t>-1535740653</t>
  </si>
  <si>
    <t>103827434</t>
  </si>
  <si>
    <t>"základový blok požeráku - kotvení"1.0*1.0*1.0*0.005*7.85</t>
  </si>
  <si>
    <t>"KARI výtokového objektu"(2.1*1.85-1.2*0.4)*0.025*7.85</t>
  </si>
  <si>
    <t>1157868961</t>
  </si>
  <si>
    <t>-827549753</t>
  </si>
  <si>
    <t>"zídky  podél pož."2*(1.15+0.62)*(0.3+2*0.05)</t>
  </si>
  <si>
    <t>"zákl. blok"1.2*1.2</t>
  </si>
  <si>
    <t>"zákl. výpust podklad"10,5*0,9</t>
  </si>
  <si>
    <t>"protiprůsaková žebra"(0.3+2*0.05)*(1.4+2*0.05)</t>
  </si>
  <si>
    <t>"z.s. bloku pod lávkou"0.4*1</t>
  </si>
  <si>
    <t>"s.s. schodiště"(0.3+0.3+1.3)*0.6</t>
  </si>
  <si>
    <t>-161089734</t>
  </si>
  <si>
    <t>"vtok"1.5*0.65*0.2</t>
  </si>
  <si>
    <t>"výtok"4,3*0.3*1.05</t>
  </si>
  <si>
    <t>677896764</t>
  </si>
  <si>
    <t>720980605</t>
  </si>
  <si>
    <t>"zákl. výpust"11</t>
  </si>
  <si>
    <t>-872339612</t>
  </si>
  <si>
    <t>"11/2, zaokr. nahoru"6</t>
  </si>
  <si>
    <t>507470644</t>
  </si>
  <si>
    <t>"AxL, XF3 stupeň"0.35*10,5</t>
  </si>
  <si>
    <t>25508273</t>
  </si>
  <si>
    <t>"obetonování zákl. výpusti, x1,05 na oblou část"2*0.75*10.5*1.05</t>
  </si>
  <si>
    <t>260419906</t>
  </si>
  <si>
    <t>"přístup k požeráku z pororoštu"1,22*0,8</t>
  </si>
  <si>
    <t>130108220.R2</t>
  </si>
  <si>
    <t>nerez U profil h=120 mm</t>
  </si>
  <si>
    <t>783673104</t>
  </si>
  <si>
    <t>Poznámka k položce:
Hmotnost: 10,9 kg/m</t>
  </si>
  <si>
    <t>2*(1,22+0,5)</t>
  </si>
  <si>
    <t>551205226</t>
  </si>
  <si>
    <t>"dluže tl. 40 mm"(0.4*0.15)*(6+9)</t>
  </si>
  <si>
    <t>1651032102</t>
  </si>
  <si>
    <t>90360983</t>
  </si>
  <si>
    <t>756666521</t>
  </si>
  <si>
    <t>"svislé části beton. konstrukcí"39,13</t>
  </si>
  <si>
    <t>-111390983</t>
  </si>
  <si>
    <t>39,13*0,0004 'Přepočtené koeficientem množství</t>
  </si>
  <si>
    <t>253660763</t>
  </si>
  <si>
    <t>-898583768</t>
  </si>
  <si>
    <t>39,13*0,0005 'Přepočtené koeficientem množství</t>
  </si>
  <si>
    <t>2109819193</t>
  </si>
  <si>
    <t>32844997</t>
  </si>
  <si>
    <t>"dluže"2*(0.4*0.04+0.4*0.15+0.15*0.04)*(6+9)</t>
  </si>
  <si>
    <t>-1160302920</t>
  </si>
  <si>
    <t>157038064</t>
  </si>
  <si>
    <t>SO 02-4 - Úpravy v zátopě MV</t>
  </si>
  <si>
    <t>1) Výkazy výměr byly stanoveny z těchto příloh PD: D.1.1 (TZ)  D.1.1.4.2 (výkres)</t>
  </si>
  <si>
    <t>-151915245</t>
  </si>
  <si>
    <t>"plocha nádrže při h norm"0,27*1,05</t>
  </si>
  <si>
    <t>710378203</t>
  </si>
  <si>
    <t>"plocha nádrže při h norm., odhad 10 % plochy zarostlé"0,27*1,05*0,1</t>
  </si>
  <si>
    <t>-186583522</t>
  </si>
  <si>
    <t>"plocha nádrže při h norm., odhad 10 % plochy zarostlé"0,27*1,05*0,05*10000</t>
  </si>
  <si>
    <t>1429349524</t>
  </si>
  <si>
    <t>Poznámka k položce:
- spálení v rámci zařízení staveniště nebo odvozem na skládku včetně poplatku</t>
  </si>
  <si>
    <t>"Stanoveno jako plocha křovin x 0.1 plocha rákosu a orobince x 0.05 plocha travin"311,85</t>
  </si>
  <si>
    <t>1903775583</t>
  </si>
  <si>
    <t>122703602</t>
  </si>
  <si>
    <t>Odstranění nánosů při únosnosti dna přes 40 do 60 kPa</t>
  </si>
  <si>
    <t>-382284610</t>
  </si>
  <si>
    <t>Odstranění nánosů z vypuštěných vodních nádrží nebo rybníků s uložením do hromad na vzdálenost do 20 m ve výkopišti při únosnosti dna přes 40 kPa do 60 kPa</t>
  </si>
  <si>
    <t xml:space="preserve">Poznámka k souboru cen:
1. Ceny nelze použít: a) pro odstraňování nánosu z nádrží se zpevněnými stěnami a dnem; b) předepisuje-li projekt ponechání části vrstvy nánosu na dně. 2. V cenách nejsou započteny náklady na provedení a udržování odvodňovacích příkopů; tyto práce, jsou-li projektem předepsány, se oceňují cenami souboru cen 125 70-33 Čištění melioračních kanálů. 3. Množství měrných jednotek se určí v m3 nánosu v rostlém stavu. 4. Vodorovné přemístění nánosu přes 20 m těžními stroji, které vyvozují malý specifický tlak na nános se oceňuje cenami souboru cen 162 25-3 . Vodorovné přemístění nánosu z vodních nádrží nebo rybníků. </t>
  </si>
  <si>
    <t>"stanoveno dle PF/TZ. Odvodněno, předpokládaná únosnost dna nad 40 kPa"717</t>
  </si>
  <si>
    <t>-1742237249</t>
  </si>
  <si>
    <t>"odvodňovací příkopy, plocha cca 0,5 m2"200*0,5</t>
  </si>
  <si>
    <t>162253101</t>
  </si>
  <si>
    <t>Vodorovné přemístění nánosu z nádrží do 60 m při únosnosti dna přes 40 kPa</t>
  </si>
  <si>
    <t>-1553260191</t>
  </si>
  <si>
    <t>Vodorovné přemístění nánosu z vodních nádrží nebo rybníků s vyklopením a hrubým urovnáním skládky při únosnosti dna přes 40 kPa, na vzdálenost přes 20 do 60 m</t>
  </si>
  <si>
    <t xml:space="preserve">Poznámka k souboru cen:
1. Ceny jsou určeny pro vodorovné přemístění nánosů na vzdálenost přes 20 m těžními stroji, které vyvozují tlak na nános do 60 kPa. 2. Ceny nelze použít pro vodorovné přemístění nánosu na vzdálenost přes 20 m obvyklými dopravními prostředky; toto přemístění se oceňuje cenami souborů cen 162 . 0-1 . Vodorovné přemístění výkopku části A 01 tohoto katalogu. 3. Množství jednotek se určí v m3 nánosu v rostlém stavu. </t>
  </si>
  <si>
    <t>717</t>
  </si>
  <si>
    <t>162701103</t>
  </si>
  <si>
    <t>Vodorovné přemístění do 8000 m výkopku/sypaniny z horniny tř. 1 až 4</t>
  </si>
  <si>
    <t>532740378</t>
  </si>
  <si>
    <t>Vodorovné přemístění výkopku nebo sypaniny po suchu na obvyklém dopravním prostředku, bez naložení výkopku, avšak se složením bez rozhrnutí z horniny tř. 1 až 4 na vzdálenost přes 7 000 do 8 000 m</t>
  </si>
  <si>
    <t>"Odvoz sedimentů na deponii. Předpokl. vzálenost do 8 km"717</t>
  </si>
  <si>
    <t>1508490757</t>
  </si>
  <si>
    <t>"Zásyp odvodňovacího příkopu v zátopě"100</t>
  </si>
  <si>
    <t>"modelování litorálu, dle PF"169,7</t>
  </si>
  <si>
    <t>-2140794982</t>
  </si>
  <si>
    <t>"manipulace se sedimentem v místě trvalé deponie"717</t>
  </si>
  <si>
    <t>171201211.R1</t>
  </si>
  <si>
    <t>Poplatek za uložení sedimentu na deponii</t>
  </si>
  <si>
    <t>-1939605847</t>
  </si>
  <si>
    <t>Poznámka k položce:
-využití odpadu 170504 k terénním úpravám</t>
  </si>
  <si>
    <t>"Předpokl. Vro = 1,5 t/m3"717*(1,5)</t>
  </si>
  <si>
    <t>-211122100</t>
  </si>
  <si>
    <t>-223439109</t>
  </si>
  <si>
    <t>SO 03 - Rekonstrukce Prostředního rybníka</t>
  </si>
  <si>
    <t>SO 03-1 - Rekonstrukce hráze ProR</t>
  </si>
  <si>
    <t>1) Výkazy výměr byly stanoveny z těchto příloh PD: D.1.1 (TZ)  D.1.1.1.2, D.1.1.2.1, D.1.1.2.3 (výkresy)</t>
  </si>
  <si>
    <t>-1561259423</t>
  </si>
  <si>
    <t>"viz TZ Tab. 29"5</t>
  </si>
  <si>
    <t>-223554803</t>
  </si>
  <si>
    <t>1696052536</t>
  </si>
  <si>
    <t>2088587735</t>
  </si>
  <si>
    <t>"předpoklad: 60 dnů, 12 hodiny/den (zamokření)"60*12</t>
  </si>
  <si>
    <t>-115449332</t>
  </si>
  <si>
    <t>-20894822</t>
  </si>
  <si>
    <t>688"m3"/0.3</t>
  </si>
  <si>
    <t>-1436492372</t>
  </si>
  <si>
    <t>688*0,03*1,01*1,2</t>
  </si>
  <si>
    <t>590264378</t>
  </si>
  <si>
    <t>"dle PF, koruna"75*3*0,1</t>
  </si>
  <si>
    <t>420228360</t>
  </si>
  <si>
    <t>"dle PF, celkem - koruna x 2/3"(60,5-22,5)*2/3</t>
  </si>
  <si>
    <t>-987548265</t>
  </si>
  <si>
    <t>"dle PF, celkem - koruna x 1/3"(60,5-22,5)*1/3</t>
  </si>
  <si>
    <t>-835173895</t>
  </si>
  <si>
    <t>"odvodňovací příkop podél hrází, plocha cca 1,2 m2 (viz VPR)"1,2*125</t>
  </si>
  <si>
    <t>-158525639</t>
  </si>
  <si>
    <t>"dle PF a TZ minus Z.S.Zú"(449+67.6)-60.5</t>
  </si>
  <si>
    <t>396280568</t>
  </si>
  <si>
    <t>456,1*0,3 'Přepočtené koeficientem množství</t>
  </si>
  <si>
    <t>432770455</t>
  </si>
  <si>
    <t>"dovoz sypaniny z MD k SO"688</t>
  </si>
  <si>
    <t>387967904</t>
  </si>
  <si>
    <t>"odvoz na skládku 12 km, viz tab. v TZ"5</t>
  </si>
  <si>
    <t>-111478487</t>
  </si>
  <si>
    <t>621354146</t>
  </si>
  <si>
    <t>1869589152</t>
  </si>
  <si>
    <t>"odvoz na skládku 12 km, viz tab. v TZ"5*2</t>
  </si>
  <si>
    <t>2031797301</t>
  </si>
  <si>
    <t>-1418975415</t>
  </si>
  <si>
    <t>-1199635237</t>
  </si>
  <si>
    <t>"dovoz sypaniny na MD"688</t>
  </si>
  <si>
    <t>-1890579890</t>
  </si>
  <si>
    <t>"naložení sypaniny na MD před dovozem k SO"688</t>
  </si>
  <si>
    <t>-716016798</t>
  </si>
  <si>
    <t>"přitěžovací lavice na vzdušním líci, dle PF"81,88</t>
  </si>
  <si>
    <t>-252427385</t>
  </si>
  <si>
    <t>"dosypání hráze, dle PF a TZ"688</t>
  </si>
  <si>
    <t>-771623276</t>
  </si>
  <si>
    <t>"Predpoklad: nakup v LB Minerals, je na zhotoviteli, kde si sypaninu obstará, v souladu s požadavky PD. Vro = 2 t/m3"2*688</t>
  </si>
  <si>
    <t>510147624</t>
  </si>
  <si>
    <t>"manipulace/uložení sypaniny na MD před dovozem k SO"688</t>
  </si>
  <si>
    <t>1297414929</t>
  </si>
  <si>
    <t>"zásyp odtěžené části pod úrovní terénu, viz 10, Suma L x Apf dle VPR"(29+5+19)*0.7</t>
  </si>
  <si>
    <t>179798056</t>
  </si>
  <si>
    <t>"odvodňovací příkopy"150</t>
  </si>
  <si>
    <t>-199326958</t>
  </si>
  <si>
    <t>437313234</t>
  </si>
  <si>
    <t>-1023425567</t>
  </si>
  <si>
    <t>-1685931879</t>
  </si>
  <si>
    <t>"ohumusování na koruně, Lxš"54,25*3</t>
  </si>
  <si>
    <t>-1525145997</t>
  </si>
  <si>
    <t>"vzdušný svah, dle PF"325</t>
  </si>
  <si>
    <t>"návodní svah nad opevněním"54,25*1,3</t>
  </si>
  <si>
    <t>1662192226</t>
  </si>
  <si>
    <t>"osetí koruny"162,75</t>
  </si>
  <si>
    <t>1060766079</t>
  </si>
  <si>
    <t>Poznámka k položce:
- osivo dle specifikace</t>
  </si>
  <si>
    <t>"250 kg/ha"162,75*250/10000</t>
  </si>
  <si>
    <t>-109675820</t>
  </si>
  <si>
    <t>"osetí návodního svahu nad opevněním"70,53</t>
  </si>
  <si>
    <t>-531524764</t>
  </si>
  <si>
    <t>"250 kg/ha"70,53*250/10000</t>
  </si>
  <si>
    <t>919280214</t>
  </si>
  <si>
    <t>"dtto svahování před dosypáním, lepší navázání"689,6</t>
  </si>
  <si>
    <t>-359916939</t>
  </si>
  <si>
    <t>"urovnání koruny po dosypání"162,75</t>
  </si>
  <si>
    <t>1251182643</t>
  </si>
  <si>
    <t>"modelování zavazovacího ozubu dle PF"689,6</t>
  </si>
  <si>
    <t>"modelování hráze po dosypání dle PF"524,2</t>
  </si>
  <si>
    <t>1674693514</t>
  </si>
  <si>
    <t>70,53+162,75</t>
  </si>
  <si>
    <t>-1526323648</t>
  </si>
  <si>
    <t>1429045627</t>
  </si>
  <si>
    <t>-1235019240</t>
  </si>
  <si>
    <t>2*233,28</t>
  </si>
  <si>
    <t>-718242283</t>
  </si>
  <si>
    <t>"3x, 50 l/m2"233,28*3*50/1000</t>
  </si>
  <si>
    <t>-833766819</t>
  </si>
  <si>
    <t>1072492275</t>
  </si>
  <si>
    <t>"návodní opevnění - filtr 100 mm"23,37</t>
  </si>
  <si>
    <t>15100729</t>
  </si>
  <si>
    <t>"návodní opevnění - podpěrná patka, AxL"0.95*60</t>
  </si>
  <si>
    <t>-880528595</t>
  </si>
  <si>
    <t>"návodní opevnění - pohoz, určeno z PF"58,7</t>
  </si>
  <si>
    <t>-1200731560</t>
  </si>
  <si>
    <t>961044111</t>
  </si>
  <si>
    <t>Bourání základů z betonu prostého</t>
  </si>
  <si>
    <t>-559916632</t>
  </si>
  <si>
    <t>Bourání základů z betonu prostého</t>
  </si>
  <si>
    <t>"bourání stáv. přelivu - objekt č. 1, podzemní část"1*0,8</t>
  </si>
  <si>
    <t>"bourání stáv. přelivu - objekt č. 2, podzemní část"2.2*0.8</t>
  </si>
  <si>
    <t>962042321</t>
  </si>
  <si>
    <t>Bourání zdiva nadzákladového z betonu prostého přes 1 m3</t>
  </si>
  <si>
    <t>517481419</t>
  </si>
  <si>
    <t>Bourání zdiva z betonu prostého nadzákladového objemu přes 1 m3</t>
  </si>
  <si>
    <t xml:space="preserve">Poznámka k souboru cen:
1. Bourání pilířů o průřezu přes 0,36 m2 se oceňuje cenami -2320 a - 2321 jako bourání zdiva nadzákladového z betonu prostého. </t>
  </si>
  <si>
    <t>"bourání stáv. přelivu - objekt č. 1, nadzemní část"1*1*1*0.5</t>
  </si>
  <si>
    <t>"bourání stáv. přelivu - objekt č. 2, nadzemní část"2.2*1*0.5</t>
  </si>
  <si>
    <t>-632195013</t>
  </si>
  <si>
    <t>-1438586041</t>
  </si>
  <si>
    <t>"předpokl. dopravní vzdálenost  12 km"11*20,64</t>
  </si>
  <si>
    <t>-841047163</t>
  </si>
  <si>
    <t>-20861848</t>
  </si>
  <si>
    <t>1658889176</t>
  </si>
  <si>
    <t>"D&lt;30"(0,3*0,3*3,1415/4)*2*0,3*0,8*5</t>
  </si>
  <si>
    <t>"D&lt;50"(0,5*0,5*3,1415/4)*2*0,5*0,8*5</t>
  </si>
  <si>
    <t>586579341</t>
  </si>
  <si>
    <t>SO 03-2 - Bezpečnostní přeliv ProR</t>
  </si>
  <si>
    <t>1) Výkazy výměr byly stanoveny z těchto příloh PD: D.1.1 (TZ)  D.1.1.5.3 (výkres) 2) Do hmotností pro výpočet přesunů hmot nejsou započteny některé konstrukce. Předpokládá se, že tyto budou dovezeny z místa nákupu (betonárna apod.) přímo k místu použití. Konkrétně se jedná o položky: 321311116. V případě jiných technologických předpokladů je tyto třeba zohlednit v hmotnostech přesunů a cenové nabídce.</t>
  </si>
  <si>
    <t>1363840341</t>
  </si>
  <si>
    <t>"modelování přelivu, určeno z PF"191,2</t>
  </si>
  <si>
    <t>1447759957</t>
  </si>
  <si>
    <t>191,2*0,3 'Přepočtené koeficientem množství</t>
  </si>
  <si>
    <t>-415841822</t>
  </si>
  <si>
    <t>"rýha pod pas na návodním líci"5,98</t>
  </si>
  <si>
    <t>"rýha pod pas ve vývaru"4,9</t>
  </si>
  <si>
    <t>537907562</t>
  </si>
  <si>
    <t>10,88*0,3 'Přepočtené koeficientem množství</t>
  </si>
  <si>
    <t>295057730</t>
  </si>
  <si>
    <t>"zásyp rýhy pasu,  koruna + vývar"2,29+1,36</t>
  </si>
  <si>
    <t>609320316</t>
  </si>
  <si>
    <t>"pokrytí ZSÚ koruna + vývar + figura"131,7</t>
  </si>
  <si>
    <t>-146368447</t>
  </si>
  <si>
    <t>"pokrytí ZSÚ svahy koruny + skluz"79,82</t>
  </si>
  <si>
    <t>1242357619</t>
  </si>
  <si>
    <t>"osetí koruna přelivu"98,81</t>
  </si>
  <si>
    <t>-839701844</t>
  </si>
  <si>
    <t>98,81*0,025 'Přepočtené koeficientem množství</t>
  </si>
  <si>
    <t>-248334521</t>
  </si>
  <si>
    <t>"koruna přelivu"67,7</t>
  </si>
  <si>
    <t>"dno bet. pasu - koruna"7,48</t>
  </si>
  <si>
    <t>"dno bet. pasu - vývar"8,9</t>
  </si>
  <si>
    <t>-942811907</t>
  </si>
  <si>
    <t>"hráz před dosypáním (plocha z PF - koruna)"240,3-67,7</t>
  </si>
  <si>
    <t>"přeliv (svah 1: 3)"31,11</t>
  </si>
  <si>
    <t>"návodní svah po dosyp, plocha (CAD) x přepočet na sklon  1:3"53,55</t>
  </si>
  <si>
    <t>"skluz"48,71</t>
  </si>
  <si>
    <t>407566077</t>
  </si>
  <si>
    <t>98,81</t>
  </si>
  <si>
    <t>-1792662707</t>
  </si>
  <si>
    <t>2*98,81</t>
  </si>
  <si>
    <t>2056055860</t>
  </si>
  <si>
    <t>"3x, 50 l/m2"98,81*3*50/1000</t>
  </si>
  <si>
    <t>2037562754</t>
  </si>
  <si>
    <t>967503979</t>
  </si>
  <si>
    <t>"beton. pas - návodní líc"6,7</t>
  </si>
  <si>
    <t>"beton. pas - vývar"3,54</t>
  </si>
  <si>
    <t>"podklad pod rovnaninu - koruna"14,82</t>
  </si>
  <si>
    <t>"podklad pod rovnaninu - skluz"7,31</t>
  </si>
  <si>
    <t>2063912295</t>
  </si>
  <si>
    <t>"bednění pasu - návodní líc"45,84</t>
  </si>
  <si>
    <t>"bednění pasu - vývar"18,2</t>
  </si>
  <si>
    <t>1090683152</t>
  </si>
  <si>
    <t>-774565312</t>
  </si>
  <si>
    <t>"podkladní beton pod bet. pas - návodní líc"7,48</t>
  </si>
  <si>
    <t>"podkladní beton pod bet. pas - vývar"8,9</t>
  </si>
  <si>
    <t>-1664768953</t>
  </si>
  <si>
    <t>"figura na konci vývaru"7,75</t>
  </si>
  <si>
    <t>-1254763905</t>
  </si>
  <si>
    <t>"vývar"22,7</t>
  </si>
  <si>
    <t>-624170974</t>
  </si>
  <si>
    <t>"přeliv. dno i svahy 1:5"29,64</t>
  </si>
  <si>
    <t>"skluz"14,61</t>
  </si>
  <si>
    <t>436132246</t>
  </si>
  <si>
    <t>"rovnanina koruna"98,81</t>
  </si>
  <si>
    <t>"rovnanina skluz"48,71</t>
  </si>
  <si>
    <t>-306060991</t>
  </si>
  <si>
    <t>1682735717</t>
  </si>
  <si>
    <t>"svislé části beton. konstrukcí"64,04</t>
  </si>
  <si>
    <t>560312205</t>
  </si>
  <si>
    <t>64,04*0,0004 'Přepočtené koeficientem množství</t>
  </si>
  <si>
    <t>584514586</t>
  </si>
  <si>
    <t>-1993800993</t>
  </si>
  <si>
    <t>64,04*0,0005 'Přepočtené koeficientem množství</t>
  </si>
  <si>
    <t>47580917</t>
  </si>
  <si>
    <t>SO 03-3 - Výpustný objekt ProR</t>
  </si>
  <si>
    <t>1) Výkazy výměr byly stanoveny z těchto příloh PD: D.1.1 (TZ)  D.1.1.6.3 (výkres) 2) Do hmotností pro výpočet přesunů hmot nejsou započteny některé konstrukce. Předpokládá se, že tyto budou dovezeny z místa nákupu (betonárna apod.) přímo k místu použití. Konkrétně se jedná o položky: 321311116, 321321116, 899623181. V případě jiných technologických předpokladů je tyto třeba zohlednit v hmotnostech přesunů a cenové nabídce.</t>
  </si>
  <si>
    <t>1871170801</t>
  </si>
  <si>
    <t>1941833466</t>
  </si>
  <si>
    <t>"překop hráze v okolí výpusti"36</t>
  </si>
  <si>
    <t>368515329</t>
  </si>
  <si>
    <t>36*0,3 'Přepočtené koeficientem množství</t>
  </si>
  <si>
    <t>1401374183</t>
  </si>
  <si>
    <t>"zídky podél pož."2*(0.95*(0.3+2*0.05))</t>
  </si>
  <si>
    <t>"výtokové čelo a boky"(1.5)*(0.8+0.05)*(0.4+0.1+0.1)</t>
  </si>
  <si>
    <t>"schody k lávce"0.47*0.6</t>
  </si>
  <si>
    <t>"blok pod lávkou"0,2*0,4*1</t>
  </si>
  <si>
    <t>-1948215423</t>
  </si>
  <si>
    <t>1,89*0,3 'Přepočtené koeficientem množství</t>
  </si>
  <si>
    <t>1159434421</t>
  </si>
  <si>
    <t>"výkop pro základovou patku požeráku"1,2*1,2*1,1</t>
  </si>
  <si>
    <t>-175214669</t>
  </si>
  <si>
    <t>529188538</t>
  </si>
  <si>
    <t>-1348724921</t>
  </si>
  <si>
    <t>"rýha bet. zídek podél požeráku"0,14</t>
  </si>
  <si>
    <t>"rýha - výtok čelo a boky"0,12</t>
  </si>
  <si>
    <t>804915251</t>
  </si>
  <si>
    <t>"z.s. opěrných zídek podél pož., dtto podkladní beton"0,93</t>
  </si>
  <si>
    <t>"z.s. výtokový objekt"0,9</t>
  </si>
  <si>
    <t>913762262</t>
  </si>
  <si>
    <t>"Překop hráze - modelování zavazovacích ozubů"2*2.7*3+2*2.7 *(14-3)*0.5</t>
  </si>
  <si>
    <t>"šikmá pláň pod schodištěm"1,14</t>
  </si>
  <si>
    <t>242004337</t>
  </si>
  <si>
    <t>"výtokové čelo a boky -svislé plochy pod obkladem"1.5*1,55</t>
  </si>
  <si>
    <t>2022448075</t>
  </si>
  <si>
    <t>"obložení výtoku LK"0.15*(0.4+0.15)*1.5+0.15*(1.1-0.15)*1.5</t>
  </si>
  <si>
    <t>-879480464</t>
  </si>
  <si>
    <t>"schodiště - stupně"8*(0.6*0.15*0.3)</t>
  </si>
  <si>
    <t>1754361164</t>
  </si>
  <si>
    <t>Poznámka k položce:
š = 600</t>
  </si>
  <si>
    <t>-2000650607</t>
  </si>
  <si>
    <t>-1478579152</t>
  </si>
  <si>
    <t>1506842547</t>
  </si>
  <si>
    <t>"poklop uzamykatelný dřevěnný nebo plechový"1</t>
  </si>
  <si>
    <t>1611381427</t>
  </si>
  <si>
    <t>"opěrné zídky u požeráku,  2 boky - XA1"2*1.1*0.3</t>
  </si>
  <si>
    <t>"schodiště k požeráku - XF3"0.47*0.6</t>
  </si>
  <si>
    <t>"blok pod lávkou - XF3"1*0.4*0.2</t>
  </si>
  <si>
    <t>-1256514814</t>
  </si>
  <si>
    <t>"základový blok požeráku"1*1*1</t>
  </si>
  <si>
    <t>"výtokové čelo a boky XA1 XF3"1.55*1.5*0.4</t>
  </si>
  <si>
    <t>1942695309</t>
  </si>
  <si>
    <t>"opěrné zídky podél požeráku"2*2*1.1+2*(0.3*0.75+0.3*(0.6+0.54))</t>
  </si>
  <si>
    <t>"protiprůsakové žebro"(1.15-0.35)+2*1</t>
  </si>
  <si>
    <t>"výtokový objekt"3.8*1.55</t>
  </si>
  <si>
    <t>"blok - lávka"2*(0.4+1)*0.2</t>
  </si>
  <si>
    <t>"schodiště k lávce"2*0.47+8*0.1+0.35</t>
  </si>
  <si>
    <t>-1410446155</t>
  </si>
  <si>
    <t>-282408128</t>
  </si>
  <si>
    <t>"základový blok požeráku, kotvení"1.0*1.0*1.0*0.005*7.85</t>
  </si>
  <si>
    <t>"KARI výtokového objektu"(1.55*1.5*0.4) *0.025*7.85</t>
  </si>
  <si>
    <t>2036209607</t>
  </si>
  <si>
    <t>74463026</t>
  </si>
  <si>
    <t>"zídky  podél pož."2*(0.54+0.62)*(0.3+2*0.05)</t>
  </si>
  <si>
    <t>"zákl. blok"1,2*1,2</t>
  </si>
  <si>
    <t>"z.s. výtokový objekt"1.5*(0.4+0.1+0.1)</t>
  </si>
  <si>
    <t>"z.s. bloku pod lávkou"0,4*1</t>
  </si>
  <si>
    <t>"schodiště"(0.3+0.3+1.9)*0.6</t>
  </si>
  <si>
    <t>1744574336</t>
  </si>
  <si>
    <t>"vtok"1*0.65*0.2</t>
  </si>
  <si>
    <t>"výtok"2*0.3*1.05</t>
  </si>
  <si>
    <t>-1249640591</t>
  </si>
  <si>
    <t>-462837717</t>
  </si>
  <si>
    <t>-1183129465</t>
  </si>
  <si>
    <t>"12,5/2, zaokr. nahoru"7</t>
  </si>
  <si>
    <t>272736248</t>
  </si>
  <si>
    <t>-858925673</t>
  </si>
  <si>
    <t>-853884860</t>
  </si>
  <si>
    <t>-1339462393</t>
  </si>
  <si>
    <t>1048215105</t>
  </si>
  <si>
    <t>"dluže tl. 40 mm"(0.4*0.15)*(5+7)</t>
  </si>
  <si>
    <t>4746791</t>
  </si>
  <si>
    <t>-1652830261</t>
  </si>
  <si>
    <t>-28316560</t>
  </si>
  <si>
    <t>"svislé části beton. konstrukcí"20,47</t>
  </si>
  <si>
    <t>535667272</t>
  </si>
  <si>
    <t>20,47*0,0004 'Přepočtené koeficientem množství</t>
  </si>
  <si>
    <t>-1718775704</t>
  </si>
  <si>
    <t>486996894</t>
  </si>
  <si>
    <t>20,47*0,0005 'Přepočtené koeficientem množství</t>
  </si>
  <si>
    <t>-740750697</t>
  </si>
  <si>
    <t>-1972619099</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</si>
  <si>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</si>
  <si>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"dluže"2*(0.4*0.04+0.4*0.15+0.15*0.04)*(5+7)</t>
  </si>
  <si>
    <t>1142722265</t>
  </si>
  <si>
    <t>1971171551</t>
  </si>
  <si>
    <t>SO 03-4 - Úpravy v zátopě ProR</t>
  </si>
  <si>
    <t>1) Výkazy výměr byly stanoveny z těchto příloh PD: D.1.1 (TZ)  D.1.1.4.3 (výkres)</t>
  </si>
  <si>
    <t>-20037871</t>
  </si>
  <si>
    <t>"plocha nádrže při h norm"0,47*1,05</t>
  </si>
  <si>
    <t>1833115440</t>
  </si>
  <si>
    <t>"plocha nádrže při h norm., odhad 10 % plochy zarostlé"0,47*1,05*0,1</t>
  </si>
  <si>
    <t>1494834486</t>
  </si>
  <si>
    <t>"plocha nádrže při h norm., odhad 10 % plochy zarostlé"0,47*1,05*0,05*10000</t>
  </si>
  <si>
    <t>194719266</t>
  </si>
  <si>
    <t>"Stanoveno jako plocha křovin x 0.1 plocha rákosu a orobince x 0.05 plocha travin"542,85</t>
  </si>
  <si>
    <t>1874318946</t>
  </si>
  <si>
    <t>-1296503991</t>
  </si>
  <si>
    <t>"stanoveno dle PF/TZ. Odvodněno, předpokládaná únosnost dna nad 40 kPa"1689</t>
  </si>
  <si>
    <t>1844469354</t>
  </si>
  <si>
    <t>"odvodňovací příkopy, plocha cca 0,5 m2"270*0,5</t>
  </si>
  <si>
    <t>-1015231124</t>
  </si>
  <si>
    <t>1689</t>
  </si>
  <si>
    <t>-1753790415</t>
  </si>
  <si>
    <t>"Odvoz sedimentů na deponii. Předpokl. vzálenost do 8 km"1689</t>
  </si>
  <si>
    <t>-1160047615</t>
  </si>
  <si>
    <t>"Zásyp odvodňovacího příkopu v zátopě"0,5*270</t>
  </si>
  <si>
    <t>"modelování litorálu, dle PF"12,1</t>
  </si>
  <si>
    <t>986537132</t>
  </si>
  <si>
    <t>"manipulace se sedimentem v místě trvalé deponie"1689</t>
  </si>
  <si>
    <t>-848464839</t>
  </si>
  <si>
    <t>"Předpokl. Vro = 1,5 t/m3"1689*1,5</t>
  </si>
  <si>
    <t>-1347402960</t>
  </si>
  <si>
    <t>135</t>
  </si>
  <si>
    <t>-1252217143</t>
  </si>
  <si>
    <t>SO 04 - Rekonstrukce Prázdného rybníka</t>
  </si>
  <si>
    <t>SO 04-1 - Rekonstrukce hráze PráR</t>
  </si>
  <si>
    <t>1) Výkazy výměr byly stanoveny z těchto příloh PD: D.1.1 (TZ)  D.1.1.1.3, D.1.1.2.1, D.1.1.2.4 (výkresy)</t>
  </si>
  <si>
    <t>-1322022238</t>
  </si>
  <si>
    <t>"viz TZ Tab. 29"12</t>
  </si>
  <si>
    <t>-1341883250</t>
  </si>
  <si>
    <t>"viz TZ Tab. 29"20</t>
  </si>
  <si>
    <t>-474578410</t>
  </si>
  <si>
    <t>-973987495</t>
  </si>
  <si>
    <t>-884621834</t>
  </si>
  <si>
    <t>-1293687353</t>
  </si>
  <si>
    <t>1114,8/0.3</t>
  </si>
  <si>
    <t>-1902327700</t>
  </si>
  <si>
    <t>1114,8*0,03*1,01*1,2</t>
  </si>
  <si>
    <t>-95660802</t>
  </si>
  <si>
    <t>"koruna"102*3*0,1</t>
  </si>
  <si>
    <t>1333959380</t>
  </si>
  <si>
    <t>"dle PF, celkem - koruna x 2/3"(97,9-30,6)*2/3</t>
  </si>
  <si>
    <t>-39757964</t>
  </si>
  <si>
    <t>"dle PF, celkem - koruna x 1/3"(97,9-30,6)*1/3</t>
  </si>
  <si>
    <t>1830544274</t>
  </si>
  <si>
    <t>"odvodňovací příkop podél hrází, plocha cca 1,2 m2 (viz VPR)"1,2*135</t>
  </si>
  <si>
    <t>-552231497</t>
  </si>
  <si>
    <t>"dle PF a TZ minus Z.S.Zú"(656.9+95.7)-97.9</t>
  </si>
  <si>
    <t>-1756839328</t>
  </si>
  <si>
    <t>654,7*0,3 'Přepočtené koeficientem množství</t>
  </si>
  <si>
    <t>-641056723</t>
  </si>
  <si>
    <t>"odvoz na skládku 12 km, viz tab. v TZ"12</t>
  </si>
  <si>
    <t>838299078</t>
  </si>
  <si>
    <t>"odvoz na skládku 12 km, viz tab. v TZ"20</t>
  </si>
  <si>
    <t>1856434102</t>
  </si>
  <si>
    <t>-142727448</t>
  </si>
  <si>
    <t>"odvoz na skládku 12 km, viz tab. v TZ"12*2</t>
  </si>
  <si>
    <t>952889419</t>
  </si>
  <si>
    <t>"odvoz na skládku 12 km, viz tab. v TZ"20*2</t>
  </si>
  <si>
    <t>-1234178728</t>
  </si>
  <si>
    <t>165944000</t>
  </si>
  <si>
    <t>"dovoz sypaniny z MD k SO"1114,8</t>
  </si>
  <si>
    <t>1584575830</t>
  </si>
  <si>
    <t>"dovoz sypaniny na MD"1114,8</t>
  </si>
  <si>
    <t>523641468</t>
  </si>
  <si>
    <t>"naložení sypaniny na MD před dovozem k SO"1114,8</t>
  </si>
  <si>
    <t>-422283234</t>
  </si>
  <si>
    <t>"přitěžovací lavice na vzdušním líci, dle PF"141,68</t>
  </si>
  <si>
    <t>587901154</t>
  </si>
  <si>
    <t>"dosypání hráze, dle PF a TZ"1019.1+95.7</t>
  </si>
  <si>
    <t>-1468528144</t>
  </si>
  <si>
    <t>"Predpoklad: nakup v LB Minerals, je na zhotoviteli, kde si sypaninu obstará, v souladu s požadavky PD. Vro = 2 t/m3"2*1114,8</t>
  </si>
  <si>
    <t>671095026</t>
  </si>
  <si>
    <t>"manipulace/uložení sypaniny na MD před dovozem k SO"1114,8</t>
  </si>
  <si>
    <t>1705599425</t>
  </si>
  <si>
    <t>"zásyp odtěžené části pod úrovní terénu, viz 10, Suma L x Apf dle VPR"(34+50)*0.7</t>
  </si>
  <si>
    <t>-814181408</t>
  </si>
  <si>
    <t>"odvodňovací příkopy"162</t>
  </si>
  <si>
    <t>790431892</t>
  </si>
  <si>
    <t>704726168</t>
  </si>
  <si>
    <t>2120617125</t>
  </si>
  <si>
    <t>458486963</t>
  </si>
  <si>
    <t>"ohumusování na koruně, Lxš"86,9*3</t>
  </si>
  <si>
    <t>-1589455869</t>
  </si>
  <si>
    <t>"vzdušný svah, dle PF"502,4</t>
  </si>
  <si>
    <t>"návodní svah nad opevněním"86,9*1,3</t>
  </si>
  <si>
    <t>-968469125</t>
  </si>
  <si>
    <t>"osetí koruny"260,7</t>
  </si>
  <si>
    <t>-209181911</t>
  </si>
  <si>
    <t>"250 kg/ha"260,7*250/10000</t>
  </si>
  <si>
    <t>1753764208</t>
  </si>
  <si>
    <t>"osetí návodního svahu nad opevněním"112,97</t>
  </si>
  <si>
    <t>-1766465027</t>
  </si>
  <si>
    <t>"250 kg/ha"112,97*250/10000</t>
  </si>
  <si>
    <t>1161649565</t>
  </si>
  <si>
    <t>"dtto svahování před dosypáním, lepší navázání"1147,4</t>
  </si>
  <si>
    <t>1426281608</t>
  </si>
  <si>
    <t>"urovnání koruny po dosypání"260,7</t>
  </si>
  <si>
    <t>-721537722</t>
  </si>
  <si>
    <t>"modelování zavazovacího ozubu dle PF"1147,4</t>
  </si>
  <si>
    <t>"modelování hráze po dosypání dle PF"867,6</t>
  </si>
  <si>
    <t>1623247213</t>
  </si>
  <si>
    <t>260,7+112,97</t>
  </si>
  <si>
    <t>1240096289</t>
  </si>
  <si>
    <t>1608897222</t>
  </si>
  <si>
    <t>1512797026</t>
  </si>
  <si>
    <t>2*373,67</t>
  </si>
  <si>
    <t>2114133055</t>
  </si>
  <si>
    <t>"3x, 50 l/m2"373,67*3*50/1000</t>
  </si>
  <si>
    <t>-46791757</t>
  </si>
  <si>
    <t>19947878</t>
  </si>
  <si>
    <t>"návodní opevnění - filtr 100 mm"44,74</t>
  </si>
  <si>
    <t>-866624941</t>
  </si>
  <si>
    <t>"návodní opevnění - podpěrná patka, AxL"0.95*99</t>
  </si>
  <si>
    <t>464541112</t>
  </si>
  <si>
    <t>Pohoz ze štěrkodrti zrno do 125 mm z terénu</t>
  </si>
  <si>
    <t>-381027080</t>
  </si>
  <si>
    <t>Pohoz dna nebo svahů jakékoliv tloušťky ze štěrkodrtí, z terénu, frakce do 125 mm</t>
  </si>
  <si>
    <t>Poznámka k položce:
- promísit se zeminou schopnou zúrodnění</t>
  </si>
  <si>
    <t>"plocha nouzového přelivu x tl. 15 cm"11,5*(3+1+1)*0,15</t>
  </si>
  <si>
    <t>-416003217</t>
  </si>
  <si>
    <t>"návodní opevnění - pohoz, určeno z PF"142,39</t>
  </si>
  <si>
    <t>-243598981</t>
  </si>
  <si>
    <t>Rozebrání dlažeb nebo záhozů s naložením na dopravní prostředek dlažeb z lomového kamene nebo betonových tvárnic na sucho nebo se spárami vyplněnými pískem nebo drnem</t>
  </si>
  <si>
    <t>"odstranění cizorodých materiálů v hrázi"20</t>
  </si>
  <si>
    <t>948322979</t>
  </si>
  <si>
    <t>"bourání stáv. přelivu -podzemní část, Apřeliv x h"7*0,8</t>
  </si>
  <si>
    <t>1947259709</t>
  </si>
  <si>
    <t>"bourání stáv. přelivu - nadzemní část, Akřídla x h"2*(5*0.3)*1.5</t>
  </si>
  <si>
    <t>-1791891845</t>
  </si>
  <si>
    <t>-71278839</t>
  </si>
  <si>
    <t>"předpokl. dopravní vzdálenost  12 km"11*69,1</t>
  </si>
  <si>
    <t>1753303400</t>
  </si>
  <si>
    <t>339622975</t>
  </si>
  <si>
    <t>1108597826</t>
  </si>
  <si>
    <t>"D&lt;30"(0,3*0,3*3,1415/4)*2*0,3*0,8*12</t>
  </si>
  <si>
    <t>"D&lt;50"(0,5*0,5*3,1415/4)*2*0,5*0,8*20</t>
  </si>
  <si>
    <t>-2040263747</t>
  </si>
  <si>
    <t>998321092</t>
  </si>
  <si>
    <t>Příplatek k přesunu hmot pro hráze přehradní zemní a kamenné za zvětšený přesun do 2000 m</t>
  </si>
  <si>
    <t>1370795549</t>
  </si>
  <si>
    <t>Přesun hmot pro objekty hráze přehradní zemní a kamenité Příplatek k ceně za zvětšený přesun přes vymezenou největší dopravní vzdálenost do 2 000 m</t>
  </si>
  <si>
    <t>SO 04-2 - Bezpečnostní přeliv PráR</t>
  </si>
  <si>
    <t>1) Výkazy výměr byly stanoveny z těchto příloh PD: D.1.1 (TZ)  D.1.1.5.4 (výkres) 2) Do hmotností pro výpočet přesunů hmot nejsou započteny některé konstrukce. Předpokládá se, že tyto budou dovezeny z místa nákupu (betonárna apod.) přímo k místu použití. Konkrétně se jedná o položky: 321311116. V případě jiných technologických předpokladů je tyto třeba zohlednit v hmotnostech přesunů a cenové nabídce.</t>
  </si>
  <si>
    <t>-882879472</t>
  </si>
  <si>
    <t>"modelování přelivu, určeno z PF"242,5</t>
  </si>
  <si>
    <t>330370328</t>
  </si>
  <si>
    <t>242,5*0,3 'Přepočtené koeficientem množství</t>
  </si>
  <si>
    <t>1072422443</t>
  </si>
  <si>
    <t>"rýha pod pas na návodním líci"6,85</t>
  </si>
  <si>
    <t>"rýha pod pas ve vývaru"5,31</t>
  </si>
  <si>
    <t>318661048</t>
  </si>
  <si>
    <t>12,16*0,3 'Přepočtené koeficientem množství</t>
  </si>
  <si>
    <t>-1211087117</t>
  </si>
  <si>
    <t>"zásyp rýhy pasu,  koruna + vývar"4,08</t>
  </si>
  <si>
    <t>1974758164</t>
  </si>
  <si>
    <t>"pokrytí ZSÚ koruna + vývar + figura"161,92</t>
  </si>
  <si>
    <t>-1115944582</t>
  </si>
  <si>
    <t>"pokrytí ZSÚ svahy koruny + skluz"108,6</t>
  </si>
  <si>
    <t>450006738</t>
  </si>
  <si>
    <t>"osetí koruna přelivu"121,7</t>
  </si>
  <si>
    <t>-133121269</t>
  </si>
  <si>
    <t>121,7*0,025 'Přepočtené koeficientem množství</t>
  </si>
  <si>
    <t>-1939643307</t>
  </si>
  <si>
    <t>"koruna přelivu"86</t>
  </si>
  <si>
    <t>"dno bet. pasu - koruna"8,56</t>
  </si>
  <si>
    <t>"dno bet. pasu - vývar"9,65</t>
  </si>
  <si>
    <t>1246198227</t>
  </si>
  <si>
    <t>"hráz před dosypáním (plocha z PF - koruna)"322,3-86</t>
  </si>
  <si>
    <t>"přeliv (svah 1: 3)"35,7</t>
  </si>
  <si>
    <t>"návodní svah po dosyp, plocha (CAD) x přepočet na sklon  1:3"99,75</t>
  </si>
  <si>
    <t>"skluz"72,9</t>
  </si>
  <si>
    <t>622601529</t>
  </si>
  <si>
    <t>121,7</t>
  </si>
  <si>
    <t>1351166974</t>
  </si>
  <si>
    <t>2*121,7</t>
  </si>
  <si>
    <t>941635792</t>
  </si>
  <si>
    <t>"3x, 50 l/m2"121,7*3*50/1000</t>
  </si>
  <si>
    <t>1275501238</t>
  </si>
  <si>
    <t>-818554266</t>
  </si>
  <si>
    <t>"beton. pas - návodní líc"7,67</t>
  </si>
  <si>
    <t>"beton. pas - vývar"3,84</t>
  </si>
  <si>
    <t>"podklad pod rovnaninu - koruna"18,26</t>
  </si>
  <si>
    <t>"podklad pod rovnaninu - skluz"10,94</t>
  </si>
  <si>
    <t>768966212</t>
  </si>
  <si>
    <t>"bednění pasu - návodní líc"52,32</t>
  </si>
  <si>
    <t>"bednění pasu - vývar"19,7</t>
  </si>
  <si>
    <t>-1285925283</t>
  </si>
  <si>
    <t>-269662732</t>
  </si>
  <si>
    <t>"podkladní beton pod bet. pas - návodní líc"8,56</t>
  </si>
  <si>
    <t>"podkladní beton pod bet. pas - vývar"9,65</t>
  </si>
  <si>
    <t>1063695114</t>
  </si>
  <si>
    <t>"figura na konci vývaru"9,3</t>
  </si>
  <si>
    <t>-1008402600</t>
  </si>
  <si>
    <t>"vývar"26,8</t>
  </si>
  <si>
    <t>-259144776</t>
  </si>
  <si>
    <t>"přeliv. dno i svahy"36,51</t>
  </si>
  <si>
    <t>"skluz"21,87</t>
  </si>
  <si>
    <t>-1742751185</t>
  </si>
  <si>
    <t>"rovnanina koruna"121,7</t>
  </si>
  <si>
    <t>"rovnanina skluz"72,9</t>
  </si>
  <si>
    <t>1592057628</t>
  </si>
  <si>
    <t>1866098286</t>
  </si>
  <si>
    <t>-1246997243</t>
  </si>
  <si>
    <t>"svislé části beton. konstrukcí"72,02</t>
  </si>
  <si>
    <t>-1835974196</t>
  </si>
  <si>
    <t>72,02*0,0004 'Přepočtené koeficientem množství</t>
  </si>
  <si>
    <t>1977869203</t>
  </si>
  <si>
    <t>510064939</t>
  </si>
  <si>
    <t>72,02*0,0005 'Přepočtené koeficientem množství</t>
  </si>
  <si>
    <t>1851572454</t>
  </si>
  <si>
    <t>SO 04-3 - Výpustný objekt PráR</t>
  </si>
  <si>
    <t>1) Výkazy výměr byly stanoveny z těchto příloh PD: D.1.1 (TZ)  D.1.1.6.4 (výkres) 2) Do hmotností pro výpočet přesunů hmot nejsou započteny některé konstrukce. Předpokládá se, že tyto budou dovezeny z místa nákupu (betonárna apod.) přímo k místu použití. Konkrétně se jedná o položky: 321311116, 321321116, 899623181. V případě jiných technologických předpokladů je tyto třeba zohlednit v hmotnostech přesunů a cenové nabídce.</t>
  </si>
  <si>
    <t>-150735574</t>
  </si>
  <si>
    <t>"Zatrubnění. celk. délka k-cí + 3+ 5 m, zaokrouhleno"27</t>
  </si>
  <si>
    <t>-1869164613</t>
  </si>
  <si>
    <t>"překop hráze v okolí výpusti"58</t>
  </si>
  <si>
    <t>1351292</t>
  </si>
  <si>
    <t>58*0,3 'Přepočtené koeficientem množství</t>
  </si>
  <si>
    <t>2059528851</t>
  </si>
  <si>
    <t>"zídky podél pož."0,64</t>
  </si>
  <si>
    <t>"výtokové čelo a boky"(1.5)*(0.9+0.05)*(0.4+0.1+0.1)</t>
  </si>
  <si>
    <t>"schody k lávce"0,26</t>
  </si>
  <si>
    <t>"blok pod lávkou"0,18</t>
  </si>
  <si>
    <t>656802258</t>
  </si>
  <si>
    <t>1,94*0,3 'Přepočtené koeficientem množství</t>
  </si>
  <si>
    <t>-663164859</t>
  </si>
  <si>
    <t>-1101462698</t>
  </si>
  <si>
    <t>-1783715605</t>
  </si>
  <si>
    <t>876925451</t>
  </si>
  <si>
    <t>"rýha bet. zídek podél požeráku"0,22</t>
  </si>
  <si>
    <t>"rýha po základ. bloku"0,52</t>
  </si>
  <si>
    <t>"rýha - výtok čelo a boky"0,14</t>
  </si>
  <si>
    <t>1974694390</t>
  </si>
  <si>
    <t>"z.s. opěrných zídek podél pož., dtto podkladní beton"1,45</t>
  </si>
  <si>
    <t>"z.s. schodiště k lávce"0,48</t>
  </si>
  <si>
    <t>-975911816</t>
  </si>
  <si>
    <t>"Překop hráze - modelování zavazovacích ozubů"2*3.1*3+2*3.1 *(14-3)*0.5</t>
  </si>
  <si>
    <t>"šikmá pláň pod schodištěm k lávce"0,96</t>
  </si>
  <si>
    <t>1004550537</t>
  </si>
  <si>
    <t>"výtokové čelo a boky -svislé plochy pod obkladem"1.5*1,5</t>
  </si>
  <si>
    <t>-792036510</t>
  </si>
  <si>
    <t>"obložení výtoku LK"0.15*(0.4+0.15)*1.5+0.15*(0.85-0.15)*1.5</t>
  </si>
  <si>
    <t>-1642687384</t>
  </si>
  <si>
    <t>-2083895025</t>
  </si>
  <si>
    <t>1121788836</t>
  </si>
  <si>
    <t>-65011896</t>
  </si>
  <si>
    <t>-626064873</t>
  </si>
  <si>
    <t>-852752054</t>
  </si>
  <si>
    <t>"opěrné zídky u požeráku,  2 boky - XA1"2*1.7*0.3</t>
  </si>
  <si>
    <t>"schodiště k požeráku - XF3"0.43*0.6</t>
  </si>
  <si>
    <t>-1506271027</t>
  </si>
  <si>
    <t>"základový blok požeráku - XF3"1.2*1.2*1</t>
  </si>
  <si>
    <t>"výtokové čelo a boky XA1 XF3"1.5*1.5*0.4</t>
  </si>
  <si>
    <t>345150668</t>
  </si>
  <si>
    <t>"opěrné zídky podél požeráku"2*2*1.7+2*(0.3*(0.43+0.2)+0.3*(0.6+0.63))</t>
  </si>
  <si>
    <t>"zákl. blok"4*((1.2+1.0)*0.5*1.0)</t>
  </si>
  <si>
    <t>"protiprůsakové žebro"2*((1.15-0.35)+2*1)</t>
  </si>
  <si>
    <t>"výtokový objekt"3.8*1.5</t>
  </si>
  <si>
    <t>"schodiště k lávce"2*0.43+7*0.1+0.35</t>
  </si>
  <si>
    <t>-849347001</t>
  </si>
  <si>
    <t>300215680</t>
  </si>
  <si>
    <t>"základový blok požeráku - kotvení"1.2*1.2*1.0*0.005*7.85</t>
  </si>
  <si>
    <t>"výtokové čelo"(1.5*1.5*0.4) *0.025*7.85</t>
  </si>
  <si>
    <t>-312916375</t>
  </si>
  <si>
    <t>Orientační tabulky na vodovodních a kanalizačních řadech na sloupku ocelovém nebo betonovém</t>
  </si>
  <si>
    <t>-1371817846</t>
  </si>
  <si>
    <t>"zídky  podél pož."2*(1.19+0.62)*(0.3+2*0.05)</t>
  </si>
  <si>
    <t>"zákl. výpust podklad"14,5*0,9</t>
  </si>
  <si>
    <t>"schodiště"(0.3+0.3+1.6)*0.6</t>
  </si>
  <si>
    <t>-1491980620</t>
  </si>
  <si>
    <t>"vtok"1.4*0.65*0.2</t>
  </si>
  <si>
    <t>826640570</t>
  </si>
  <si>
    <t>393310249</t>
  </si>
  <si>
    <t>"zákl. výpust"15</t>
  </si>
  <si>
    <t>-552182670</t>
  </si>
  <si>
    <t>"12,5/2, zaokr. nahoru"8</t>
  </si>
  <si>
    <t>-771363136</t>
  </si>
  <si>
    <t>"AxL, XF3 stupeň"0.35*14,5</t>
  </si>
  <si>
    <t>-624904360</t>
  </si>
  <si>
    <t>-45095124</t>
  </si>
  <si>
    <t>-1917312404</t>
  </si>
  <si>
    <t>-1431800867</t>
  </si>
  <si>
    <t>"dluže tl. 40 mm"(0.4*0.15)*(8+10)</t>
  </si>
  <si>
    <t>1016888187</t>
  </si>
  <si>
    <t>-1079905889</t>
  </si>
  <si>
    <t>-1932029636</t>
  </si>
  <si>
    <t>872714301</t>
  </si>
  <si>
    <t>"svislé části beton. konstrukcí"26,58</t>
  </si>
  <si>
    <t>804812902</t>
  </si>
  <si>
    <t>26,58*0,0004 'Přepočtené koeficientem množství</t>
  </si>
  <si>
    <t>1068202981</t>
  </si>
  <si>
    <t>-1771602466</t>
  </si>
  <si>
    <t>26,58*0,0005 'Přepočtené koeficientem množství</t>
  </si>
  <si>
    <t>1197930691</t>
  </si>
  <si>
    <t>725829258</t>
  </si>
  <si>
    <t>"dluže"2*(0.4*0.04+0.4*0.15+0.15*0.04)*(8+10)</t>
  </si>
  <si>
    <t>-1766226054</t>
  </si>
  <si>
    <t>1573490254</t>
  </si>
  <si>
    <t>SO 04-4 - Úpravy v zátopě PráR</t>
  </si>
  <si>
    <t>1) Výkazy výměr byly stanoveny z těchto příloh PD: D.1.1 (TZ)  D.1.1.4.4 (výkres)</t>
  </si>
  <si>
    <t>1586137896</t>
  </si>
  <si>
    <t>"plocha nádrže při h norm x 1,05 (okolí zátopy)"0,59*1,05</t>
  </si>
  <si>
    <t>996083249</t>
  </si>
  <si>
    <t>"plocha nádrže při h norm., odhad 15 % plochy"0,59*1,05*0,2</t>
  </si>
  <si>
    <t>866920557</t>
  </si>
  <si>
    <t>"plocha nádrže při h norm., odhad 10 % plochy"0,59*1,05*10000*0,2</t>
  </si>
  <si>
    <t>-2006548389</t>
  </si>
  <si>
    <t>"Stanoveno jako plocha křovin x 0.1 plocha rákosu a orobince x 0.05 plocha travin"1672,65</t>
  </si>
  <si>
    <t>-792736871</t>
  </si>
  <si>
    <t>-1379968146</t>
  </si>
  <si>
    <t>"stanoveno dle PF/TZ. Odvodněno, předpokládaná únosnost dna nad 40 kPa"1576</t>
  </si>
  <si>
    <t>-1790538819</t>
  </si>
  <si>
    <t>"odvodňovací příkopy, plocha cca 0,5 m2"265*0,5</t>
  </si>
  <si>
    <t>1265521586</t>
  </si>
  <si>
    <t>1576</t>
  </si>
  <si>
    <t>162701105</t>
  </si>
  <si>
    <t>Vodorovné přemístění do 10000 m výkopku/sypaniny z horniny tř. 1 až 4</t>
  </si>
  <si>
    <t>-842946461</t>
  </si>
  <si>
    <t>Vodorovné přemístění výkopku nebo sypaniny po suchu na obvyklém dopravním prostředku, bez naložení výkopku, avšak se složením bez rozhrnutí z horniny tř. 1 až 4 na vzdálenost přes 9 000 do 10 000 m</t>
  </si>
  <si>
    <t>"Odvoz kontaminovaných sedimentů na skládku. Předpokl. vzálenost 41 km, viz Sohrnná TZ"1576</t>
  </si>
  <si>
    <t>162701109</t>
  </si>
  <si>
    <t>Příplatek k vodorovnému přemístění výkopku/sypaniny z horniny tř. 1 až 4 ZKD 1000 m přes 10000 m</t>
  </si>
  <si>
    <t>-1281017281</t>
  </si>
  <si>
    <t>Vodorovné přemístění výkopku nebo sypaniny po suchu na obvyklém dopravním prostředku, bez naložení výkopku, avšak se složením bez rozhrnutí z horniny tř. 1 až 4 na vzdálenost Příplatek k ceně za každých dalších i započatých 1 000 m</t>
  </si>
  <si>
    <t>"Odvoz kontaminovaných sedimentů na skládku. Předpokl. vzálenost 41 km, viz Sohrnná TZ"1576*(41-10)</t>
  </si>
  <si>
    <t>230078462</t>
  </si>
  <si>
    <t>"Zásyp odvodňovacího příkopu v zátopě"0,5*265</t>
  </si>
  <si>
    <t>"modelování litorálu, dle PF"246,3</t>
  </si>
  <si>
    <t>2038872376</t>
  </si>
  <si>
    <t>"manipulace se sedimentem v místě trvalé deponie"1576</t>
  </si>
  <si>
    <t>171201211.R2</t>
  </si>
  <si>
    <t>Poplatek za likvidaci odpadu na skládce</t>
  </si>
  <si>
    <t>-1749839025</t>
  </si>
  <si>
    <t>Poznámka k položce:
Poplatek za likvidaci odpadu 170504 na skládce</t>
  </si>
  <si>
    <t>"Předpokl. Vro = 1,5 t/m3"1576*1,5</t>
  </si>
  <si>
    <t>-1308821186</t>
  </si>
  <si>
    <t>132</t>
  </si>
  <si>
    <t>-1252775488</t>
  </si>
  <si>
    <t>998331092</t>
  </si>
  <si>
    <t>Příplatek k přesunu hmot pro nádrže za zvětšený přesun do 2000 m</t>
  </si>
  <si>
    <t>-1894041807</t>
  </si>
  <si>
    <t>Přesun hmot pro nádrže Příplatek k ceně za zvětšený přesun přes vymezenou největší dopravní vzdálenost do 2 000 m</t>
  </si>
  <si>
    <t>SO 05 - Rekonstrukce Hliněného rybníka</t>
  </si>
  <si>
    <t>SO 05-1 - Rekonstrukce hráze HliR</t>
  </si>
  <si>
    <t>-2138587037</t>
  </si>
  <si>
    <t>"viz TZ Tab. 29"4</t>
  </si>
  <si>
    <t>244699535</t>
  </si>
  <si>
    <t>"viz TZ Tab. 29"8</t>
  </si>
  <si>
    <t>1636089446</t>
  </si>
  <si>
    <t>1298541277</t>
  </si>
  <si>
    <t>"předpoklad: 30 dnů, 8 hodiny/den (zamokření)"30*8</t>
  </si>
  <si>
    <t>1408672774</t>
  </si>
  <si>
    <t>1670690408</t>
  </si>
  <si>
    <t>145.8/0.3</t>
  </si>
  <si>
    <t>-662816311</t>
  </si>
  <si>
    <t>145,8*0,03*1,01*1,2</t>
  </si>
  <si>
    <t>1051413458</t>
  </si>
  <si>
    <t>"dle PF, koruna"(172-145)*3*0.1</t>
  </si>
  <si>
    <t>-1946702687</t>
  </si>
  <si>
    <t>"dle PF, celkem - koruna x 2/3"(16,8-8,1)*2/3</t>
  </si>
  <si>
    <t>860793954</t>
  </si>
  <si>
    <t>"dle PF, celkem - koruna x 1/3"(16,8-8,1)*1/3</t>
  </si>
  <si>
    <t>1390202986</t>
  </si>
  <si>
    <t>"odvodňovací příkop podél hrází, plocha cca 1,2 m2 (viz VPR)"1,2*30</t>
  </si>
  <si>
    <t>-208679888</t>
  </si>
  <si>
    <t>"dle PF a TZ minus Z.S.Zú"(58.6+17.9)-16.8</t>
  </si>
  <si>
    <t>-1716605477</t>
  </si>
  <si>
    <t>59,7*0,3 'Přepočtené koeficientem množství</t>
  </si>
  <si>
    <t>2005336940</t>
  </si>
  <si>
    <t>"dovoz sypaniny z MD k SO"143,3</t>
  </si>
  <si>
    <t>-161393240</t>
  </si>
  <si>
    <t>"odvoz na skládku 12 km, viz tab. v TZ"4</t>
  </si>
  <si>
    <t>63494029</t>
  </si>
  <si>
    <t>"odvoz na skládku 12 km, viz tab. v TZ"8</t>
  </si>
  <si>
    <t>1450113865</t>
  </si>
  <si>
    <t>-1365096879</t>
  </si>
  <si>
    <t>"odvoz na skládku 12 km, viz tab. v TZ"4*2</t>
  </si>
  <si>
    <t>878242537</t>
  </si>
  <si>
    <t>"odvoz na skládku 12 km, viz tab. v TZ"8*2</t>
  </si>
  <si>
    <t>-75606366</t>
  </si>
  <si>
    <t>1457409842</t>
  </si>
  <si>
    <t>"dovoz sypaniny na MD"143,3</t>
  </si>
  <si>
    <t>1176456382</t>
  </si>
  <si>
    <t>"naložení sypaniny na MD před dovozem k SO"143,3</t>
  </si>
  <si>
    <t>397158513</t>
  </si>
  <si>
    <t>"dosypání hráze, dle PF a TZ"143,3</t>
  </si>
  <si>
    <t>1740270802</t>
  </si>
  <si>
    <t>"Predpoklad: nakup v LB Minerals, je na zhotoviteli, kde si sypaninu obstará, v souladu s požadavky PD. Vro = 2 t/m3"2*143,3</t>
  </si>
  <si>
    <t>77207305</t>
  </si>
  <si>
    <t>"manipulace/uložení sypaniny na MD před dovozem k SO"143,3</t>
  </si>
  <si>
    <t>1065994098</t>
  </si>
  <si>
    <t>"zásyp odtěžené části pod úrovní terénu, viz 10, Suma L x Apf dle VPR PLUS hutněný přísyp návodního svahu- Dle PF"56,2</t>
  </si>
  <si>
    <t>863264763</t>
  </si>
  <si>
    <t>-448437295</t>
  </si>
  <si>
    <t>904859381</t>
  </si>
  <si>
    <t>-763745046</t>
  </si>
  <si>
    <t>-2138582126</t>
  </si>
  <si>
    <t>"ohumusování na koruně, Lxš"13*3</t>
  </si>
  <si>
    <t>-1421217692</t>
  </si>
  <si>
    <t>"vzdušný svah, dle PF"94,2</t>
  </si>
  <si>
    <t>"návodní svah nad opevněním"13*1,3</t>
  </si>
  <si>
    <t>-1713419232</t>
  </si>
  <si>
    <t>"osetí koruny"39</t>
  </si>
  <si>
    <t>-240523219</t>
  </si>
  <si>
    <t>"250 kg/ha"39*250/10000</t>
  </si>
  <si>
    <t>-1084458051</t>
  </si>
  <si>
    <t>"osetí návodního svahu nad opevněním"16,9</t>
  </si>
  <si>
    <t>1287967942</t>
  </si>
  <si>
    <t>"250 kg/ha"16,9*250/10000</t>
  </si>
  <si>
    <t>-1169530132</t>
  </si>
  <si>
    <t>"dtto svahování před dosypáním, lepší navázání"160,7</t>
  </si>
  <si>
    <t>1279479495</t>
  </si>
  <si>
    <t>"urovnání koruny po dosypání"39</t>
  </si>
  <si>
    <t>725127242</t>
  </si>
  <si>
    <t>"modelování zavazovacího ozubu dle PF"160,7</t>
  </si>
  <si>
    <t>"modelování hráze po dosypání dle PF"281</t>
  </si>
  <si>
    <t>-566790005</t>
  </si>
  <si>
    <t>55,9</t>
  </si>
  <si>
    <t>661656678</t>
  </si>
  <si>
    <t>869550174</t>
  </si>
  <si>
    <t>660054015</t>
  </si>
  <si>
    <t>2*55,9</t>
  </si>
  <si>
    <t>-927031101</t>
  </si>
  <si>
    <t>"3x, 50 l/m2"55,9*3*50/1000</t>
  </si>
  <si>
    <t>1020027122</t>
  </si>
  <si>
    <t>464571121</t>
  </si>
  <si>
    <t>Pohoz z kameniva těženého hrubého zrno od 16 až 63 do 32 až 63 mm z terénu</t>
  </si>
  <si>
    <t>-1417783726</t>
  </si>
  <si>
    <t>Pohoz dna nebo svahů jakékoliv tloušťky z kameniva těženého hrubého, z terénu, frakce do 63 mm</t>
  </si>
  <si>
    <t>"opevnění návodního svahu, prokopaná část a přeliv, plochy x tl. 15 cm x přepočet půdorysu na šikmou"65*0,15*1,1</t>
  </si>
  <si>
    <t>-1562140623</t>
  </si>
  <si>
    <t>"odstranění cizorodých materiálů v hrázi"2</t>
  </si>
  <si>
    <t>-390417463</t>
  </si>
  <si>
    <t>-392584437</t>
  </si>
  <si>
    <t>"předpokl. dopravní vzdálenost  12 km"11*4,8</t>
  </si>
  <si>
    <t>2096188792</t>
  </si>
  <si>
    <t>261889018</t>
  </si>
  <si>
    <t>1064812965</t>
  </si>
  <si>
    <t>"D&lt;30"(0,3*0,3*3,1415/4)*2*0,3*0,8*4</t>
  </si>
  <si>
    <t>"D&lt;50"(0,5*0,5*3,1415/4)*2*0,5*0,8*8</t>
  </si>
  <si>
    <t>1662284820</t>
  </si>
  <si>
    <t>1274845691</t>
  </si>
  <si>
    <t>SO 05-2 - Průleh v koruně HliR</t>
  </si>
  <si>
    <t>1) Výkazy výměr byly stanoveny z těchto příloh PD: D.1.1 (TZ)  D.1.1.5.5 (výkres)</t>
  </si>
  <si>
    <t>62420318</t>
  </si>
  <si>
    <t>"modelování průlehu"8,4</t>
  </si>
  <si>
    <t>-949936323</t>
  </si>
  <si>
    <t>8,4*0,3 'Přepočtené koeficientem množství</t>
  </si>
  <si>
    <t>870875453</t>
  </si>
  <si>
    <t>"modelování průlehu"7,22</t>
  </si>
  <si>
    <t>-35190973</t>
  </si>
  <si>
    <t>23,5</t>
  </si>
  <si>
    <t>1420791023</t>
  </si>
  <si>
    <t>"plocha přelivu"23,5</t>
  </si>
  <si>
    <t>-1924081095</t>
  </si>
  <si>
    <t>23,5*0,025 'Přepočtené koeficientem množství</t>
  </si>
  <si>
    <t>-1401131727</t>
  </si>
  <si>
    <t>1853710919</t>
  </si>
  <si>
    <t>1103390941</t>
  </si>
  <si>
    <t>2*23,5</t>
  </si>
  <si>
    <t>212302998</t>
  </si>
  <si>
    <t>"3x, 50 l/m2"23,5*3*50/1000</t>
  </si>
  <si>
    <t>-1490306715</t>
  </si>
  <si>
    <t>-916604698</t>
  </si>
  <si>
    <t>"odstranění beton. objektu přelivu. Suma ploch betonů x h=1,1 + 20 cm pod zem"(1.05+1.05+1.8)*(1.1+0.2)</t>
  </si>
  <si>
    <t>-1092613791</t>
  </si>
  <si>
    <t>-736957742</t>
  </si>
  <si>
    <t>"předpokl. dopravní vzdálenost  12 km"11*11,15</t>
  </si>
  <si>
    <t>-1175230820</t>
  </si>
  <si>
    <t>-868320525</t>
  </si>
  <si>
    <t>SO 05-3 - Výpustný objekt HliR</t>
  </si>
  <si>
    <t>1) Výkazy výměr byly stanoveny z těchto příloh PD: D.1.1 (TZ)  D.1.1.6.5, D.1.1.6.6-7  (výkresy) 2) Do hmotností pro výpočet přesunů hmot nejsou započteny některé konstrukce. Předpokládá se, že tyto budou dovezeny z místa nákupu (betonárna apod.) přímo k místu použití. Konkrétně se jedná o položky: 321311116, 321321116, 899623181. V případě jiných technologických předpokladů je tyto třeba zohlednit v hmotnostech přesunů a cenové nabídce.</t>
  </si>
  <si>
    <t>115001103</t>
  </si>
  <si>
    <t>Převedení vody potrubím DN do 250</t>
  </si>
  <si>
    <t>-1272324597</t>
  </si>
  <si>
    <t>Převedení vody potrubím průměru DN přes 150 do 250</t>
  </si>
  <si>
    <t>"Zatrubnění. celk. délka k-cí + 2x3 m, zaokrouhleno"20</t>
  </si>
  <si>
    <t>129103101</t>
  </si>
  <si>
    <t>Čištění otevřených koryt vodotečí š dna do 5 m hl do 2,5 m v hornině tř. 1 a 2</t>
  </si>
  <si>
    <t>1237643439</t>
  </si>
  <si>
    <t>Čištění otevřených koryt vodotečí s přehozením rozpojeného nánosu do 3 m nebo s naložením na dopravní prostředek při šířce původního dna do 5m a hloubce koryta do 2,5 m v horninách tř. 1 a 2</t>
  </si>
  <si>
    <t>Odstraneni nanosu v odtokovem koryte. 20(L)x0,5(Š)x0,3(H) m. Rozprostrit na okolni pozemky, jsou splachy z PUPFL popr. ZPF.</t>
  </si>
  <si>
    <t>20*0,5*0,3</t>
  </si>
  <si>
    <t>1478941161</t>
  </si>
  <si>
    <t>"překop hráze v okolí výpusti"47</t>
  </si>
  <si>
    <t>-1593642996</t>
  </si>
  <si>
    <t>47*0,3 'Přepočtené koeficientem množství</t>
  </si>
  <si>
    <t>84490916</t>
  </si>
  <si>
    <t>"zídky podél pož."0,52</t>
  </si>
  <si>
    <t>"výtokové čelo a boky"(1.5)*(0.95+0.05)*(0.4+0.1+0.1)</t>
  </si>
  <si>
    <t>"blok pod lávkou"0,08</t>
  </si>
  <si>
    <t>1482907341</t>
  </si>
  <si>
    <t>1,76*0,3 'Přepočtené koeficientem množství</t>
  </si>
  <si>
    <t>-358808899</t>
  </si>
  <si>
    <t>"zákl. patka požeráku"1,2*1,2*1</t>
  </si>
  <si>
    <t>-1611791739</t>
  </si>
  <si>
    <t>1,44*0,3 'Přepočtené koeficientem množství</t>
  </si>
  <si>
    <t>-853079895</t>
  </si>
  <si>
    <t>487831828</t>
  </si>
  <si>
    <t>"rýha bet. zídek podél požeráku"0,12</t>
  </si>
  <si>
    <t>"rýha po základ. bloku požeráku"0,44</t>
  </si>
  <si>
    <t>-1033838930</t>
  </si>
  <si>
    <t>"rozprostreni sedimentu z odtokoveho koryta na okolnich pozemcich"3/0,1</t>
  </si>
  <si>
    <t>544057551</t>
  </si>
  <si>
    <t>"z.s. opěrných zídek podél pož., dtto podkladní beton"0,82</t>
  </si>
  <si>
    <t>"Základová spára výpusti - dno překopu"12*2,5</t>
  </si>
  <si>
    <t>"z.s. schodiště k lávce"0,36</t>
  </si>
  <si>
    <t>-503249272</t>
  </si>
  <si>
    <t>"Překop hráze - modelování zavazovacích ozubů"2*2.9*3+2*2.9 *(12-3)*0.5</t>
  </si>
  <si>
    <t>"šikmá pláň pod schodištěm"0,96</t>
  </si>
  <si>
    <t>334859733</t>
  </si>
  <si>
    <t>"výtokové čelo a boky -svislé plochy pod obkladem"1.5*1,6</t>
  </si>
  <si>
    <t>1439460123</t>
  </si>
  <si>
    <t>"obložení výtoku LK"0.15*(0.4+0.15)*1.5+0.15*(1-0.15)*1.5</t>
  </si>
  <si>
    <t>-219233042</t>
  </si>
  <si>
    <t>1747086166</t>
  </si>
  <si>
    <t>-916534127</t>
  </si>
  <si>
    <t>-1878480289</t>
  </si>
  <si>
    <t>-1580051240</t>
  </si>
  <si>
    <t>-679341763</t>
  </si>
  <si>
    <t>"opěrné zídky u požeráku,  2 boky - XA1"2*1.05*0.3</t>
  </si>
  <si>
    <t>"schodiště k požeráku - XF3"0.42*0.6</t>
  </si>
  <si>
    <t>-1635419289</t>
  </si>
  <si>
    <t>"základový blok požeráku, XA1"1*1*1</t>
  </si>
  <si>
    <t>"výtokové čelo a boky XA1 XF3"1.6*1.5*0.4</t>
  </si>
  <si>
    <t>1516689755</t>
  </si>
  <si>
    <t>"opěrné zídky podél požeráku"2*2*1.05+2*(0.3*0.8+0.3*(0.6+0.55))</t>
  </si>
  <si>
    <t>"zákl. blok požeráku"4*((1.0+0.8)*0.5*1.0)</t>
  </si>
  <si>
    <t>-1700332406</t>
  </si>
  <si>
    <t>-277224174</t>
  </si>
  <si>
    <t>"zákl. blok požeráku, kotvení"1.0*1.0*1.0*0.005*7.85</t>
  </si>
  <si>
    <t>"KARI výtokového objektu"(1.6*1.5*0.4) *0.025*7.85</t>
  </si>
  <si>
    <t>-1761905132</t>
  </si>
  <si>
    <t>263063423</t>
  </si>
  <si>
    <t>"zídky  podél pož."2*(0.4+0.62)*(0.3+2*0.05)</t>
  </si>
  <si>
    <t>"zákl. výpust podklad"9*0,9</t>
  </si>
  <si>
    <t>"výtokový objekt"1.5*(0.4+0.1+0.1)</t>
  </si>
  <si>
    <t>"blok pod lávkou"0.4*1</t>
  </si>
  <si>
    <t>"schodiště k požeráku"(0.3+0.3+1.6)*0.6</t>
  </si>
  <si>
    <t>-823180863</t>
  </si>
  <si>
    <t>"vtok"1.35*0.6*0.2</t>
  </si>
  <si>
    <t>"výtok"3*0.3*1.05</t>
  </si>
  <si>
    <t>-1950023316</t>
  </si>
  <si>
    <t>1447988149</t>
  </si>
  <si>
    <t>"zákl. výpust"10</t>
  </si>
  <si>
    <t>1753988856</t>
  </si>
  <si>
    <t>"10/2, zaokr. nahoru"5</t>
  </si>
  <si>
    <t>-414507768</t>
  </si>
  <si>
    <t>"AxL, XF3 stupeň"0.35*9,5</t>
  </si>
  <si>
    <t>-1672383209</t>
  </si>
  <si>
    <t>"obetonování zákl. výpusti, x1,05 na oblou část"2*0.75*9.5*1.05</t>
  </si>
  <si>
    <t>330041454</t>
  </si>
  <si>
    <t>-104057053</t>
  </si>
  <si>
    <t>1405025420</t>
  </si>
  <si>
    <t>-1213222584</t>
  </si>
  <si>
    <t>154155761</t>
  </si>
  <si>
    <t>-1998418593</t>
  </si>
  <si>
    <t>-1560587521</t>
  </si>
  <si>
    <t>"svislé části beton. konstrukcí"20,31</t>
  </si>
  <si>
    <t>825544607</t>
  </si>
  <si>
    <t>20,31*0,0004 'Přepočtené koeficientem množství</t>
  </si>
  <si>
    <t>693898688</t>
  </si>
  <si>
    <t>-511724586</t>
  </si>
  <si>
    <t>20,31*0,0005 'Přepočtené koeficientem množství</t>
  </si>
  <si>
    <t>61946315</t>
  </si>
  <si>
    <t>46118448</t>
  </si>
  <si>
    <t>1590690127</t>
  </si>
  <si>
    <t>537091070</t>
  </si>
  <si>
    <t>SO 05-4 - Úpravy v zátopě HliR</t>
  </si>
  <si>
    <t>1) Výkazy výměr byly stanoveny z těchto příloh PD: D.1.1 (TZ)  D.1.1.4.5 (výkres)</t>
  </si>
  <si>
    <t>-139034667</t>
  </si>
  <si>
    <t>"plocha nádrže při h norm x 1,05 (okolí zátopy)"0,49*1,05</t>
  </si>
  <si>
    <t>1126200508</t>
  </si>
  <si>
    <t>"plocha nádrže při h norm., odhad 15 % plochy"0,49*1,05*0,1</t>
  </si>
  <si>
    <t>1534069153</t>
  </si>
  <si>
    <t>"plocha nádrže při h norm., odhad 10 % plochy"0,49*1,05*10000*0,05</t>
  </si>
  <si>
    <t>187523744</t>
  </si>
  <si>
    <t>"Stanoveno jako plocha křovin x 0.1 plocha rákosu a orobince x 0.05 plocha travin"565,95</t>
  </si>
  <si>
    <t>-1736081225</t>
  </si>
  <si>
    <t>1637372258</t>
  </si>
  <si>
    <t>"stanoveno dle PF/TZ. Odvodněno, předpokládaná únosnost dna nad 40 kPa"1461</t>
  </si>
  <si>
    <t>964879743</t>
  </si>
  <si>
    <t>"odvodňovací příkopy, plocha cca 0,5 m2"315*0,5</t>
  </si>
  <si>
    <t>1093140868</t>
  </si>
  <si>
    <t>1461</t>
  </si>
  <si>
    <t>2086472939</t>
  </si>
  <si>
    <t>"Odvoz sedimentů na deponii. Předpokl. vzálenost do 8 km"1461</t>
  </si>
  <si>
    <t>-27661023</t>
  </si>
  <si>
    <t>"Zásyp odvodňovacího příkopu v zátopě"0,5*315</t>
  </si>
  <si>
    <t>"modelování litorálu, dle PF"286,9</t>
  </si>
  <si>
    <t>-1422061114</t>
  </si>
  <si>
    <t>"manipulace se sedimentem v místě trvalé deponie"1461</t>
  </si>
  <si>
    <t>221915946</t>
  </si>
  <si>
    <t>"Předpokl. Vro = 1,5 t/m3"1461*1,5</t>
  </si>
  <si>
    <t>-1814886003</t>
  </si>
  <si>
    <t>157</t>
  </si>
  <si>
    <t>-1769118883</t>
  </si>
  <si>
    <t>946836117</t>
  </si>
  <si>
    <t>SO 06 - Rekonstrukce průtočného zařízení mezi V. a M. Vydýmačem</t>
  </si>
  <si>
    <t>1) Výkazy výměr byly stanoveny z těchto příloh PD: D.1.1 (TZ), D.1.1.7.1 (výkresy)</t>
  </si>
  <si>
    <t xml:space="preserve">    2 - Zakládání</t>
  </si>
  <si>
    <t>124203101</t>
  </si>
  <si>
    <t>Vykopávky do 1000 m3 pro koryta vodotečí v hornině tř. 3</t>
  </si>
  <si>
    <t>55914505</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</si>
  <si>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</si>
  <si>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</si>
  <si>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"Prohloubení kanálu, objem dle PF, tř. 3"49,4</t>
  </si>
  <si>
    <t>124203109</t>
  </si>
  <si>
    <t>Příplatek k vykopávkám pro koryta vodotečí v hornině tř. 3 za lepivost</t>
  </si>
  <si>
    <t>-877288933</t>
  </si>
  <si>
    <t>Vykopávky pro koryta vodotečí s přehozením výkopku na vzdálenost do 3 m nebo s naložením na dopravní prostředek v hornině tř. 3 Příplatek k cenám za lepivost horniny tř. 3</t>
  </si>
  <si>
    <t>49,4*0,3 'Přepočtené koeficientem množství</t>
  </si>
  <si>
    <t>107957719</t>
  </si>
  <si>
    <t>"pod úrovní nivelety kanálu, plocha dle PF x š"6,2*0,5</t>
  </si>
  <si>
    <t>68523446</t>
  </si>
  <si>
    <t>3,1*0,3 'Přepočtené koeficientem množství</t>
  </si>
  <si>
    <t>770578533</t>
  </si>
  <si>
    <t>"dno rýhy vtoku"5*0,5</t>
  </si>
  <si>
    <t>"dno kanálu, délka x průměrná šířka"1*(7+23.5+8)</t>
  </si>
  <si>
    <t>260832086</t>
  </si>
  <si>
    <t>"svahy kanálu, délka x průměrná délka svahu"0.5*(3.3+1,4)*(7+23.5+8)</t>
  </si>
  <si>
    <t>Zakládání</t>
  </si>
  <si>
    <t>270210222</t>
  </si>
  <si>
    <t>Zdivo základové z lomového kamene rubové bez zatření spár na maltu MC 15</t>
  </si>
  <si>
    <t>692299288</t>
  </si>
  <si>
    <t>Zdivo základové z lomového kamene na hloubku do 5 m, v prostoru zapaženém nebo nezapaženém s odstraněním napadávky, bez úpravy povrchu základové spáry, s dodáním všech hmot rubové z lomového kamene lomařsky upraveného, jednostranně lícované, tl. od 250 do 450 mm bez zatření spár, na maltu cementovou MC 15</t>
  </si>
  <si>
    <t xml:space="preserve">Poznámka k souboru cen:
1. Objem se stanoví v m3 zdiva; objem dutin jednotlivě do 0,20 m3 se od celkového objemu neodečítá. </t>
  </si>
  <si>
    <t>"vtok - základ"5*0.5*0.8</t>
  </si>
  <si>
    <t>321213345</t>
  </si>
  <si>
    <t>Zdivo nadzákladové z lomového kamene vodních staveb obkladní s vyspárováním</t>
  </si>
  <si>
    <t>1387178127</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</si>
  <si>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</si>
  <si>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"vtok - nadzákladové, včetně lichoběžníku (pracnost šikmin)"5*(0.4+0.1)*0.75- 1*0.75*(0.4+0.1)</t>
  </si>
  <si>
    <t>-1249864252</t>
  </si>
  <si>
    <t>"podklad pod zdivo"0,5*5</t>
  </si>
  <si>
    <t>934956122</t>
  </si>
  <si>
    <t>Hradítka z dubového dřeva tl 30 mm</t>
  </si>
  <si>
    <t>576595462</t>
  </si>
  <si>
    <t>Přepadová a ochranná zařízení nádrží dřevěná hradítka (dluže požeráku) š.150 mm, bez nátěru, s potřebným kováním z dubového dřeva, tl. 30 mm</t>
  </si>
  <si>
    <t>Poznámka k položce:
- dřevěnné dluže dle specifikace SO 06</t>
  </si>
  <si>
    <t>"dluže dle specifikace PD"4*1*0,1</t>
  </si>
  <si>
    <t>936941112</t>
  </si>
  <si>
    <t>Osazování doplňkových ocelových součástí hmotnosti nad 1 do 10 kg</t>
  </si>
  <si>
    <t>-826701496</t>
  </si>
  <si>
    <t>Osazování doplňkových ocelových součástí hmotnosti přes 1 do 10 kg</t>
  </si>
  <si>
    <t xml:space="preserve">Poznámka k souboru cen:
1. V cenách nejsou započteny náklady na dodání ocelových součástí. </t>
  </si>
  <si>
    <t>"osazení U40 profilu do zdiva"2*0.75*5</t>
  </si>
  <si>
    <t>130108100.R1</t>
  </si>
  <si>
    <t>ocel profilová U, v jakosti 11 375, h=40 mm</t>
  </si>
  <si>
    <t>-1442331730</t>
  </si>
  <si>
    <t>Poznámka k položce:
Hmotnost: 5 kg/m</t>
  </si>
  <si>
    <t>"2 x U40"2*5*0.75/1000</t>
  </si>
  <si>
    <t>927253551</t>
  </si>
  <si>
    <t>"Bourání stáv. objekt, 10 cm pod dno nové nivelety. Výška ( 1.1 m)x suma L x šířka (0.4)"1,1*(0.3+2.3+1.7+2.2+1.8)*0.4</t>
  </si>
  <si>
    <t>1218638944</t>
  </si>
  <si>
    <t>-1631012774</t>
  </si>
  <si>
    <t>"předpokl. dopravní vzdálenost  12 km"11*8,03</t>
  </si>
  <si>
    <t>917380794</t>
  </si>
  <si>
    <t>-1614959340</t>
  </si>
  <si>
    <t>998332011</t>
  </si>
  <si>
    <t>Přesun hmot pro úpravy vodních toků a kanály</t>
  </si>
  <si>
    <t>-2016598690</t>
  </si>
  <si>
    <t>Přesun hmot pro úpravy vodních toků a kanály, hráze rybníků apod. dopravní vzdálenost do 500 m</t>
  </si>
  <si>
    <t>188976134</t>
  </si>
  <si>
    <t>"dluže"4*(2*((0.1*1)+(0.1*0.03)+(1*0.03)))</t>
  </si>
  <si>
    <t>1114820132</t>
  </si>
  <si>
    <t>-1799934410</t>
  </si>
  <si>
    <t>783301311</t>
  </si>
  <si>
    <t>Odmaštění zámečnických konstrukcí vodou ředitelným odmašťovačem</t>
  </si>
  <si>
    <t>1616325769</t>
  </si>
  <si>
    <t>Příprava podkladu zámečnických konstrukcí před provedením nátěru odmaštění odmašťovačem vodou ředitelným</t>
  </si>
  <si>
    <t>"nátěr U profilů"2*((2*0.04+4*0.035)*0.75*1.2)</t>
  </si>
  <si>
    <t>783301401</t>
  </si>
  <si>
    <t>Ometení zámečnických konstrukcí</t>
  </si>
  <si>
    <t>1860190255</t>
  </si>
  <si>
    <t>Příprava podkladu zámečnických konstrukcí před provedením nátěru odmaštění ometení</t>
  </si>
  <si>
    <t>783314201</t>
  </si>
  <si>
    <t>Základní antikorozní jednonásobný syntetický standardní nátěr zámečnických konstrukcí</t>
  </si>
  <si>
    <t>1915134142</t>
  </si>
  <si>
    <t>Základní antikorozní nátěr zámečnických konstrukcí jednonásobný syntetický standardní</t>
  </si>
  <si>
    <t>783317101</t>
  </si>
  <si>
    <t>Krycí jednonásobný syntetický standardní nátěr zámečnických konstrukcí</t>
  </si>
  <si>
    <t>1634315672</t>
  </si>
  <si>
    <t>Krycí nátěr (email) zámečnických konstrukcí jednonásobný syntetický standardní</t>
  </si>
  <si>
    <t>SO 07 - Rekonstrukce průtočného zařízení mezi P. a H. rybníkem</t>
  </si>
  <si>
    <t>1) Výkazy výměr byly stanoveny z těchto příloh PD: D.1.1 (TZ), D.1.1.7.2 (výkresy)</t>
  </si>
  <si>
    <t>1451330382</t>
  </si>
  <si>
    <t>"Prohloubení kanálu, objem dle PF, tř. 3"4,4</t>
  </si>
  <si>
    <t>67109184</t>
  </si>
  <si>
    <t>4,4*0,3 'Přepočtené koeficientem množství</t>
  </si>
  <si>
    <t>-1289203669</t>
  </si>
  <si>
    <t>"plocha dle PF x š"4,55*0,5</t>
  </si>
  <si>
    <t>-855796893</t>
  </si>
  <si>
    <t>2,28*0,3 'Přepočtené koeficientem množství</t>
  </si>
  <si>
    <t>-586323908</t>
  </si>
  <si>
    <t>"dno rýhy vtoku"4*0,5</t>
  </si>
  <si>
    <t>"dno kanálu, délka x průměrná šířka"1*18</t>
  </si>
  <si>
    <t>350499117</t>
  </si>
  <si>
    <t>"svahy kanálu, délka x průměrná délka svahu"0.5*(2+2.4)*18</t>
  </si>
  <si>
    <t>30009824</t>
  </si>
  <si>
    <t>"vtok - základ"4*0.5*0.8</t>
  </si>
  <si>
    <t>1430013180</t>
  </si>
  <si>
    <t>"vtok - nadzákladové, včetně lichoběžníku (pracnost šikmin)"4*(0.4+0.1)*0.9-1*0.9*(0.4+0.1)</t>
  </si>
  <si>
    <t>-140959208</t>
  </si>
  <si>
    <t>"podklad pod zdivo"0,5*4</t>
  </si>
  <si>
    <t>1330286045</t>
  </si>
  <si>
    <t>Poznámka k položce:
- dřevěnné dluže dle specifikace SO 07</t>
  </si>
  <si>
    <t>"dluže dle specifikace PD"5*(1*0.1)</t>
  </si>
  <si>
    <t>-405203393</t>
  </si>
  <si>
    <t>"osazení U40 profilu do zdiva"2*0.9*5</t>
  </si>
  <si>
    <t>1656022961</t>
  </si>
  <si>
    <t>"2 x U40"2*5*0.9/1000</t>
  </si>
  <si>
    <t>1217271744</t>
  </si>
  <si>
    <t>"stáv. objekt u Prá. r. - podzemní část"2*1.1*(0.8)+0.6*(0.8)</t>
  </si>
  <si>
    <t>-461549448</t>
  </si>
  <si>
    <t>"Bourání stáv. objekt u Prá. r. - nadzemní část"2*1.1*(482.3-481.3)+0.6*(481.6-481.3)</t>
  </si>
  <si>
    <t>"bourání stáv. objekt u Hl. r."(1.15+1.5)*0.4*(482.3-480.9)+1.23*0.4*(481.4-480.9)</t>
  </si>
  <si>
    <t>-626347771</t>
  </si>
  <si>
    <t>1714552081</t>
  </si>
  <si>
    <t>"předpokl. dopravní vzdálenost  12 km"11*13,52</t>
  </si>
  <si>
    <t>-2077810665</t>
  </si>
  <si>
    <t>-503250232</t>
  </si>
  <si>
    <t>-1951723003</t>
  </si>
  <si>
    <t>998332092</t>
  </si>
  <si>
    <t>Příplatek k přesunu hmot pro úpravy vodních toků za zvětšený přesun do 2000 m</t>
  </si>
  <si>
    <t>-581111129</t>
  </si>
  <si>
    <t>Přesun hmot pro úpravy vodních toků a kanály, hráze rybníků apod. Příplatek k ceně za zvětšený přesun přes vymezenou největší dopravní vzdálenost do 2 000 m</t>
  </si>
  <si>
    <t>-1263545168</t>
  </si>
  <si>
    <t>"dluže"5*(2*((0.1*1)+(0.1*0.03)+(1*0.03)))</t>
  </si>
  <si>
    <t>-1205454081</t>
  </si>
  <si>
    <t>-1551459280</t>
  </si>
  <si>
    <t>595577000</t>
  </si>
  <si>
    <t>"nátěr U profilů"2*((2*0.04+4*0.035)*0.9*1.2)</t>
  </si>
  <si>
    <t>-1427701394</t>
  </si>
  <si>
    <t>465671391</t>
  </si>
  <si>
    <t>-245621167</t>
  </si>
  <si>
    <t>SO 08 - Vegetační úpravy</t>
  </si>
  <si>
    <t>SO 08-1.2 - Kácení a mýcení stávajících porostů - pozemky LESY ČR</t>
  </si>
  <si>
    <t>1) Výkazy výměr byly stanoveny z těchto příloh PD: D.1.1 (TZ)</t>
  </si>
  <si>
    <t>M - Práce a dodávky M</t>
  </si>
  <si>
    <t xml:space="preserve">    46-M - Zemní práce při extr.mont.pracích</t>
  </si>
  <si>
    <t>112101101</t>
  </si>
  <si>
    <t>Kácení stromů listnatých D kmene do 300 mm</t>
  </si>
  <si>
    <t>1652878963</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</si>
  <si>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</si>
  <si>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</si>
  <si>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"viz TZ a odborný posudek, celkem 266 "</t>
  </si>
  <si>
    <t>"na pozemcích Lesů ČR"82</t>
  </si>
  <si>
    <t>112101102</t>
  </si>
  <si>
    <t>Kácení stromů listnatých D kmene do 500 mm</t>
  </si>
  <si>
    <t>-177580492</t>
  </si>
  <si>
    <t>Kácení stromů s odřezáním kmene a s odvětvením listnatých, průměru kmene přes 300 do 500 mm</t>
  </si>
  <si>
    <t>"viz TZ a odborný posudek, celkem 76 "</t>
  </si>
  <si>
    <t>"na pozemcích Lesů ČR"23</t>
  </si>
  <si>
    <t>112101103</t>
  </si>
  <si>
    <t>Kácení stromů listnatých D kmene do 700 mm</t>
  </si>
  <si>
    <t>-566773798</t>
  </si>
  <si>
    <t>Kácení stromů s odřezáním kmene a s odvětvením listnatých, průměru kmene přes 500 do 700 mm</t>
  </si>
  <si>
    <t>"viz TZ a odborný posudek, celkem 6 "</t>
  </si>
  <si>
    <t>"na pozemcích Lesů ČR"2</t>
  </si>
  <si>
    <t>112101121</t>
  </si>
  <si>
    <t>Kácení stromů jehličnatých D kmene do 300 mm</t>
  </si>
  <si>
    <t>-2085573670</t>
  </si>
  <si>
    <t>Kácení stromů s odřezáním kmene a s odvětvením jehličnatých bez odkornění, kmene průměru přes 100 do 300 mm</t>
  </si>
  <si>
    <t>"viz TZ a odborný posudek, celkem 10"</t>
  </si>
  <si>
    <t>"na pozemcích Lesů ČR"3</t>
  </si>
  <si>
    <t>112101122</t>
  </si>
  <si>
    <t>Kácení stromů jehličnatých D kmene do 500 mm</t>
  </si>
  <si>
    <t>-1216827073</t>
  </si>
  <si>
    <t>Kácení stromů s odřezáním kmene a s odvětvením jehličnatých bez odkornění, kmene průměru přes 300 do 500 mm</t>
  </si>
  <si>
    <t>"viz TZ a odborný posudek, celkem 5"</t>
  </si>
  <si>
    <t>112101123</t>
  </si>
  <si>
    <t>Kácení stromů jehličnatých D kmene do 700 mm</t>
  </si>
  <si>
    <t>1929539643</t>
  </si>
  <si>
    <t>Kácení stromů s odřezáním kmene a s odvětvením jehličnatých bez odkornění, kmene průměru přes 500 do 700 mm</t>
  </si>
  <si>
    <t>"viz TZ a odborný posudek, celkem 2"</t>
  </si>
  <si>
    <t>"na pozemcích Lesů ČR"1</t>
  </si>
  <si>
    <t>112101149</t>
  </si>
  <si>
    <t>Příplatek za přibližování dřevní hmoty ZKD 300 m přes 50 m</t>
  </si>
  <si>
    <t>plm</t>
  </si>
  <si>
    <t>1844003800</t>
  </si>
  <si>
    <t>Probírky lesních porostů Příplatek k ceně za přibližování hmoty za každých dalších i započatých 50 m do 300 m</t>
  </si>
  <si>
    <t xml:space="preserve">Poznámka k souboru cen:
1. V cenách -1141 a -1142 jsou započteny i náklady spojené se zpracováním dřevní hmoty na kmeny v celých délkách nebo výřezy. 2. V cenách -2111 a -2112 jsou započteny i náklady spojené se zpracováním dřevní hmoty na rovnané dříví. 3. Ceny lze použít i pro zpracování dřevní hmoty nelesních porostů. </t>
  </si>
  <si>
    <t>Přibližování dřevní hmoty mechanizací/koňmi z nepřístupného terénu k mechanizaci přístupnému místu. Průměrná vzdálenost uvažována do 50 m".</t>
  </si>
  <si>
    <t>Ojem solitéry (1+2), souvislé porosty (3+4), těžební zbytky solitéry(5+6), těžeb. zbytky souvisl. porosty. Pozemky LESYCR: 30,8% solitéry,0% s.porosty</t>
  </si>
  <si>
    <t>0,308*(117,07+10,81)+0*(7,2+1,92)+0,308*(93,66+10,81)+0*(5,76+1,54)</t>
  </si>
  <si>
    <t>112102111.R1</t>
  </si>
  <si>
    <t>Příplatek za sortimentaci dřevin</t>
  </si>
  <si>
    <t>-929758457</t>
  </si>
  <si>
    <t>Poznámka k položce:
- třídění dřevin před odvozem, povině pro dřevo z pozemků Lesů ČR dle jejich požadavků</t>
  </si>
  <si>
    <t>"Sortimentace lesního porostu dle požadavků Lesů ČR"117,07+10,81</t>
  </si>
  <si>
    <t>162201401</t>
  </si>
  <si>
    <t>Vodorovné přemístění větví stromů listnatých do 1 km D kmene do 300 mm</t>
  </si>
  <si>
    <t>-400306480</t>
  </si>
  <si>
    <t>Vodorovné přemístění větví, kmenů nebo pařezů s naložením, složením a dopravou do 1000 m větví stromů listnatých, průměru kmene přes 100 do 300 mm</t>
  </si>
  <si>
    <t xml:space="preserve">Poznámka k souboru cen:
1. Průměr kmene i pařezu se měří v místě řezu. 2. Měrná jednotka je 1 strom. </t>
  </si>
  <si>
    <t>"předpoklad: odvoz ke štěpkovači. Dtto kácení"82</t>
  </si>
  <si>
    <t>162201402</t>
  </si>
  <si>
    <t>Vodorovné přemístění větví stromů listnatých do 1 km D kmene do 500 mm</t>
  </si>
  <si>
    <t>-470629925</t>
  </si>
  <si>
    <t>Vodorovné přemístění větví, kmenů nebo pařezů s naložením, složením a dopravou do 1000 m větví stromů listnatých, průměru kmene přes 300 do 500 mm</t>
  </si>
  <si>
    <t>"předpoklad: odvoz ke štěpkovači. Dtto kácení"23</t>
  </si>
  <si>
    <t>162201403</t>
  </si>
  <si>
    <t>Vodorovné přemístění větví stromů listnatých do 1 km D kmene do 700 mm</t>
  </si>
  <si>
    <t>-667319462</t>
  </si>
  <si>
    <t>Vodorovné přemístění větví, kmenů nebo pařezů s naložením, složením a dopravou do 1000 m větví stromů listnatých, průměru kmene přes 500 do 700 mm</t>
  </si>
  <si>
    <t>"předpoklad: odvoz ke štěpkovači. Dtto kácení"2</t>
  </si>
  <si>
    <t>162201405</t>
  </si>
  <si>
    <t>Vodorovné přemístění větví stromů jehličnatých do 1 km D kmene do 300 mm</t>
  </si>
  <si>
    <t>1451875783</t>
  </si>
  <si>
    <t>Vodorovné přemístění větví, kmenů nebo pařezů s naložením, složením a dopravou do 1000 m větví stromů jehličnatých, průměru kmene přes 100 do 300 mm</t>
  </si>
  <si>
    <t>"předpoklad: odvoz ke štěpkovači. Dtto kácení"3</t>
  </si>
  <si>
    <t>162201406</t>
  </si>
  <si>
    <t>Vodorovné přemístění větví stromů jehličnatých do 1 km D kmene do 500 mm</t>
  </si>
  <si>
    <t>-1930856302</t>
  </si>
  <si>
    <t>Vodorovné přemístění větví, kmenů nebo pařezů s naložením, složením a dopravou do 1000 m větví stromů jehličnatých, průměru kmene přes 300 do 500 mm</t>
  </si>
  <si>
    <t>162201407</t>
  </si>
  <si>
    <t>Vodorovné přemístění větví stromů jehličnatých do 1 km D kmene do 700 mm</t>
  </si>
  <si>
    <t>102838293</t>
  </si>
  <si>
    <t>Vodorovné přemístění větví, kmenů nebo pařezů s naložením, složením a dopravou do 1000 m větví stromů jehličnatých, průměru kmene přes 500 do 700 mm</t>
  </si>
  <si>
    <t>"předpoklad: odvoz ke štěpkovači. Dtto kácení"1</t>
  </si>
  <si>
    <t>162201441</t>
  </si>
  <si>
    <t>Vodorovné přemístění kmenů stromů listnatých do 2 km D kmene do 300 mm</t>
  </si>
  <si>
    <t>2015768248</t>
  </si>
  <si>
    <t>Vodorovné přemístění větví, kmenů nebo pařezů s naložením, složením a dopravou do 2000 m kmenů stromů listnatých, průměru přes 100 do 300 mm</t>
  </si>
  <si>
    <t>Poznámka k položce:
- včetně přiblížení (koněm apod.)</t>
  </si>
  <si>
    <t>"přiblížení na odvozní místo. Dtto kácení"82</t>
  </si>
  <si>
    <t>162201442</t>
  </si>
  <si>
    <t>Vodorovné přemístění kmenů stromů listnatých do 2 km D kmene do 500 mm</t>
  </si>
  <si>
    <t>-1985195499</t>
  </si>
  <si>
    <t>Vodorovné přemístění větví, kmenů nebo pařezů s naložením, složením a dopravou do 2000 m kmenů stromů listnatých, průměru přes 300 do 500 mm</t>
  </si>
  <si>
    <t>"přiblížení na odvozní místo. Dtto kácení"23</t>
  </si>
  <si>
    <t>162201443</t>
  </si>
  <si>
    <t>Vodorovné přemístění kmenů stromů listnatých do 2 km D kmene do 700 mm</t>
  </si>
  <si>
    <t>1938059337</t>
  </si>
  <si>
    <t>Vodorovné přemístění větví, kmenů nebo pařezů s naložením, složením a dopravou do 2000 m kmenů stromů listnatých, průměru přes 500 do 700 mm</t>
  </si>
  <si>
    <t>"přiblížení na odvozní místo. Dtto kácení"2</t>
  </si>
  <si>
    <t>162201445</t>
  </si>
  <si>
    <t>Vodorovné přemístění kmenů stromů jehličnatých do 2 km D kmene do 300 mm</t>
  </si>
  <si>
    <t>-850319138</t>
  </si>
  <si>
    <t>Vodorovné přemístění větví, kmenů nebo pařezů s naložením, složením a dopravou do 2000 m kmenů stromů jehličnatých, průměru přes 100 do 300 mm</t>
  </si>
  <si>
    <t>"přiblížení na odvozní místo. Dtto kácení"3</t>
  </si>
  <si>
    <t>162201446</t>
  </si>
  <si>
    <t>Vodorovné přemístění kmenů stromů jehličnatých do 2 km D kmene do 500 mm</t>
  </si>
  <si>
    <t>754146948</t>
  </si>
  <si>
    <t>Vodorovné přemístění větví, kmenů nebo pařezů s naložením, složením a dopravou do 2000 m kmenů stromů jehličnatých, průměru přes 300 do 500 mm</t>
  </si>
  <si>
    <t>162201447</t>
  </si>
  <si>
    <t>Vodorovné přemístění kmenů stromů jehličnatých do 2 km D kmene do 700 mm</t>
  </si>
  <si>
    <t>-1082006542</t>
  </si>
  <si>
    <t>Vodorovné přemístění větví, kmenů nebo pařezů s naložením, složením a dopravou do 2000 m kmenů stromů jehličnatých, průměru přes 500 do 700 mm</t>
  </si>
  <si>
    <t>"přiblížení na odvozní místo. Dtto kácení"1</t>
  </si>
  <si>
    <t>Práce a dodávky M</t>
  </si>
  <si>
    <t>46-M</t>
  </si>
  <si>
    <t>Zemní práce při extr.mont.pracích</t>
  </si>
  <si>
    <t>460030028</t>
  </si>
  <si>
    <t>Ostatní práce štěpkování netěžitelného porostu s odvozem</t>
  </si>
  <si>
    <t>prms</t>
  </si>
  <si>
    <t>-1996146282</t>
  </si>
  <si>
    <t>Přípravné terénní práce štěpkování netěžitelného porostu s odvozem</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</si>
  <si>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</si>
  <si>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"výpočet viz TZ. Jedná se o odhad dle Schw. tabulek". Pozemky AOPK 30,8 % ze všech solitérů</t>
  </si>
  <si>
    <t>"stromy"(28,1+5,41)*0,308</t>
  </si>
  <si>
    <t>SO 08-2 - Nové výsadby</t>
  </si>
  <si>
    <t>183102315</t>
  </si>
  <si>
    <t>Jamky pro výsadbu s výměnou 100 % půdy zeminy tř 1 až 4 objem do 0,4 m3 ve svahu do 1:2</t>
  </si>
  <si>
    <t>79731220</t>
  </si>
  <si>
    <t>Hloubení jamek pro vysazování rostlin v zemině tř.1 až 4 s výměnou půdy z 100% na svahu přes 1:5 do 1:2,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</si>
  <si>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</si>
  <si>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"hloubení jamek V uvažováno 0,2 m3. Průměr balu sazenic uvažován 0.4 m, výška 0.6 m =&gt; V = 0.075 m3. Je na hrázích - 100 % výměna půdy "31</t>
  </si>
  <si>
    <t>103211000</t>
  </si>
  <si>
    <t>zahradní substrát pro výsadbu VL</t>
  </si>
  <si>
    <t>-239172264</t>
  </si>
  <si>
    <t>" Vjamky - Vbalu x počet"(0,2-0,075)*31</t>
  </si>
  <si>
    <t>184004614</t>
  </si>
  <si>
    <t>Výsadba sazenic stromů v jutovém obalu do jamky D 600 mm hl 600 mm bal D nad 400 do 500 mm</t>
  </si>
  <si>
    <t>-1894369489</t>
  </si>
  <si>
    <t>Výsadba sazenic bez vykopání jamek a bez donesení hlíny stromů nebo keřů s kořenovým balem v jutovém obalu, o průměru balu přes 400 do 500 mm, do jamky o průměru 600 mm, hl. 600 mm</t>
  </si>
  <si>
    <t>026504620</t>
  </si>
  <si>
    <t>Dub letní (Quercus robur) 200 - 250 cm, ZB</t>
  </si>
  <si>
    <t>-1267545635</t>
  </si>
  <si>
    <t>184215133</t>
  </si>
  <si>
    <t>Ukotvení kmene dřevin třemi kůly D do 0,1 m délky do 3 m</t>
  </si>
  <si>
    <t>-1433417345</t>
  </si>
  <si>
    <t>Ukotvení dřeviny kůly třemi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</si>
  <si>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</si>
  <si>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052130110</t>
  </si>
  <si>
    <t>výřezy tyčové</t>
  </si>
  <si>
    <t>-592842798</t>
  </si>
  <si>
    <t>"31 ks, objem trojnožky 3x (L=2,5 m, D = 6 cm, lišta 1x (L=1 m), ztrátné 10 %"31*(3*2.5*(0.06*0.06*3.1415/4)+1*(0.06*0.06*3.1415/4))*1,1</t>
  </si>
  <si>
    <t>184215173</t>
  </si>
  <si>
    <t>Odstranění ukotvení kmene dřevin třemi kůly D do 0,1 m délky do 3 m</t>
  </si>
  <si>
    <t>-124012664</t>
  </si>
  <si>
    <t>Odstranění ukotvení dřeviny kůly třemi kůly, délky přes 2 do 3 m</t>
  </si>
  <si>
    <t xml:space="preserve">Poznámka k souboru cen:
1. V cenách jsou započteny i náklady na a) naložení vzniklého odpadu na dopravní prostředek a jeho odvoz na vzdálenost do 20 km se složením, b) zásyp jamek po kůlech. 2. V cenách nejsou započteny náklady na skládkovné. </t>
  </si>
  <si>
    <t>184801122</t>
  </si>
  <si>
    <t>Ošetřování vysazených dřevin soliterních ve svahu do 1:2</t>
  </si>
  <si>
    <t>759148564</t>
  </si>
  <si>
    <t>Ošetření vysazených dřevin solitérních na svahu přes 1:5 do 1:2</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</si>
  <si>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</si>
  <si>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"jednorázové ošetření vysazených stromů, uvažováno 2x (po výsadbě a před koladudací"2*31</t>
  </si>
  <si>
    <t>184813121</t>
  </si>
  <si>
    <t>Ochrana dřevin před okusem mechanicky pletivem v rovině a svahu do 1:5</t>
  </si>
  <si>
    <t>-1819691612</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</si>
  <si>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</si>
  <si>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</si>
  <si>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184813125</t>
  </si>
  <si>
    <t>Příplatek k ochraně dřevin před okusem mechanicky pletivem ve svahu do 1:2</t>
  </si>
  <si>
    <t>268126587</t>
  </si>
  <si>
    <t>Ochrana dřevin před okusem zvěří mechanicky Příplatek k ceně za mechanickou ochranu ve svahu přes 1:5 do 1:2</t>
  </si>
  <si>
    <t>184816111</t>
  </si>
  <si>
    <t>Hnojení sazenic průmyslovými hnojivy do 0,25 kg k jedné sazenici</t>
  </si>
  <si>
    <t>-901482700</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</si>
  <si>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</si>
  <si>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</si>
  <si>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251111110</t>
  </si>
  <si>
    <t>ledek amonný s vápencem (bal. 25 kg)</t>
  </si>
  <si>
    <t>1809666819</t>
  </si>
  <si>
    <t>31*0,25</t>
  </si>
  <si>
    <t>184911422</t>
  </si>
  <si>
    <t>Mulčování rostlin kůrou tl. do 0,1 m ve svahu do 1:2</t>
  </si>
  <si>
    <t>1478550924</t>
  </si>
  <si>
    <t>Mulčování vysazených rostlin mulčovací kůrou, tl. do 100 mm na svahu přes 1:5 do 1:2</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</si>
  <si>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</si>
  <si>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31*1</t>
  </si>
  <si>
    <t>103911000</t>
  </si>
  <si>
    <t>kůra mulčovací VL</t>
  </si>
  <si>
    <t>1909736881</t>
  </si>
  <si>
    <t>31*0,1</t>
  </si>
  <si>
    <t>185804311</t>
  </si>
  <si>
    <t>Zalití rostlin vodou plocha do 20 m2</t>
  </si>
  <si>
    <t>700788540</t>
  </si>
  <si>
    <t>Zalití rostlin vodou plochy záhonů jednotlivě do 20 m2</t>
  </si>
  <si>
    <t>Poznámka k položce:
- rozptýlené výsadby, plochy do 20 m2</t>
  </si>
  <si>
    <t>"předpoklad: voda z potoka, potřeba 25 l/den, 100 dnů =&gt; 50 m3/ks"31*(0,025*100)</t>
  </si>
  <si>
    <t>998231311</t>
  </si>
  <si>
    <t>Přesun hmot pro sadovnické a krajinářské úpravy vodorovně do 5000 m</t>
  </si>
  <si>
    <t>285335496</t>
  </si>
  <si>
    <t>Přesun hmot pro sadovnické a krajinářské úpravy dopravní vzdálenost do 5000 m</t>
  </si>
  <si>
    <t>SO 09 - Příjezdy ke stavbě</t>
  </si>
  <si>
    <t xml:space="preserve">SO 09-1 - Úprava sjezdu ze silnice III/21313 </t>
  </si>
  <si>
    <t>21122</t>
  </si>
  <si>
    <t>1) Výkazy výměr byly stanoveny z těchto příloh PD: D.1.2 (PUDIS, a.s.), D.1.1 (TZ) 2) Do hmotností pro výpočet přesunů hmot nejsou započteny některé konstrukce. Předpokládá se, že tyto budou dovezeny z místa nákupu (betonárna apod.) přímo k místu použití. Konkrétně se jedná o položky: 273326231, 564762111, 564962111, 577144221, 577145122, 899623181. V případě jiných technologických předpokladů je tyto třeba zohlednit v hmotnostech přesunů a cenové nabídce.</t>
  </si>
  <si>
    <t xml:space="preserve">    5 - Komunikace</t>
  </si>
  <si>
    <t xml:space="preserve">    9 - Ostatní konstrukce a práce-bourání</t>
  </si>
  <si>
    <t xml:space="preserve">    22-M - Montáže technologických zařízení pro dopravní stavby</t>
  </si>
  <si>
    <t>113107141</t>
  </si>
  <si>
    <t>Odstranění podkladu pl do 50 m2 živičných tl 50 mm</t>
  </si>
  <si>
    <t>553532551</t>
  </si>
  <si>
    <t>Odstranění podkladů nebo krytů s přemístěním hmot na skládku na vzdálenost do 3 m nebo s naložením na dopravní prostředek v ploše jednotlivě do 50 m2 živičných, o tl. vrstvy do 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</si>
  <si>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</si>
  <si>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25*0,5</t>
  </si>
  <si>
    <t>25*0,25</t>
  </si>
  <si>
    <t>113107223</t>
  </si>
  <si>
    <t>Odstranění podkladu pl přes 200 m2 z kameniva drceného tl 300 mm</t>
  </si>
  <si>
    <t>-496741396</t>
  </si>
  <si>
    <t>Odstranění podkladů nebo krytů s přemístěním hmot na skládku na vzdálenost do 20 m nebo s naložením na dopravní prostředek v ploše jednotlivě přes 200 m2 z kameniva hrubého drceného, o tl. vrstvy přes 200 do 300 mm</t>
  </si>
  <si>
    <t>122201101</t>
  </si>
  <si>
    <t>Odkopávky a prokopávky nezapažené v hornině tř. 3 objem do 100 m3</t>
  </si>
  <si>
    <t>-1040004046</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</si>
  <si>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</si>
  <si>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</si>
  <si>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"sjezd a okolí"2,1+7,5+9+25,5+53+8+4-15-2,1</t>
  </si>
  <si>
    <t>"zpevnění pod info tabulí, nahrazeno MZK"50*0,2</t>
  </si>
  <si>
    <t>607948795</t>
  </si>
  <si>
    <t>182301132</t>
  </si>
  <si>
    <t>Rozprostření ornice pl přes 500 m2 ve svahu přes 1:5 tl vrstvy do 150 mm</t>
  </si>
  <si>
    <t>1624013313</t>
  </si>
  <si>
    <t>Rozprostření a urovnání ornice ve svahu sklonu přes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</si>
  <si>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</si>
  <si>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32+142+4,5+4,5+25,5+11,5</t>
  </si>
  <si>
    <t>183405212</t>
  </si>
  <si>
    <t>Výsev trávníku hydroosevem na hlušinu</t>
  </si>
  <si>
    <t>-2128671203</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</si>
  <si>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</si>
  <si>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005724800</t>
  </si>
  <si>
    <t>osivo směs jetelotravní</t>
  </si>
  <si>
    <t>2063592373</t>
  </si>
  <si>
    <t>"250 kg/ha"220*250/10000</t>
  </si>
  <si>
    <t>701471089</t>
  </si>
  <si>
    <t>-1402961640</t>
  </si>
  <si>
    <t>2140104322</t>
  </si>
  <si>
    <t>220*0,05</t>
  </si>
  <si>
    <t>-938066561</t>
  </si>
  <si>
    <t>273326231</t>
  </si>
  <si>
    <t>Základové desky ze ŽB pro prostředí s mrazovými cykly tř. C 25/30</t>
  </si>
  <si>
    <t>1889062512</t>
  </si>
  <si>
    <t>Základy z betonu železového desky z betonu pro prostředí s mrazovými cykly tř. C 25/30</t>
  </si>
  <si>
    <t xml:space="preserve">Poznámka k souboru cen:
1. Ceny jsou určeny pro samostatné základy, které monoliticky nenavazují na další konstrukce (např. pod prefabrikované stěny). Základy, které navazují na další konstrukce, se oceňují cenami souboru cen 380 32- . . Kompletní konstrukce čistíren odpadních vod, nádrží, vodojemů, kanálů z betonu železového. </t>
  </si>
  <si>
    <t>Poznámka k položce:
- beton dle specifikace viz příloha D.1.2</t>
  </si>
  <si>
    <t>2,25*1,3</t>
  </si>
  <si>
    <t>273366006</t>
  </si>
  <si>
    <t>Výztuž základových desek z betonářské oceli 10 505</t>
  </si>
  <si>
    <t>-281463670</t>
  </si>
  <si>
    <t>Výztuž základů desek z oceli 10 505 (R) nebo BSt 500</t>
  </si>
  <si>
    <t>22,3*1,3*7,9*1,15*0,001" sítě 8 oko 100/100 "</t>
  </si>
  <si>
    <t>451573111</t>
  </si>
  <si>
    <t>Lože pod potrubí otevřený výkop ze štěrkopísku</t>
  </si>
  <si>
    <t>1943846228</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</si>
  <si>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</si>
  <si>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</si>
  <si>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15,75*0,43</t>
  </si>
  <si>
    <t>Komunikace</t>
  </si>
  <si>
    <t>564762111</t>
  </si>
  <si>
    <t>Podklad z vibrovaného štěrku VŠ tl 200 mm</t>
  </si>
  <si>
    <t>2059727294</t>
  </si>
  <si>
    <t>Podklad nebo kryt z vibrovaného štěrku VŠ s rozprostřením, vlhčením a zhutněním, po zhutnění tl. 200 mm</t>
  </si>
  <si>
    <t>158-14</t>
  </si>
  <si>
    <t>848101703</t>
  </si>
  <si>
    <t>564871116</t>
  </si>
  <si>
    <t>Podklad ze štěrkodrtě ŠD tl. 300 mm</t>
  </si>
  <si>
    <t>-1766795214</t>
  </si>
  <si>
    <t>Podklad ze štěrkodrti ŠD s rozprostřením a zhutněním, po zhutnění tl. 300 mm</t>
  </si>
  <si>
    <t>18+6,5*1,2+5,5*1,2+48</t>
  </si>
  <si>
    <t>564962111</t>
  </si>
  <si>
    <t>Podklad z mechanicky zpevněného kameniva MZK tl 200 mm</t>
  </si>
  <si>
    <t>1145169352</t>
  </si>
  <si>
    <t>Podklad z mechanicky zpevněného kameniva MZK (minerální beton) s rozprostřením a s hutněním, po zhutnění tl. 200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</si>
  <si>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</si>
  <si>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"okolí info tabule"50</t>
  </si>
  <si>
    <t>569831111</t>
  </si>
  <si>
    <t>Zpevnění krajnic štěrkodrtí tl 100 mm</t>
  </si>
  <si>
    <t>-1893950038</t>
  </si>
  <si>
    <t>Zpevnění krajnic nebo komunikací pro pěší s rozprostřením a zhutněním, po zhutnění štěrkodrtí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</si>
  <si>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</si>
  <si>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35*2 " 2 vrstvy 100 mm"</t>
  </si>
  <si>
    <t>569903311</t>
  </si>
  <si>
    <t>Zřízení zemních krajnic se zhutněním</t>
  </si>
  <si>
    <t>-1154160001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</si>
  <si>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</si>
  <si>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</si>
  <si>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9*0,25</t>
  </si>
  <si>
    <t>573111112</t>
  </si>
  <si>
    <t>Postřik živičný infiltrační s posypem z asfaltu množství 1 kg/m2</t>
  </si>
  <si>
    <t>-1710449972</t>
  </si>
  <si>
    <t>Postřik infiltrační PI z asfaltu silničního s posypem kamenivem, v množství 1,00 kg/m2</t>
  </si>
  <si>
    <t>573211111</t>
  </si>
  <si>
    <t>Postřik živičný spojovací z asfaltu v množství 0,60 kg/m2</t>
  </si>
  <si>
    <t>-993535044</t>
  </si>
  <si>
    <t>Postřik spojovací PS bez posypu kamenivem z asfaltu silničního, v množství 0,60 kg/m2</t>
  </si>
  <si>
    <t>125-1,4*12-0,25*23,6</t>
  </si>
  <si>
    <t>577144221</t>
  </si>
  <si>
    <t>Asfaltový beton vrstva obrusná ACO 11 (ABS) tř. II tl 50 mm š přes 3 m z nemodifikovaného asfaltu</t>
  </si>
  <si>
    <t>1742094676</t>
  </si>
  <si>
    <t>Asfaltový beton vrstva obrusná ACO 11 (ABS) s rozprostřením a se zhutněním z nemodifikovaného asfaltu v pruhu šířky přes 3 m tř. II, po zhutnění tl. 50 mm</t>
  </si>
  <si>
    <t xml:space="preserve">Poznámka k souboru cen:
1. ČSN EN 13108-1 připouští pro ACO 11 pouze tl. 35 až 50 mm. </t>
  </si>
  <si>
    <t>577145122</t>
  </si>
  <si>
    <t>Asfaltový beton vrstva ložní ACL 16 (ABH) tl 50 mm š přes 3 m z nemodifikovaného asfaltu</t>
  </si>
  <si>
    <t>1942187147</t>
  </si>
  <si>
    <t>Asfaltový beton vrstva ložní ACL 16 (ABH) s rozprostřením a zhutněním z nemodifikovaného asfaltu v pruhu šířky přes 3 m, po zhutnění tl. 50 mm</t>
  </si>
  <si>
    <t xml:space="preserve">Poznámka k souboru cen:
1. ČSN EN 13108-1 připouští pro ACL 16 pouze tl. 50 až 70 mm. </t>
  </si>
  <si>
    <t>594511111</t>
  </si>
  <si>
    <t>Dlažba z lomového kamene s provedením lože z betonu</t>
  </si>
  <si>
    <t>-1141120739</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</si>
  <si>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</si>
  <si>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</si>
  <si>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3+3</t>
  </si>
  <si>
    <t>599141111</t>
  </si>
  <si>
    <t>Vyplnění spár mezi silničními dílci živičnou zálivkou</t>
  </si>
  <si>
    <t>-887950421</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</si>
  <si>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</si>
  <si>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</si>
  <si>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14,32*2</t>
  </si>
  <si>
    <t>Ostatní konstrukce a práce-bourání</t>
  </si>
  <si>
    <t>912211111</t>
  </si>
  <si>
    <t>Montáž směrového sloupku silničního plastového prosté uložení bez betonového základu</t>
  </si>
  <si>
    <t>986635622</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</si>
  <si>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</si>
  <si>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</si>
  <si>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404451500</t>
  </si>
  <si>
    <t>sloupek silniční plastový s retroreflexní fólií směrový 1200 mm</t>
  </si>
  <si>
    <t>2136633292</t>
  </si>
  <si>
    <t>913121111</t>
  </si>
  <si>
    <t>Montáž a demontáž dočasné dopravní značky kompletní základní</t>
  </si>
  <si>
    <t>-1730086276</t>
  </si>
  <si>
    <t>Montáž a demontáž dočasných dopravních značek kompletních značek vč. podstavce a sloupku základních</t>
  </si>
  <si>
    <t xml:space="preserve">Poznámka k souboru cen:
1. V cenách jsou započteny náklady na montáž i demontáž dočasné značky, nebo podstavce. </t>
  </si>
  <si>
    <t>913121112</t>
  </si>
  <si>
    <t>Montáž a demontáž dočasné dopravní značky kompletní zvětšené</t>
  </si>
  <si>
    <t>893016156</t>
  </si>
  <si>
    <t>Montáž a demontáž dočasných dopravních značek kompletních značek vč. podstavce a sloupku zvětšených</t>
  </si>
  <si>
    <t>913121211</t>
  </si>
  <si>
    <t>Příplatek k dočasné dopravní značce kompletní základní za první a ZKD den použití</t>
  </si>
  <si>
    <t>1818649608</t>
  </si>
  <si>
    <t>Montáž a demontáž dočasných dopravních značek Příplatek za první a každý další den použití dočasných dopravních značek k ceně 12-1111</t>
  </si>
  <si>
    <t>4*7</t>
  </si>
  <si>
    <t>913121212</t>
  </si>
  <si>
    <t>Příplatek k dočasné dopravní značce kompletní zvětšené za první a ZKD den použití</t>
  </si>
  <si>
    <t>-1022863804</t>
  </si>
  <si>
    <t>Montáž a demontáž dočasných dopravních značek Příplatek za první a každý další den použití dočasných dopravních značek k ceně 12-1112</t>
  </si>
  <si>
    <t>2*42</t>
  </si>
  <si>
    <t>913321111</t>
  </si>
  <si>
    <t>Montáž a demontáž dočasné dopravní směrové desky základní</t>
  </si>
  <si>
    <t>2006463758</t>
  </si>
  <si>
    <t>Montáž a demontáž dočasných dopravních vodících zařízení směrové desky základní</t>
  </si>
  <si>
    <t xml:space="preserve">Poznámka k souboru cen:
1. V cenách jsou započteny náklady na montáž i demontáž dočasného vodícího zařízení. </t>
  </si>
  <si>
    <t>913321211</t>
  </si>
  <si>
    <t>Příplatek k dočasné směrové desce základní za první a ZKD den použití</t>
  </si>
  <si>
    <t>-1821126716</t>
  </si>
  <si>
    <t>Montáž a demontáž dočasných dopravních vodících zařízení Příplatek za první a každý další den použití dočasných dopravních vodících zařízení k ceně 32-1111</t>
  </si>
  <si>
    <t>914111111</t>
  </si>
  <si>
    <t>Montáž svislé dopravní značky do velikosti 1 m2 objímkami na sloupek nebo konzolu</t>
  </si>
  <si>
    <t>-1444235063</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</si>
  <si>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</si>
  <si>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</si>
  <si>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404440560</t>
  </si>
  <si>
    <t>značka dopravní svislá reflexní STOP AL 3M P6 700 mm</t>
  </si>
  <si>
    <t>1600947120</t>
  </si>
  <si>
    <t>914511111</t>
  </si>
  <si>
    <t>Montáž sloupku dopravních značek délky do 3,5 m s betonovým základem</t>
  </si>
  <si>
    <t>795943675</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</si>
  <si>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</si>
  <si>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</si>
  <si>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404452250</t>
  </si>
  <si>
    <t>sloupek Zn 60 - 350</t>
  </si>
  <si>
    <t>303866618</t>
  </si>
  <si>
    <t>915111111</t>
  </si>
  <si>
    <t>Vodorovné dopravní značení dělící čáry souvislé š 125 mm základní bílá barva</t>
  </si>
  <si>
    <t>-1847824056</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</si>
  <si>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</si>
  <si>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</si>
  <si>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919112223</t>
  </si>
  <si>
    <t>Řezání spár pro vytvoření komůrky š 15 mm hl 30 mm pro těsnící zálivku v živičném krytu</t>
  </si>
  <si>
    <t>-534181081</t>
  </si>
  <si>
    <t>Řezání dilatačních spár v živičném krytu vytvoření komůrky pro těsnící zálivku šířky 15 mm, hloubky 30 mm</t>
  </si>
  <si>
    <t xml:space="preserve">Poznámka k souboru cen:
1. V cenách jsou započteny i náklady na vyčištění spár po řezání. </t>
  </si>
  <si>
    <t>919121122</t>
  </si>
  <si>
    <t>Těsnění spár zálivkou za studena pro komůrky š 15 mm hl 30 mm s těsnicím profilem</t>
  </si>
  <si>
    <t>1687480137</t>
  </si>
  <si>
    <t>Utěsnění dilatačních spár zálivkou za studena v cementobetonovém nebo živičném krytu včetně adhezního nátěru s těsnicím profilem pod zálivkou, pro komůrky šířky 15 mm, hloubky 30 mm</t>
  </si>
  <si>
    <t xml:space="preserve">Poznámka k souboru cen:
1. V cenách jsou započteny i náklady na vyčištění spár před těsněním a zalitím a náklady na impregnaci, těsnění a zalití spár včetně dodání hmot. </t>
  </si>
  <si>
    <t>919441221</t>
  </si>
  <si>
    <t>Čelo propustku z lomového kamene pro propustek z trub DN 600 až 800</t>
  </si>
  <si>
    <t>1942186184</t>
  </si>
  <si>
    <t>Čelo propustku včetně římsy ze zdiva z lomového kamene, pro propustek z trub DN 600 až 800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</si>
  <si>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</si>
  <si>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919521015</t>
  </si>
  <si>
    <t>Zřízení propustků z trub betonových DN 600</t>
  </si>
  <si>
    <t>1025073952</t>
  </si>
  <si>
    <t>Zřízení propustků a hospodářských přejezdů z trub betonových a železobetonových do DN 600</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</si>
  <si>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</si>
  <si>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14,32+2*1,2</t>
  </si>
  <si>
    <t>592224100</t>
  </si>
  <si>
    <t>trouba hrdlová přímá železobetonová s integrovaným těsněním 600/2500 60 x 250 x 10 cm</t>
  </si>
  <si>
    <t>-890052298</t>
  </si>
  <si>
    <t>trouba hrdlová přímá železobetonová s integrovaným těsněním  60 x 250 x 10 cm</t>
  </si>
  <si>
    <t>5+2</t>
  </si>
  <si>
    <t>820441113</t>
  </si>
  <si>
    <t>Přeseknutí železobetonové trouby DN nad 400 do 600 mm</t>
  </si>
  <si>
    <t>-1115391117</t>
  </si>
  <si>
    <t>Přeseknutí železobetonové trouby v rovině kolmé nebo skloněné k ose trouby, se začištěním DN přes 400 do 600 mm</t>
  </si>
  <si>
    <t xml:space="preserve">Poznámka k souboru cen:
1. Množství se stanoví v ks jednotlivých přeseknutí. </t>
  </si>
  <si>
    <t>953312111</t>
  </si>
  <si>
    <t>Vložky do svislých dilatačních spár z fasádních polystyrénových desek tl 10 mm</t>
  </si>
  <si>
    <t>431215425</t>
  </si>
  <si>
    <t>Vložky svislé do dilatačních spár z polystyrenových desek fasádních včetně dodání a osazení, v jakémkoliv zdivu do 10 mm</t>
  </si>
  <si>
    <t>2*1,3*0,2</t>
  </si>
  <si>
    <t>966008112</t>
  </si>
  <si>
    <t>Bourání trubního propustku do DN 500</t>
  </si>
  <si>
    <t>-1442772498</t>
  </si>
  <si>
    <t>Bourání trubního propustku s odklizením a uložením vybouraného materiálu na skládku na vzdálenost do 3 m nebo s naložením na dopravní prostředek z trub DN přes 300 do 500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</si>
  <si>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</si>
  <si>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1676851416</t>
  </si>
  <si>
    <t>10,85 "obetonování trouby"</t>
  </si>
  <si>
    <t>5,75 "klíny"</t>
  </si>
  <si>
    <t>1,17 "patky pod čely"</t>
  </si>
  <si>
    <t>584121111</t>
  </si>
  <si>
    <t>Osazení silničních dílců z ŽB do lože z kameniva těženého tl 40 mm</t>
  </si>
  <si>
    <t>-1207605452</t>
  </si>
  <si>
    <t>Osazení silničních dílců ze železového betonu s podkladem z kameniva těženého do tl. 40 mm jakéhokoliv druhu a velikosti</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</si>
  <si>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</si>
  <si>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3*1,5*3+1*1*3</t>
  </si>
  <si>
    <t>593811870</t>
  </si>
  <si>
    <t>panel silniční IZD  300/150/22 JP 20t 300x150x21,5 cm</t>
  </si>
  <si>
    <t>1835890015</t>
  </si>
  <si>
    <t xml:space="preserve">panel silniční 300x150x21,5 cm, 20t- jednorázové </t>
  </si>
  <si>
    <t>593811830</t>
  </si>
  <si>
    <t>panel silniční IZD 300/100/22 JP 20 t 300x100x21,5 cm</t>
  </si>
  <si>
    <t>-1015346068</t>
  </si>
  <si>
    <t xml:space="preserve">panel silniční 300x100x21,5 cm, 20t- jednorázové </t>
  </si>
  <si>
    <t>997221551</t>
  </si>
  <si>
    <t>Vodorovná doprava suti ze sypkých materiálů do 1 km</t>
  </si>
  <si>
    <t>1418310805</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</si>
  <si>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</si>
  <si>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</si>
  <si>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</si>
  <si>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Příplatek ZKD 1 km u vodorovné dopravy suti ze sypkých materiálů</t>
  </si>
  <si>
    <t>610830112</t>
  </si>
  <si>
    <t>Vodorovná doprava suti bez naložení, ale se složením a s hrubým urovnáním Příplatek k ceně za každý další i započatý 1 km přes 1 km</t>
  </si>
  <si>
    <t>Poznámka k položce:
- předpokládaná dopravní vzdálenost 12 km</t>
  </si>
  <si>
    <t>"předpokl. dopravní vzdálenost 10 km (o 1 km blíže než pro SO v PR"10*122,8</t>
  </si>
  <si>
    <t>997221845</t>
  </si>
  <si>
    <t>Poplatek za uložení odpadu z asfaltových povrchů na skládce (skládkovné)</t>
  </si>
  <si>
    <t>2106098666</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</si>
  <si>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</si>
  <si>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</si>
  <si>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1,838</t>
  </si>
  <si>
    <t>997221855</t>
  </si>
  <si>
    <t>Poplatek za uložení odpadu z kameniva na skládce (skládkovné)</t>
  </si>
  <si>
    <t>-1664216381</t>
  </si>
  <si>
    <t>Poplatek za uložení stavebního odpadu na skládce (skládkovné) z kameniva</t>
  </si>
  <si>
    <t>122,878-1,838</t>
  </si>
  <si>
    <t>998225111</t>
  </si>
  <si>
    <t>Přesun hmot pro pozemní komunikace s krytem z kamene, monolitickým betonovým nebo živičným</t>
  </si>
  <si>
    <t>-2073178598</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</si>
  <si>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</si>
  <si>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</si>
  <si>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998225191</t>
  </si>
  <si>
    <t>Příplatek k přesunu hmot pro pozemní komunikace s krytem z kamene, živičným, betonovým do 1000 m</t>
  </si>
  <si>
    <t>-1563766010</t>
  </si>
  <si>
    <t>Přesun hmot pro komunikace s krytem z kameniva, monolitickým betonovým nebo živičným Příplatek k ceně za zvětšený přesun přes vymezenou největší dopravní vzdálenost do 1000 m</t>
  </si>
  <si>
    <t>711111001</t>
  </si>
  <si>
    <t>Provedení izolace proti zemní vlhkosti vodorovné za studena nátěrem penetračním</t>
  </si>
  <si>
    <t>917840753</t>
  </si>
  <si>
    <t>Provedení izolace proti zemní vlhkosti natěradly a tmely za studena na ploše vodorovné V nátěrem penetračním</t>
  </si>
  <si>
    <t>11,5*2,1</t>
  </si>
  <si>
    <t>1448164593</t>
  </si>
  <si>
    <t>24,15*0,0003 'Přepočtené koeficientem množství</t>
  </si>
  <si>
    <t>711111052</t>
  </si>
  <si>
    <t>Provedení izolace proti zemní vlhkosti vodorovné za studena 2x nátěr tekutou lepenkou</t>
  </si>
  <si>
    <t>41753994</t>
  </si>
  <si>
    <t>Provedení izolace proti zemní vlhkosti natěradly a tmely za studena na ploše vodorovné V dvojnásobným nátěrem tekutou lepenkou</t>
  </si>
  <si>
    <t>"2x asf. nátěr" 11,5*2,1</t>
  </si>
  <si>
    <t>245510300</t>
  </si>
  <si>
    <t>nátěr hydroizolační - tekutá lepenka</t>
  </si>
  <si>
    <t>2014726002</t>
  </si>
  <si>
    <t>nátěr hydroizolační - tekutá lepenka, bal. 6 kg</t>
  </si>
  <si>
    <t>Poznámka k položce:
Spotřeba: 1 vrstva 1,5 kg/m2</t>
  </si>
  <si>
    <t>24,15*3 'Přepočtené koeficientem množství</t>
  </si>
  <si>
    <t>998711201</t>
  </si>
  <si>
    <t>Přesun hmot procentní pro izolace proti vodě, vlhkosti a plynům v objektech v do 6 m</t>
  </si>
  <si>
    <t>%</t>
  </si>
  <si>
    <t>-519727606</t>
  </si>
  <si>
    <t>Přesun hmot pro izolace proti vodě, vlhkosti a plynům stanovený procentní sazbou (%) z ceny vodorovná dopravní vzdálenost do 50 m v objektech výšky do 6 m</t>
  </si>
  <si>
    <t>R 783-2</t>
  </si>
  <si>
    <t>krystalizační nátěr v pracovní spáře stěny
 včetně materiálu a dopravy</t>
  </si>
  <si>
    <t>-1460654655</t>
  </si>
  <si>
    <t>11,5*1,3</t>
  </si>
  <si>
    <t>22-M</t>
  </si>
  <si>
    <t>Montáže technologických zařízení pro dopravní stavby</t>
  </si>
  <si>
    <t>220320391</t>
  </si>
  <si>
    <t>Montáž tabule informační na nosnou konstrukci do 100 kg</t>
  </si>
  <si>
    <t>422358115</t>
  </si>
  <si>
    <t>Montáž tabule včetně vyvrtání otvorů a připevnění tabule, nosné konstrukce, zatažení kabelů do tabule informační na nosnou konstrukci do hmotnosti tabule 100 kg</t>
  </si>
  <si>
    <t xml:space="preserve">Poznámka k souboru cen:
1. V cenách 220 32-0363 až -0424 nejsou započteny náklady na zapojení kabelů. </t>
  </si>
  <si>
    <t>Poznámka k položce:
- montáž informační tabule</t>
  </si>
  <si>
    <t>220320391.R1</t>
  </si>
  <si>
    <t>kovová Informační tabule 1200 x 1000 mm včetně textu (obsahu), protikorozní ochrana</t>
  </si>
  <si>
    <t>256</t>
  </si>
  <si>
    <t>1440167844</t>
  </si>
  <si>
    <t>Poznámka k položce:
- Informační tabule dle požadavku města Skalná, informace o PR pro návštěvníky</t>
  </si>
  <si>
    <t>SO 09-2 - Příjezdové komunikace</t>
  </si>
  <si>
    <t>1) Výkazy výměr byly stanoveny z těchto příloh PD:D.1.1 (TZ), D.1.1.1.4 2) Do hmotností pro výpočet přesunů hmot nejsou započteny některé konstrukce. Předpokládá se, že tyto budou dovezeny z místa nákupu (betonárna apod.) přímo k místu použití. Konkrétně se jedná o položky: 564871111, 564871116. V případě jiných technologických předpokladů je tyto třeba zohlednit v hmotnostech přesunů a cenové nabídce.</t>
  </si>
  <si>
    <t>-2787282</t>
  </si>
  <si>
    <t>"mýcení náletů na plochách příjezdových komunikací"1669</t>
  </si>
  <si>
    <t>111201401</t>
  </si>
  <si>
    <t>Spálení křovin a stromů průměru kmene do 100 mm</t>
  </si>
  <si>
    <t>-683348053</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</si>
  <si>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</si>
  <si>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</si>
  <si>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Poznámka k položce:
-nebo odvoz na skládku/pilu/jiná likvidace</t>
  </si>
  <si>
    <t>113151111</t>
  </si>
  <si>
    <t>Rozebrání zpevněných ploch ze silničních dílců</t>
  </si>
  <si>
    <t>-483531526</t>
  </si>
  <si>
    <t>Rozebírání zpevněných ploch s přemístěním na skládku na vzdálenost do 20 m nebo s naložením na dopravní prostředek ze silničních panelů</t>
  </si>
  <si>
    <t xml:space="preserve">Poznámka k souboru cen:
1. Ceny jsou určeny pro rozebírání silničních panelů jakýchkoliv rozměrů kladených do lože z kameniva. </t>
  </si>
  <si>
    <t>113151111.R1</t>
  </si>
  <si>
    <t>Naložení, odvoz nebo likvidace silničních panelů dle možností zhotovitele (sklad, skládka včetně poplatku)</t>
  </si>
  <si>
    <t>-1875048529</t>
  </si>
  <si>
    <t>113152112</t>
  </si>
  <si>
    <t>Odstranění podkladů zpevněných ploch z kameniva drceného</t>
  </si>
  <si>
    <t>-1868560715</t>
  </si>
  <si>
    <t>Odstranění podkladů zpevněných ploch s přemístěním na skládku na vzdálenost do 20 m nebo s naložením na dopravní prostředek z kameniva drceného</t>
  </si>
  <si>
    <t xml:space="preserve">Poznámka k souboru cen:
1. Množství měrných jednotek se určuje v m3 objemu podkladu každé vrstvy samostatně. </t>
  </si>
  <si>
    <t>"propuistek"5</t>
  </si>
  <si>
    <t>1687024451</t>
  </si>
  <si>
    <t>"odvodnění zamokřených ploch před provedením provizorní komunikace, předpoklad 2 x 2 dny, 8 hodin"2*2*8</t>
  </si>
  <si>
    <t>-439870380</t>
  </si>
  <si>
    <t>-208336630</t>
  </si>
  <si>
    <t>"Plochy 1x, + 25 procent na úpravu povrchů po realizaci"(1+0,25)*(892*(3+0,3)+531*(3+0,25))</t>
  </si>
  <si>
    <t>291211111</t>
  </si>
  <si>
    <t>Zřízení plochy ze silničních panelů do lože tl 50 mm z kameniva</t>
  </si>
  <si>
    <t>-885147855</t>
  </si>
  <si>
    <t>Zřízení zpevněné plochy ze silničních panelů osazených do lože tl. 50 mm z kameniva</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</si>
  <si>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</si>
  <si>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"křížení s kabelem CETIN"3*3</t>
  </si>
  <si>
    <t>"křížení s vodním tokem"5*3</t>
  </si>
  <si>
    <t>593811850</t>
  </si>
  <si>
    <t>panel silniční IZD 86/10 300x100x21,5 cm</t>
  </si>
  <si>
    <t>-516414691</t>
  </si>
  <si>
    <t>panel silniční 300x100x21,5 cm</t>
  </si>
  <si>
    <t>Poznámka k položce:
- pro potřeby oceněného soupisu se předpokládá 5 násobná obratovost</t>
  </si>
  <si>
    <t>24*0,33333 'Přepočtené koeficientem množství</t>
  </si>
  <si>
    <t>564871111</t>
  </si>
  <si>
    <t>Podklad ze štěrkodrtě ŠD tl 250 mm</t>
  </si>
  <si>
    <t>-1458292635</t>
  </si>
  <si>
    <t>Podklad ze štěrkodrti ŠD s rozprostřením a zhutněním, po zhutnění tl. 250 mm</t>
  </si>
  <si>
    <t>"provizorní komunikace a výhybny ŠD 250"531*3+2*23.75</t>
  </si>
  <si>
    <t>-1689741309</t>
  </si>
  <si>
    <t>"provizorní komunikace a výhybny ŠD 300"1423*3+8*23.75</t>
  </si>
  <si>
    <t>919521110</t>
  </si>
  <si>
    <t>Zřízení silničního propustku z trub betonových nebo ŽB DN 300</t>
  </si>
  <si>
    <t>-838449457</t>
  </si>
  <si>
    <t>Zřízení silničního propustku z trub betonových nebo železobetonových DN 300 mm</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</si>
  <si>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</si>
  <si>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"propustek přes vodní tok š= 1 m plus 2x1 m přesah"3+1+1</t>
  </si>
  <si>
    <t>592225300</t>
  </si>
  <si>
    <t>trouba železobetonová hrdlová přímá s integrovaným spojem TZH-Q 30/250 30X250 cm</t>
  </si>
  <si>
    <t>1324686687</t>
  </si>
  <si>
    <t>trouba železobetonová hrdlová přímá s integrovaným spojem 30X250 cm</t>
  </si>
  <si>
    <t>5*0,4 'Přepočtené koeficientem množství</t>
  </si>
  <si>
    <t>919726121</t>
  </si>
  <si>
    <t>Geotextilie pro ochranu, separaci a filtraci netkaná měrná hmotnost do 200 g/m2</t>
  </si>
  <si>
    <t>-1497435714</t>
  </si>
  <si>
    <t>Geotextilie netkaná pro ochranu, separaci nebo filtraci měrná hmotnost do 200 g/m2</t>
  </si>
  <si>
    <t xml:space="preserve">Poznámka k souboru cen:
1. V cenách jsou započteny i náklady na položení a dodání geotextilie včetně přesahů. </t>
  </si>
  <si>
    <t>Poznámka k položce:
- včetně odstranění a odvozu/likvidace</t>
  </si>
  <si>
    <t>"separační geotextilie"(892-180)* (3+0.3)+(531-50)*(3+0.25)</t>
  </si>
  <si>
    <t>-852261616</t>
  </si>
  <si>
    <t>"zamokřené plochy"180*(3+0,3)+50*(3+0,25)</t>
  </si>
  <si>
    <t>936561111</t>
  </si>
  <si>
    <t>Podkladní a krycí vrstvy trubních propustků nebo překopů cest z kameniva</t>
  </si>
  <si>
    <t>560836669</t>
  </si>
  <si>
    <t>Podkladní a krycí vrstvy trubních propustků nebo překopů cest z kameniva drceného</t>
  </si>
  <si>
    <t>"křížení s vodním tokem - násyp provizorního propustku"((3+1+1)*((1+3)*0.5)*((0+1)*0.5))</t>
  </si>
  <si>
    <t>966008111</t>
  </si>
  <si>
    <t>Bourání trubního propustku do DN 300</t>
  </si>
  <si>
    <t>540176403</t>
  </si>
  <si>
    <t>Bourání trubního propustku s odklizením a uložením vybouraného materiálu na skládku na vzdálenost do 3 m nebo s naložením na dopravní prostředek z trub DN do 300 mm</t>
  </si>
  <si>
    <t>Poznámka k položce:
- předpoklad: demontáž trub a odvoz do skladu pro budoucí použití</t>
  </si>
  <si>
    <t>-1676403124</t>
  </si>
  <si>
    <t>"násyp pod propustkem, hmotnost dle KROS"6,5</t>
  </si>
  <si>
    <t>-2003356937</t>
  </si>
  <si>
    <t>"předpokládaná dopravní vzdálenost 12 km, odvoz 1. kameniva z ploch kde se kamenivo neponechává (ZPF), 2. propustek přes VT, na skládku"11*6,5</t>
  </si>
  <si>
    <t>2138147166</t>
  </si>
  <si>
    <t>682620581</t>
  </si>
  <si>
    <t>1019002723</t>
  </si>
  <si>
    <t xml:space="preserve">SO 09-3 - Vnitrostaveništní komunikace </t>
  </si>
  <si>
    <t>1) Výkazy výměr byly stanoveny z těchto příloh PD: D.1.1 (TZ), D.1.1.1.4</t>
  </si>
  <si>
    <t>113107221</t>
  </si>
  <si>
    <t>Odstranění podkladu pl přes 200 m2 z kameniva drceného tl 100 mm</t>
  </si>
  <si>
    <t>-526033988</t>
  </si>
  <si>
    <t>Odstranění podkladů nebo krytů s přemístěním hmot na skládku na vzdálenost do 20 m nebo s naložením na dopravní prostředek v ploše jednotlivě přes 200 m2 z kameniva hrubého drceného, o tl. vrstvy do 100 mm</t>
  </si>
  <si>
    <t>Poznámka k položce:
- součet ploch kameniva tl. 10 a 20 cm je &gt; 200 m2</t>
  </si>
  <si>
    <t>113107222</t>
  </si>
  <si>
    <t>Odstranění podkladu pl přes 200 m2 z kameniva drceného tl 200 mm</t>
  </si>
  <si>
    <t>-96493299</t>
  </si>
  <si>
    <t>Odstranění podkladů nebo krytů s přemístěním hmot na skládku na vzdálenost do 20 m nebo s naložením na dopravní prostředek v ploše jednotlivě přes 200 m2 z kameniva hrubého drceného, o tl. vrstvy přes 100 do 200 mm</t>
  </si>
  <si>
    <t>-531017441</t>
  </si>
  <si>
    <t>-1901395592</t>
  </si>
  <si>
    <t>-1297073947</t>
  </si>
  <si>
    <t>"těleso propustků"25</t>
  </si>
  <si>
    <t>113311121.R1</t>
  </si>
  <si>
    <t>Odstranění geotextilií v komunikacích včetně odvozu do skladu nebo likvidace</t>
  </si>
  <si>
    <t>-1303770470</t>
  </si>
  <si>
    <t>153112122</t>
  </si>
  <si>
    <t>Zaberanění ocelových štětovnic na dl do 8 m ve standardních podmínkách z terénu</t>
  </si>
  <si>
    <t>997993902</t>
  </si>
  <si>
    <t>Zřízení beraněných stěn z ocelových štětovnic z terénu zaberanění štětovnic ve standardních podmínkách, délky do 8 m</t>
  </si>
  <si>
    <t>-1139338725</t>
  </si>
  <si>
    <t>"vnitrostaveništní panelové komunikace - VPR A" 435*3,2</t>
  </si>
  <si>
    <t>"vnitrostaveništní panelové komunikace - VPR B"50*3,2</t>
  </si>
  <si>
    <t>632731048</t>
  </si>
  <si>
    <t>"vnitrostaveništní panelové komunikace - VPR A" 435*3</t>
  </si>
  <si>
    <t>"vnitrostaveništní panelové komunikace - VPR B"50*3</t>
  </si>
  <si>
    <t>-1779854519</t>
  </si>
  <si>
    <t>"panely pro etapu 1, v etapě 2 předpoklad využití panelů z etapy 1"314</t>
  </si>
  <si>
    <t>564811111</t>
  </si>
  <si>
    <t>Podklad ze štěrkodrtě ŠD tl 50 mm</t>
  </si>
  <si>
    <t>-1900397159</t>
  </si>
  <si>
    <t>Podklad ze štěrkodrti ŠD s rozprostřením a zhutněním, po zhutnění tl. 50 mm</t>
  </si>
  <si>
    <t>"vnitrostaveništní panelové komunikace - VPR B- 5 cm již v položce zřízení plochy ze silničních panelů, +10 cm na obě strany"50*(3+2*0,1)</t>
  </si>
  <si>
    <t>564851111</t>
  </si>
  <si>
    <t>Podklad ze štěrkodrtě ŠD tl 150 mm</t>
  </si>
  <si>
    <t>-740265688</t>
  </si>
  <si>
    <t>Podklad ze štěrkodrti ŠD s rozprostřením a zhutněním, po zhutnění tl. 150 mm</t>
  </si>
  <si>
    <t>"vnitrostaveništní panelové komunikace - VPR A - 5 cm již v položce zřízení plochy ze silničních panelů, +10 cm na obě strany podklad" 435*(3+2*0,1)</t>
  </si>
  <si>
    <t>599441111</t>
  </si>
  <si>
    <t>Vyplnění spár mezi silničními dílci drobným kamenivem těženým</t>
  </si>
  <si>
    <t>-403360268</t>
  </si>
  <si>
    <t>Vyplnění spár mezi silničními dílci jakékoliv tloušťky kamenivem těženým</t>
  </si>
  <si>
    <t>"celkem délka"435+50</t>
  </si>
  <si>
    <t>-1091954192</t>
  </si>
  <si>
    <t>"propustek přes vodní tok pro všechny rybníky, š komunikace + přesah 1 m na každou stranu"5*(3+1+1)</t>
  </si>
  <si>
    <t>-646791178</t>
  </si>
  <si>
    <t>-1881092388</t>
  </si>
  <si>
    <t>2065821758</t>
  </si>
  <si>
    <t>"křížení s vodním tokem - násyp provizorních propustků - 5x, délka x šířka cca 3,5 m x tl. násypu cca 0,5 m"5*((3+1+1)*((1+3)*0.5)*((0+1)*0.5))</t>
  </si>
  <si>
    <t>2117998711</t>
  </si>
  <si>
    <t>"demontáž trubních propustků"25</t>
  </si>
  <si>
    <t>323645150</t>
  </si>
  <si>
    <t>"součet hmotností sutě z odstraněných podkladů mimo panely a geotextilii+suť z propustků"20,8+320,07+32,5+18,825</t>
  </si>
  <si>
    <t>423981555</t>
  </si>
  <si>
    <t>"předpokládaná dopravní vzdálenost 12 km, odvoz kameniva na skládku"11*392,2</t>
  </si>
  <si>
    <t>1358072220</t>
  </si>
  <si>
    <t>Poplatek za uložení stavebního odpadu na skládce (skládkovné) z kameniva (17 05 04)</t>
  </si>
  <si>
    <t>998226011</t>
  </si>
  <si>
    <t>Přesun hmot pro pozemní komunikace a letiště s krytem montovaným z ŽB dílců</t>
  </si>
  <si>
    <t>948582115</t>
  </si>
  <si>
    <t>Přesun hmot pro pozemní komunikace a letiště s krytem montovaným ze silničních dílců ze železového nebo předpjatého betonu dopravní vzdálenost do 200 m jakékoliv délky objektu</t>
  </si>
  <si>
    <t>998226011.R1</t>
  </si>
  <si>
    <t xml:space="preserve">Příplatek za přesun hmot - panely pro etapu 2 </t>
  </si>
  <si>
    <t>1319372631</t>
  </si>
  <si>
    <t>"přemístění panelů pro 2. etapu, ks x hmotnost dle URS"171*1,516</t>
  </si>
  <si>
    <t>SO 99 - Ostatní opatření (rekultivace)</t>
  </si>
  <si>
    <t>121101102</t>
  </si>
  <si>
    <t>Sejmutí ornice s přemístěním na vzdálenost do 100 m</t>
  </si>
  <si>
    <t>-643987123</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</si>
  <si>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</si>
  <si>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</si>
  <si>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"skrývka ornice - plochy zařízení staveniště, tl. 30 cm, uskladnění na ploše 1 000 m2 (h=1,2 m)."4000*0,3</t>
  </si>
  <si>
    <t>121101201</t>
  </si>
  <si>
    <t>Odstranění lesní hrabanky</t>
  </si>
  <si>
    <t>-1578584987</t>
  </si>
  <si>
    <t>Odstranění lesní hrabanky pro jakoukoliv tloušťku vrstvy</t>
  </si>
  <si>
    <t xml:space="preserve">Poznámka k souboru cen:
1. Cena je určena pro odstranění lesní hrabanky při jakémkoliv sklonu terénu. 2. V ceně jsou započteny i náklady na přemístění a rozhození hrabanky mimo očišťovanou plochu na vzdálenost do 20 m nebo naložení na dopravní prostředek. 3. Lesní hrabankou se rozumí vrstva nesetlelého opadaného listí, jehličí, větévek, kůry nebo mechu. </t>
  </si>
  <si>
    <t>Poznámka k položce:
- předpokl. průměrná tl. 10 cm</t>
  </si>
  <si>
    <t>"A celk. záboru LPF"5005</t>
  </si>
  <si>
    <t>1714510516</t>
  </si>
  <si>
    <t>"plochy celk. dočas. záboru PUPFL, mocnost 0,1 m, 90 procent v rovině"5005*0,1*0,9</t>
  </si>
  <si>
    <t>156633875</t>
  </si>
  <si>
    <t>"plochy celk. dočas. záboru PUPFL, mocnost 0,1 m, 10 procent ve svahu do 1:2"5005*0,1*0,1</t>
  </si>
  <si>
    <t>132753101</t>
  </si>
  <si>
    <t>Hloubkové meliorační kypření</t>
  </si>
  <si>
    <t>327047503</t>
  </si>
  <si>
    <t>Hloubkové meliorační kypření bez ohledu na šířku stop</t>
  </si>
  <si>
    <t>"rekultivace ploch ZS"5000/10000</t>
  </si>
  <si>
    <t>"nakypření deponované ornice - provzdušnění, 2* po dobu 2 let"(2*2*1000)/10000</t>
  </si>
  <si>
    <t>162206113</t>
  </si>
  <si>
    <t>Vodorovné přemístění do 100 m bez naložení výkopku ze zemin schopných zúrodnění</t>
  </si>
  <si>
    <t>-1918886042</t>
  </si>
  <si>
    <t>Vodorovné přemístění výkopku bez naložení, avšak se složením zemin schopných zúrodnění, na vzdálenost přes 50 do 100 m</t>
  </si>
  <si>
    <t>"doprava ornice zpět při rekultivaci ZS, vzdálenost cca 100 m"4000*0,3</t>
  </si>
  <si>
    <t>297372313</t>
  </si>
  <si>
    <t>"sejmutá zemina schopná zúrodnění z ploch PUPFL na MD (ZS) a zpět (2x), průměrná vzdálenost cca 500 m"2*5005*0,1</t>
  </si>
  <si>
    <t>1022604774</t>
  </si>
  <si>
    <t>"nakládání ornice pro zpětnou rekultivaci"4000*0,3</t>
  </si>
  <si>
    <t>"nakládání z.s.zú.na mezdipenii pro rekultivaci PUPFL"5005*0,1</t>
  </si>
  <si>
    <t>181151311</t>
  </si>
  <si>
    <t>Plošná úprava terénu přes 500 m2 zemina tř 1 až 4 nerovnosti do 100 mm v rovinně a svahu do 1:5</t>
  </si>
  <si>
    <t>-1197178262</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</si>
  <si>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</si>
  <si>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</si>
  <si>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"povrch. úprava ploch mezideponie ornice"1000</t>
  </si>
  <si>
    <t>"úprava povrchu ploch navracených do LPF, 90 procent v rovině"3190*0,9</t>
  </si>
  <si>
    <t>181151312</t>
  </si>
  <si>
    <t>Plošná úprava terénu přes 500 m2 zemina tř 1 až 4 nerovnosti do 100 mm ve svahu do 1:2</t>
  </si>
  <si>
    <t>-251029099</t>
  </si>
  <si>
    <t>Plošná úprava terénu v zemině tř. 1 až 4 s urovnáním povrchu bez doplnění ornice souvislé plochy přes 500 m2 při nerovnostech terénu přes 50 do 100 mm na svahu přes 1:5 do 1:2</t>
  </si>
  <si>
    <t>"úprava povrchu ploch navracených do LPF, 10 procent ve svahu do 1:2"3190*0,1</t>
  </si>
  <si>
    <t>181301113</t>
  </si>
  <si>
    <t>Rozprostření ornice tl vrstvy do 200 mm pl přes 500 m2 v rovině nebo ve svahu do 1:5</t>
  </si>
  <si>
    <t>-1566773649</t>
  </si>
  <si>
    <t>Rozprostření a urovnání ornice v rovině nebo ve svahu sklonu do 1:5 při souvislé ploše přes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</si>
  <si>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</si>
  <si>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 lesní půdy</t>
  </si>
  <si>
    <t>"rekultivace ploch navracených do PUPFL, 90 % v rovině"3190*0,9</t>
  </si>
  <si>
    <t>181301115</t>
  </si>
  <si>
    <t>Rozprostření ornice tl vrstvy do 300 mm pl přes 500 m2 v rovině nebo ve svahu do 1:5</t>
  </si>
  <si>
    <t>-1460245905</t>
  </si>
  <si>
    <t>Rozprostření a urovnání ornice v rovině nebo ve svahu sklonu do 1:5 při souvislé ploše přes 500 m2, tl. vrstvy přes 250 do 300 mm</t>
  </si>
  <si>
    <t>"rekultivace zařízení staveniště, mimo deponii ornice"4000</t>
  </si>
  <si>
    <t>1128224204</t>
  </si>
  <si>
    <t>"rekultivace celé plochy ZS"5000</t>
  </si>
  <si>
    <t>-534991703</t>
  </si>
  <si>
    <t>"250 kg/ha"5000*250/10000</t>
  </si>
  <si>
    <t>182301133</t>
  </si>
  <si>
    <t>Rozprostření ornice pl přes 500 m2 ve svahu nad 1:5 tl vrstvy do 200 mm</t>
  </si>
  <si>
    <t>-673282890</t>
  </si>
  <si>
    <t>Rozprostření a urovnání ornice ve svahu sklonu přes 1:5 při souvislé ploše přes 500 m2, tl. vrstvy přes 150 do 200 mm</t>
  </si>
  <si>
    <t>"rekultivace ploch navracených do PUPFL, 10 procent ve svahu"3190*0,1</t>
  </si>
  <si>
    <t>183104123</t>
  </si>
  <si>
    <t>Kopání jamek pro výsadbu sazenic D 250 mm hl 250 mm v půdě zabuřeněné zemina 3</t>
  </si>
  <si>
    <t>-617392136</t>
  </si>
  <si>
    <t>Kopání jamek pro výsadbu sazenic velikost jamky průměr 250 mm, hl. 250 mm v půdě zabuřeněné zemina 3</t>
  </si>
  <si>
    <t>184004611</t>
  </si>
  <si>
    <t>Výsadba sazenic stromů v jutovém obalu do jamky D 250 mm hl 250 mm bal D do 200 mm</t>
  </si>
  <si>
    <t>215947632</t>
  </si>
  <si>
    <t>Výsadba sazenic bez vykopání jamek a bez donesení hlíny stromů nebo keřů s kořenovým balem v jutovém obalu, o průměru balu do 200 mm, do jamky o průměru do 250 mm, hl. 250 mm</t>
  </si>
  <si>
    <t>"výsadby PK sazenic, spon 3x3, rekultivace PUPFL"355</t>
  </si>
  <si>
    <t>026503580</t>
  </si>
  <si>
    <t>Dub letní (Quercus robur) 80 - 120 cm, KK</t>
  </si>
  <si>
    <t>1511668000</t>
  </si>
  <si>
    <t>178</t>
  </si>
  <si>
    <t>026503280</t>
  </si>
  <si>
    <t>Olše lepkavá /Alnus glutinosa/ 80 - 120 cm, KK</t>
  </si>
  <si>
    <t>832186535</t>
  </si>
  <si>
    <t>177</t>
  </si>
  <si>
    <t>184215111</t>
  </si>
  <si>
    <t>Ukotvení kmene dřevin jedním kůlem D do 0,1 m délky do 1 m</t>
  </si>
  <si>
    <t>-1710605649</t>
  </si>
  <si>
    <t>Ukotvení dřeviny kůly jedním kůlem, délky do 1 m</t>
  </si>
  <si>
    <t>-1578980816</t>
  </si>
  <si>
    <t>"Kotvící kůly k sazenicím, celk. délka 1 m, průměr 10 cm, ztrátné 5 procent"355*(1*(3.1415 *0.1*0.1/4))*1.05</t>
  </si>
  <si>
    <t>184215151</t>
  </si>
  <si>
    <t>Odstranění ukotvení kmene dřevin jedním kůlem D do 0,1 m délky do 1 m</t>
  </si>
  <si>
    <t>336759915</t>
  </si>
  <si>
    <t>Odstranění ukotvení dřeviny kůly jedním kůlem, délky do 1 m</t>
  </si>
  <si>
    <t>184801131</t>
  </si>
  <si>
    <t>Ošetřování vysazených dřevin ve skupinách v rovině a svahu do 1:5</t>
  </si>
  <si>
    <t>1252046504</t>
  </si>
  <si>
    <t>Ošetření vysazených dřevin ve skupinách v rovině nebo na svahu do 1:5</t>
  </si>
  <si>
    <t>"1ks=1m2"355*1*0,9</t>
  </si>
  <si>
    <t>184801132</t>
  </si>
  <si>
    <t>Ošetřování vysazených dřevin ve skupinách ve svahu do 1:2</t>
  </si>
  <si>
    <t>2106862772</t>
  </si>
  <si>
    <t>Ošetření vysazených dřevin ve skupinách na svahu přes 1:5 do 1:2</t>
  </si>
  <si>
    <t>"1ks=1m2"355*1*0,1</t>
  </si>
  <si>
    <t>184802111</t>
  </si>
  <si>
    <t>Chemické odplevelení před založením kultury nad 20 m2 postřikem na široko v rovině a svahu do 1:5</t>
  </si>
  <si>
    <t>-877541353</t>
  </si>
  <si>
    <t>Chemické odplevelení půdy před založením kultury, trávníku nebo zpevněných ploch o výměře jednotlivě přes 20 m2 v rovině nebo na svahu do 1:5 postřikem na široko</t>
  </si>
  <si>
    <t>"před výsadbami"3190</t>
  </si>
  <si>
    <t>1673261721</t>
  </si>
  <si>
    <t>1759912497</t>
  </si>
  <si>
    <t>"10 % ve svahu"36</t>
  </si>
  <si>
    <t>-1593465064</t>
  </si>
  <si>
    <t>"10 l/ks.den, celkem 50 dnů"355*0.01*50</t>
  </si>
  <si>
    <t>1664125826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</si>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</sst>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8"/>
      <color rgb="FF003366"/>
      <name val="Trebuchet MS"/>
      <family val="2"/>
    </font>
    <font>
      <sz val="8"/>
      <color rgb="FF800080"/>
      <name val="Trebuchet MS"/>
      <family val="2"/>
    </font>
    <font>
      <sz val="8"/>
      <color rgb="FF505050"/>
      <name val="Trebuchet MS"/>
      <family val="2"/>
    </font>
    <font>
      <sz val="10"/>
      <color rgb="FF003366"/>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9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11"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40"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horizontal="left" vertical="center"/>
      <protection/>
    </xf>
    <xf numFmtId="0" fontId="11" fillId="0" borderId="23" xfId="0" applyFont="1" applyBorder="1" applyAlignment="1" applyProtection="1">
      <alignment vertical="center"/>
      <protection/>
    </xf>
    <xf numFmtId="0" fontId="11" fillId="0" borderId="23" xfId="0" applyFont="1" applyBorder="1" applyAlignment="1" applyProtection="1">
      <alignment vertical="center"/>
      <protection locked="0"/>
    </xf>
    <xf numFmtId="4" fontId="11" fillId="0" borderId="23" xfId="0" applyNumberFormat="1" applyFont="1" applyBorder="1" applyAlignment="1" applyProtection="1">
      <alignment vertical="center"/>
      <protection/>
    </xf>
    <xf numFmtId="0" fontId="11" fillId="0" borderId="5" xfId="0" applyFont="1" applyBorder="1" applyAlignment="1" applyProtection="1">
      <alignment vertical="center"/>
      <protection/>
    </xf>
    <xf numFmtId="0" fontId="11" fillId="0" borderId="0" xfId="0" applyFont="1" applyAlignment="1" applyProtection="1">
      <alignment horizontal="left"/>
      <protection/>
    </xf>
    <xf numFmtId="4" fontId="11" fillId="0" borderId="0" xfId="0" applyNumberFormat="1" applyFont="1" applyAlignment="1" applyProtection="1">
      <alignment/>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4"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40" fillId="0" borderId="0" xfId="0" applyFont="1" applyAlignment="1" applyProtection="1">
      <alignment vertical="top" wrapText="1"/>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8</v>
      </c>
    </row>
    <row r="5" spans="2:71" ht="14.4" customHeight="1">
      <c r="B5" s="29"/>
      <c r="C5" s="30"/>
      <c r="D5" s="35" t="s">
        <v>14</v>
      </c>
      <c r="E5" s="30"/>
      <c r="F5" s="30"/>
      <c r="G5" s="30"/>
      <c r="H5" s="30"/>
      <c r="I5" s="30"/>
      <c r="J5" s="30"/>
      <c r="K5" s="36" t="s">
        <v>15</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16</v>
      </c>
      <c r="BS5" s="25" t="s">
        <v>8</v>
      </c>
    </row>
    <row r="6" spans="2:71" ht="36.95" customHeight="1">
      <c r="B6" s="29"/>
      <c r="C6" s="30"/>
      <c r="D6" s="38" t="s">
        <v>17</v>
      </c>
      <c r="E6" s="30"/>
      <c r="F6" s="30"/>
      <c r="G6" s="30"/>
      <c r="H6" s="30"/>
      <c r="I6" s="30"/>
      <c r="J6" s="30"/>
      <c r="K6" s="39" t="s">
        <v>18</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19</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23</v>
      </c>
      <c r="AO7" s="30"/>
      <c r="AP7" s="30"/>
      <c r="AQ7" s="32"/>
      <c r="BE7" s="40"/>
      <c r="BS7" s="25" t="s">
        <v>24</v>
      </c>
    </row>
    <row r="8" spans="2:71" ht="14.4" customHeight="1">
      <c r="B8" s="29"/>
      <c r="C8" s="30"/>
      <c r="D8" s="41"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27</v>
      </c>
      <c r="AL8" s="30"/>
      <c r="AM8" s="30"/>
      <c r="AN8" s="42" t="s">
        <v>28</v>
      </c>
      <c r="AO8" s="30"/>
      <c r="AP8" s="30"/>
      <c r="AQ8" s="32"/>
      <c r="BE8" s="40"/>
      <c r="BS8" s="25" t="s">
        <v>29</v>
      </c>
    </row>
    <row r="9" spans="2:71" ht="29.25" customHeight="1">
      <c r="B9" s="29"/>
      <c r="C9" s="30"/>
      <c r="D9" s="35" t="s">
        <v>30</v>
      </c>
      <c r="E9" s="30"/>
      <c r="F9" s="30"/>
      <c r="G9" s="30"/>
      <c r="H9" s="30"/>
      <c r="I9" s="30"/>
      <c r="J9" s="30"/>
      <c r="K9" s="43" t="s">
        <v>31</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32</v>
      </c>
      <c r="AL9" s="30"/>
      <c r="AM9" s="30"/>
      <c r="AN9" s="43" t="s">
        <v>33</v>
      </c>
      <c r="AO9" s="30"/>
      <c r="AP9" s="30"/>
      <c r="AQ9" s="32"/>
      <c r="BE9" s="40"/>
      <c r="BS9" s="25" t="s">
        <v>34</v>
      </c>
    </row>
    <row r="10" spans="2:71" ht="14.4" customHeight="1">
      <c r="B10" s="29"/>
      <c r="C10" s="30"/>
      <c r="D10" s="41" t="s">
        <v>35</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36</v>
      </c>
      <c r="AL10" s="30"/>
      <c r="AM10" s="30"/>
      <c r="AN10" s="36" t="s">
        <v>37</v>
      </c>
      <c r="AO10" s="30"/>
      <c r="AP10" s="30"/>
      <c r="AQ10" s="32"/>
      <c r="BE10" s="40"/>
      <c r="BS10" s="25" t="s">
        <v>19</v>
      </c>
    </row>
    <row r="11" spans="2:71" ht="18.45" customHeight="1">
      <c r="B11" s="29"/>
      <c r="C11" s="30"/>
      <c r="D11" s="30"/>
      <c r="E11" s="36" t="s">
        <v>38</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39</v>
      </c>
      <c r="AL11" s="30"/>
      <c r="AM11" s="30"/>
      <c r="AN11" s="36" t="s">
        <v>40</v>
      </c>
      <c r="AO11" s="30"/>
      <c r="AP11" s="30"/>
      <c r="AQ11" s="32"/>
      <c r="BE11" s="40"/>
      <c r="BS11" s="25" t="s">
        <v>19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19</v>
      </c>
    </row>
    <row r="13" spans="2:71" ht="14.4" customHeight="1">
      <c r="B13" s="29"/>
      <c r="C13" s="30"/>
      <c r="D13" s="41" t="s">
        <v>41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36</v>
      </c>
      <c r="AL13" s="30"/>
      <c r="AM13" s="30"/>
      <c r="AN13" s="44" t="s">
        <v>42</v>
      </c>
      <c r="AO13" s="30"/>
      <c r="AP13" s="30"/>
      <c r="AQ13" s="32"/>
      <c r="BE13" s="40"/>
      <c r="BS13" s="25" t="s">
        <v>19</v>
      </c>
    </row>
    <row r="14" spans="2:71" ht="13.5">
      <c r="B14" s="29"/>
      <c r="C14" s="30"/>
      <c r="D14" s="30"/>
      <c r="E14" s="44" t="s">
        <v>42</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1" t="s">
        <v>39</v>
      </c>
      <c r="AL14" s="30"/>
      <c r="AM14" s="30"/>
      <c r="AN14" s="44" t="s">
        <v>42</v>
      </c>
      <c r="AO14" s="30"/>
      <c r="AP14" s="30"/>
      <c r="AQ14" s="32"/>
      <c r="BE14" s="40"/>
      <c r="BS14" s="25" t="s">
        <v>19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43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36</v>
      </c>
      <c r="AL16" s="30"/>
      <c r="AM16" s="30"/>
      <c r="AN16" s="36" t="s">
        <v>44</v>
      </c>
      <c r="AO16" s="30"/>
      <c r="AP16" s="30"/>
      <c r="AQ16" s="32"/>
      <c r="BE16" s="40"/>
      <c r="BS16" s="25" t="s">
        <v>6</v>
      </c>
    </row>
    <row r="17" spans="2:71" ht="18.45" customHeight="1">
      <c r="B17" s="29"/>
      <c r="C17" s="30"/>
      <c r="D17" s="30"/>
      <c r="E17" s="36" t="s">
        <v>45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39</v>
      </c>
      <c r="AL17" s="30"/>
      <c r="AM17" s="30"/>
      <c r="AN17" s="36" t="s">
        <v>46</v>
      </c>
      <c r="AO17" s="30"/>
      <c r="AP17" s="30"/>
      <c r="AQ17" s="32"/>
      <c r="BE17" s="40"/>
      <c r="BS17" s="25" t="s">
        <v>47</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48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63" customHeight="1">
      <c r="B20" s="29"/>
      <c r="C20" s="30"/>
      <c r="D20" s="30"/>
      <c r="E20" s="46" t="s">
        <v>49</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0"/>
      <c r="AQ22" s="32"/>
      <c r="BE22" s="40"/>
    </row>
    <row r="23" spans="2:57" s="1" customFormat="1" ht="25.9" customHeight="1">
      <c r="B23" s="48"/>
      <c r="C23" s="49"/>
      <c r="D23" s="50" t="s">
        <v>50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0"/>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0"/>
    </row>
    <row r="25" spans="2:57" s="1" customFormat="1" ht="13.5">
      <c r="B25" s="48"/>
      <c r="C25" s="49"/>
      <c r="D25" s="49"/>
      <c r="E25" s="49"/>
      <c r="F25" s="49"/>
      <c r="G25" s="49"/>
      <c r="H25" s="49"/>
      <c r="I25" s="49"/>
      <c r="J25" s="49"/>
      <c r="K25" s="49"/>
      <c r="L25" s="54" t="s">
        <v>51</v>
      </c>
      <c r="M25" s="54"/>
      <c r="N25" s="54"/>
      <c r="O25" s="54"/>
      <c r="P25" s="49"/>
      <c r="Q25" s="49"/>
      <c r="R25" s="49"/>
      <c r="S25" s="49"/>
      <c r="T25" s="49"/>
      <c r="U25" s="49"/>
      <c r="V25" s="49"/>
      <c r="W25" s="54" t="s">
        <v>52</v>
      </c>
      <c r="X25" s="54"/>
      <c r="Y25" s="54"/>
      <c r="Z25" s="54"/>
      <c r="AA25" s="54"/>
      <c r="AB25" s="54"/>
      <c r="AC25" s="54"/>
      <c r="AD25" s="54"/>
      <c r="AE25" s="54"/>
      <c r="AF25" s="49"/>
      <c r="AG25" s="49"/>
      <c r="AH25" s="49"/>
      <c r="AI25" s="49"/>
      <c r="AJ25" s="49"/>
      <c r="AK25" s="54" t="s">
        <v>53</v>
      </c>
      <c r="AL25" s="54"/>
      <c r="AM25" s="54"/>
      <c r="AN25" s="54"/>
      <c r="AO25" s="54"/>
      <c r="AP25" s="49"/>
      <c r="AQ25" s="53"/>
      <c r="BE25" s="40"/>
    </row>
    <row r="26" spans="2:57" s="2" customFormat="1" ht="14.4" customHeight="1">
      <c r="B26" s="55"/>
      <c r="C26" s="56"/>
      <c r="D26" s="57" t="s">
        <v>54</v>
      </c>
      <c r="E26" s="56"/>
      <c r="F26" s="57" t="s">
        <v>55</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0"/>
    </row>
    <row r="27" spans="2:57" s="2" customFormat="1" ht="14.4" customHeight="1">
      <c r="B27" s="55"/>
      <c r="C27" s="56"/>
      <c r="D27" s="56"/>
      <c r="E27" s="56"/>
      <c r="F27" s="57" t="s">
        <v>56</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0"/>
    </row>
    <row r="28" spans="2:57" s="2" customFormat="1" ht="14.4" customHeight="1" hidden="1">
      <c r="B28" s="55"/>
      <c r="C28" s="56"/>
      <c r="D28" s="56"/>
      <c r="E28" s="56"/>
      <c r="F28" s="57" t="s">
        <v>57</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0"/>
    </row>
    <row r="29" spans="2:57" s="2" customFormat="1" ht="14.4" customHeight="1" hidden="1">
      <c r="B29" s="55"/>
      <c r="C29" s="56"/>
      <c r="D29" s="56"/>
      <c r="E29" s="56"/>
      <c r="F29" s="57" t="s">
        <v>58</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0"/>
    </row>
    <row r="30" spans="2:57" s="2" customFormat="1" ht="14.4" customHeight="1" hidden="1">
      <c r="B30" s="55"/>
      <c r="C30" s="56"/>
      <c r="D30" s="56"/>
      <c r="E30" s="56"/>
      <c r="F30" s="57" t="s">
        <v>59</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0"/>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0"/>
    </row>
    <row r="32" spans="2:57" s="1" customFormat="1" ht="25.9" customHeight="1">
      <c r="B32" s="48"/>
      <c r="C32" s="61"/>
      <c r="D32" s="62" t="s">
        <v>60</v>
      </c>
      <c r="E32" s="63"/>
      <c r="F32" s="63"/>
      <c r="G32" s="63"/>
      <c r="H32" s="63"/>
      <c r="I32" s="63"/>
      <c r="J32" s="63"/>
      <c r="K32" s="63"/>
      <c r="L32" s="63"/>
      <c r="M32" s="63"/>
      <c r="N32" s="63"/>
      <c r="O32" s="63"/>
      <c r="P32" s="63"/>
      <c r="Q32" s="63"/>
      <c r="R32" s="63"/>
      <c r="S32" s="63"/>
      <c r="T32" s="64" t="s">
        <v>61</v>
      </c>
      <c r="U32" s="63"/>
      <c r="V32" s="63"/>
      <c r="W32" s="63"/>
      <c r="X32" s="65" t="s">
        <v>62</v>
      </c>
      <c r="Y32" s="63"/>
      <c r="Z32" s="63"/>
      <c r="AA32" s="63"/>
      <c r="AB32" s="63"/>
      <c r="AC32" s="63"/>
      <c r="AD32" s="63"/>
      <c r="AE32" s="63"/>
      <c r="AF32" s="63"/>
      <c r="AG32" s="63"/>
      <c r="AH32" s="63"/>
      <c r="AI32" s="63"/>
      <c r="AJ32" s="63"/>
      <c r="AK32" s="66">
        <f>SUM(AK23:AK30)</f>
        <v>0</v>
      </c>
      <c r="AL32" s="63"/>
      <c r="AM32" s="63"/>
      <c r="AN32" s="63"/>
      <c r="AO32" s="67"/>
      <c r="AP32" s="61"/>
      <c r="AQ32" s="68"/>
      <c r="BE32" s="40"/>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4"/>
    </row>
    <row r="39" spans="2:44" s="1" customFormat="1" ht="36.95" customHeight="1">
      <c r="B39" s="48"/>
      <c r="C39" s="75" t="s">
        <v>63</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4"/>
    </row>
    <row r="40" spans="2:44" s="1" customFormat="1" ht="6.95" customHeight="1">
      <c r="B40" s="4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4"/>
    </row>
    <row r="41" spans="2:44" s="3" customFormat="1" ht="14.4" customHeight="1">
      <c r="B41" s="77"/>
      <c r="C41" s="78" t="s">
        <v>14</v>
      </c>
      <c r="D41" s="79"/>
      <c r="E41" s="79"/>
      <c r="F41" s="79"/>
      <c r="G41" s="79"/>
      <c r="H41" s="79"/>
      <c r="I41" s="79"/>
      <c r="J41" s="79"/>
      <c r="K41" s="79"/>
      <c r="L41" s="79" t="str">
        <f>K5</f>
        <v>2760/002</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row>
    <row r="42" spans="2:44" s="4" customFormat="1" ht="36.95" customHeight="1">
      <c r="B42" s="81"/>
      <c r="C42" s="82" t="s">
        <v>17</v>
      </c>
      <c r="D42" s="83"/>
      <c r="E42" s="83"/>
      <c r="F42" s="83"/>
      <c r="G42" s="83"/>
      <c r="H42" s="83"/>
      <c r="I42" s="83"/>
      <c r="J42" s="83"/>
      <c r="K42" s="83"/>
      <c r="L42" s="84" t="str">
        <f>K6</f>
        <v>Revitalizace PR U sedmi rybníků - DPS</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5"/>
    </row>
    <row r="43" spans="2:44" s="1" customFormat="1" ht="6.95" customHeight="1">
      <c r="B43" s="48"/>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4"/>
    </row>
    <row r="44" spans="2:44" s="1" customFormat="1" ht="13.5">
      <c r="B44" s="48"/>
      <c r="C44" s="78" t="s">
        <v>25</v>
      </c>
      <c r="D44" s="76"/>
      <c r="E44" s="76"/>
      <c r="F44" s="76"/>
      <c r="G44" s="76"/>
      <c r="H44" s="76"/>
      <c r="I44" s="76"/>
      <c r="J44" s="76"/>
      <c r="K44" s="76"/>
      <c r="L44" s="86" t="str">
        <f>IF(K8="","",K8)</f>
        <v>Vojtanov</v>
      </c>
      <c r="M44" s="76"/>
      <c r="N44" s="76"/>
      <c r="O44" s="76"/>
      <c r="P44" s="76"/>
      <c r="Q44" s="76"/>
      <c r="R44" s="76"/>
      <c r="S44" s="76"/>
      <c r="T44" s="76"/>
      <c r="U44" s="76"/>
      <c r="V44" s="76"/>
      <c r="W44" s="76"/>
      <c r="X44" s="76"/>
      <c r="Y44" s="76"/>
      <c r="Z44" s="76"/>
      <c r="AA44" s="76"/>
      <c r="AB44" s="76"/>
      <c r="AC44" s="76"/>
      <c r="AD44" s="76"/>
      <c r="AE44" s="76"/>
      <c r="AF44" s="76"/>
      <c r="AG44" s="76"/>
      <c r="AH44" s="76"/>
      <c r="AI44" s="78" t="s">
        <v>27</v>
      </c>
      <c r="AJ44" s="76"/>
      <c r="AK44" s="76"/>
      <c r="AL44" s="76"/>
      <c r="AM44" s="87" t="str">
        <f>IF(AN8="","",AN8)</f>
        <v>29. 9. 2016</v>
      </c>
      <c r="AN44" s="87"/>
      <c r="AO44" s="76"/>
      <c r="AP44" s="76"/>
      <c r="AQ44" s="76"/>
      <c r="AR44" s="74"/>
    </row>
    <row r="45" spans="2:44" s="1" customFormat="1" ht="6.95" customHeight="1">
      <c r="B45" s="4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4"/>
    </row>
    <row r="46" spans="2:56" s="1" customFormat="1" ht="13.5">
      <c r="B46" s="48"/>
      <c r="C46" s="78" t="s">
        <v>35</v>
      </c>
      <c r="D46" s="76"/>
      <c r="E46" s="76"/>
      <c r="F46" s="76"/>
      <c r="G46" s="76"/>
      <c r="H46" s="76"/>
      <c r="I46" s="76"/>
      <c r="J46" s="76"/>
      <c r="K46" s="76"/>
      <c r="L46" s="79" t="str">
        <f>IF(E11="","",E11)</f>
        <v>AOPK ČR</v>
      </c>
      <c r="M46" s="76"/>
      <c r="N46" s="76"/>
      <c r="O46" s="76"/>
      <c r="P46" s="76"/>
      <c r="Q46" s="76"/>
      <c r="R46" s="76"/>
      <c r="S46" s="76"/>
      <c r="T46" s="76"/>
      <c r="U46" s="76"/>
      <c r="V46" s="76"/>
      <c r="W46" s="76"/>
      <c r="X46" s="76"/>
      <c r="Y46" s="76"/>
      <c r="Z46" s="76"/>
      <c r="AA46" s="76"/>
      <c r="AB46" s="76"/>
      <c r="AC46" s="76"/>
      <c r="AD46" s="76"/>
      <c r="AE46" s="76"/>
      <c r="AF46" s="76"/>
      <c r="AG46" s="76"/>
      <c r="AH46" s="76"/>
      <c r="AI46" s="78" t="s">
        <v>43</v>
      </c>
      <c r="AJ46" s="76"/>
      <c r="AK46" s="76"/>
      <c r="AL46" s="76"/>
      <c r="AM46" s="79" t="str">
        <f>IF(E17="","",E17)</f>
        <v>VRV, a.s.</v>
      </c>
      <c r="AN46" s="79"/>
      <c r="AO46" s="79"/>
      <c r="AP46" s="79"/>
      <c r="AQ46" s="76"/>
      <c r="AR46" s="74"/>
      <c r="AS46" s="88" t="s">
        <v>64</v>
      </c>
      <c r="AT46" s="89"/>
      <c r="AU46" s="90"/>
      <c r="AV46" s="90"/>
      <c r="AW46" s="90"/>
      <c r="AX46" s="90"/>
      <c r="AY46" s="90"/>
      <c r="AZ46" s="90"/>
      <c r="BA46" s="90"/>
      <c r="BB46" s="90"/>
      <c r="BC46" s="90"/>
      <c r="BD46" s="91"/>
    </row>
    <row r="47" spans="2:56" s="1" customFormat="1" ht="13.5">
      <c r="B47" s="48"/>
      <c r="C47" s="78" t="s">
        <v>41</v>
      </c>
      <c r="D47" s="76"/>
      <c r="E47" s="76"/>
      <c r="F47" s="76"/>
      <c r="G47" s="76"/>
      <c r="H47" s="76"/>
      <c r="I47" s="76"/>
      <c r="J47" s="76"/>
      <c r="K47" s="76"/>
      <c r="L47" s="79" t="str">
        <f>IF(E14="Vyplň údaj","",E14)</f>
        <v/>
      </c>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4"/>
      <c r="AS47" s="92"/>
      <c r="AT47" s="93"/>
      <c r="AU47" s="94"/>
      <c r="AV47" s="94"/>
      <c r="AW47" s="94"/>
      <c r="AX47" s="94"/>
      <c r="AY47" s="94"/>
      <c r="AZ47" s="94"/>
      <c r="BA47" s="94"/>
      <c r="BB47" s="94"/>
      <c r="BC47" s="94"/>
      <c r="BD47" s="95"/>
    </row>
    <row r="48" spans="2:56" s="1" customFormat="1" ht="10.8" customHeight="1">
      <c r="B48" s="48"/>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4"/>
      <c r="AS48" s="96"/>
      <c r="AT48" s="57"/>
      <c r="AU48" s="49"/>
      <c r="AV48" s="49"/>
      <c r="AW48" s="49"/>
      <c r="AX48" s="49"/>
      <c r="AY48" s="49"/>
      <c r="AZ48" s="49"/>
      <c r="BA48" s="49"/>
      <c r="BB48" s="49"/>
      <c r="BC48" s="49"/>
      <c r="BD48" s="97"/>
    </row>
    <row r="49" spans="2:56" s="1" customFormat="1" ht="29.25" customHeight="1">
      <c r="B49" s="48"/>
      <c r="C49" s="98" t="s">
        <v>65</v>
      </c>
      <c r="D49" s="99"/>
      <c r="E49" s="99"/>
      <c r="F49" s="99"/>
      <c r="G49" s="99"/>
      <c r="H49" s="100"/>
      <c r="I49" s="101" t="s">
        <v>66</v>
      </c>
      <c r="J49" s="99"/>
      <c r="K49" s="99"/>
      <c r="L49" s="99"/>
      <c r="M49" s="99"/>
      <c r="N49" s="99"/>
      <c r="O49" s="99"/>
      <c r="P49" s="99"/>
      <c r="Q49" s="99"/>
      <c r="R49" s="99"/>
      <c r="S49" s="99"/>
      <c r="T49" s="99"/>
      <c r="U49" s="99"/>
      <c r="V49" s="99"/>
      <c r="W49" s="99"/>
      <c r="X49" s="99"/>
      <c r="Y49" s="99"/>
      <c r="Z49" s="99"/>
      <c r="AA49" s="99"/>
      <c r="AB49" s="99"/>
      <c r="AC49" s="99"/>
      <c r="AD49" s="99"/>
      <c r="AE49" s="99"/>
      <c r="AF49" s="99"/>
      <c r="AG49" s="102" t="s">
        <v>67</v>
      </c>
      <c r="AH49" s="99"/>
      <c r="AI49" s="99"/>
      <c r="AJ49" s="99"/>
      <c r="AK49" s="99"/>
      <c r="AL49" s="99"/>
      <c r="AM49" s="99"/>
      <c r="AN49" s="101" t="s">
        <v>68</v>
      </c>
      <c r="AO49" s="99"/>
      <c r="AP49" s="99"/>
      <c r="AQ49" s="103" t="s">
        <v>69</v>
      </c>
      <c r="AR49" s="74"/>
      <c r="AS49" s="104" t="s">
        <v>70</v>
      </c>
      <c r="AT49" s="105" t="s">
        <v>71</v>
      </c>
      <c r="AU49" s="105" t="s">
        <v>72</v>
      </c>
      <c r="AV49" s="105" t="s">
        <v>73</v>
      </c>
      <c r="AW49" s="105" t="s">
        <v>74</v>
      </c>
      <c r="AX49" s="105" t="s">
        <v>75</v>
      </c>
      <c r="AY49" s="105" t="s">
        <v>76</v>
      </c>
      <c r="AZ49" s="105" t="s">
        <v>77</v>
      </c>
      <c r="BA49" s="105" t="s">
        <v>78</v>
      </c>
      <c r="BB49" s="105" t="s">
        <v>79</v>
      </c>
      <c r="BC49" s="105" t="s">
        <v>80</v>
      </c>
      <c r="BD49" s="106" t="s">
        <v>81</v>
      </c>
    </row>
    <row r="50" spans="2:56" s="1" customFormat="1" ht="10.8" customHeight="1">
      <c r="B50" s="48"/>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4"/>
      <c r="AS50" s="107"/>
      <c r="AT50" s="108"/>
      <c r="AU50" s="108"/>
      <c r="AV50" s="108"/>
      <c r="AW50" s="108"/>
      <c r="AX50" s="108"/>
      <c r="AY50" s="108"/>
      <c r="AZ50" s="108"/>
      <c r="BA50" s="108"/>
      <c r="BB50" s="108"/>
      <c r="BC50" s="108"/>
      <c r="BD50" s="109"/>
    </row>
    <row r="51" spans="2:90" s="4" customFormat="1" ht="32.4" customHeight="1">
      <c r="B51" s="81"/>
      <c r="C51" s="110" t="s">
        <v>82</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f>ROUND(AG52+AG54+AG58+AG63+AG68+AG73+AG78+AG83+AG85+AG87+AG90+AG94,2)</f>
        <v>0</v>
      </c>
      <c r="AH51" s="112"/>
      <c r="AI51" s="112"/>
      <c r="AJ51" s="112"/>
      <c r="AK51" s="112"/>
      <c r="AL51" s="112"/>
      <c r="AM51" s="112"/>
      <c r="AN51" s="113">
        <f>SUM(AG51,AT51)</f>
        <v>0</v>
      </c>
      <c r="AO51" s="113"/>
      <c r="AP51" s="113"/>
      <c r="AQ51" s="114" t="s">
        <v>40</v>
      </c>
      <c r="AR51" s="85"/>
      <c r="AS51" s="115">
        <f>ROUND(AS52+AS54+AS58+AS63+AS68+AS73+AS78+AS83+AS85+AS87+AS90+AS94,2)</f>
        <v>0</v>
      </c>
      <c r="AT51" s="116">
        <f>ROUND(SUM(AV51:AW51),2)</f>
        <v>0</v>
      </c>
      <c r="AU51" s="117">
        <f>ROUND(AU52+AU54+AU58+AU63+AU68+AU73+AU78+AU83+AU85+AU87+AU90+AU94,5)</f>
        <v>0</v>
      </c>
      <c r="AV51" s="116">
        <f>ROUND(AZ51*L26,2)</f>
        <v>0</v>
      </c>
      <c r="AW51" s="116">
        <f>ROUND(BA51*L27,2)</f>
        <v>0</v>
      </c>
      <c r="AX51" s="116">
        <f>ROUND(BB51*L26,2)</f>
        <v>0</v>
      </c>
      <c r="AY51" s="116">
        <f>ROUND(BC51*L27,2)</f>
        <v>0</v>
      </c>
      <c r="AZ51" s="116">
        <f>ROUND(AZ52+AZ54+AZ58+AZ63+AZ68+AZ73+AZ78+AZ83+AZ85+AZ87+AZ90+AZ94,2)</f>
        <v>0</v>
      </c>
      <c r="BA51" s="116">
        <f>ROUND(BA52+BA54+BA58+BA63+BA68+BA73+BA78+BA83+BA85+BA87+BA90+BA94,2)</f>
        <v>0</v>
      </c>
      <c r="BB51" s="116">
        <f>ROUND(BB52+BB54+BB58+BB63+BB68+BB73+BB78+BB83+BB85+BB87+BB90+BB94,2)</f>
        <v>0</v>
      </c>
      <c r="BC51" s="116">
        <f>ROUND(BC52+BC54+BC58+BC63+BC68+BC73+BC78+BC83+BC85+BC87+BC90+BC94,2)</f>
        <v>0</v>
      </c>
      <c r="BD51" s="118">
        <f>ROUND(BD52+BD54+BD58+BD63+BD68+BD73+BD78+BD83+BD85+BD87+BD90+BD94,2)</f>
        <v>0</v>
      </c>
      <c r="BS51" s="119" t="s">
        <v>83</v>
      </c>
      <c r="BT51" s="119" t="s">
        <v>84</v>
      </c>
      <c r="BU51" s="120" t="s">
        <v>85</v>
      </c>
      <c r="BV51" s="119" t="s">
        <v>86</v>
      </c>
      <c r="BW51" s="119" t="s">
        <v>7</v>
      </c>
      <c r="BX51" s="119" t="s">
        <v>87</v>
      </c>
      <c r="CL51" s="119" t="s">
        <v>21</v>
      </c>
    </row>
    <row r="52" spans="2:91" s="5" customFormat="1" ht="14.4" customHeight="1">
      <c r="B52" s="121"/>
      <c r="C52" s="122"/>
      <c r="D52" s="123" t="s">
        <v>88</v>
      </c>
      <c r="E52" s="123"/>
      <c r="F52" s="123"/>
      <c r="G52" s="123"/>
      <c r="H52" s="123"/>
      <c r="I52" s="124"/>
      <c r="J52" s="123" t="s">
        <v>89</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ROUND(AG53,2)</f>
        <v>0</v>
      </c>
      <c r="AH52" s="124"/>
      <c r="AI52" s="124"/>
      <c r="AJ52" s="124"/>
      <c r="AK52" s="124"/>
      <c r="AL52" s="124"/>
      <c r="AM52" s="124"/>
      <c r="AN52" s="126">
        <f>SUM(AG52,AT52)</f>
        <v>0</v>
      </c>
      <c r="AO52" s="124"/>
      <c r="AP52" s="124"/>
      <c r="AQ52" s="127" t="s">
        <v>88</v>
      </c>
      <c r="AR52" s="128"/>
      <c r="AS52" s="129">
        <f>ROUND(AS53,2)</f>
        <v>0</v>
      </c>
      <c r="AT52" s="130">
        <f>ROUND(SUM(AV52:AW52),2)</f>
        <v>0</v>
      </c>
      <c r="AU52" s="131">
        <f>ROUND(AU53,5)</f>
        <v>0</v>
      </c>
      <c r="AV52" s="130">
        <f>ROUND(AZ52*L26,2)</f>
        <v>0</v>
      </c>
      <c r="AW52" s="130">
        <f>ROUND(BA52*L27,2)</f>
        <v>0</v>
      </c>
      <c r="AX52" s="130">
        <f>ROUND(BB52*L26,2)</f>
        <v>0</v>
      </c>
      <c r="AY52" s="130">
        <f>ROUND(BC52*L27,2)</f>
        <v>0</v>
      </c>
      <c r="AZ52" s="130">
        <f>ROUND(AZ53,2)</f>
        <v>0</v>
      </c>
      <c r="BA52" s="130">
        <f>ROUND(BA53,2)</f>
        <v>0</v>
      </c>
      <c r="BB52" s="130">
        <f>ROUND(BB53,2)</f>
        <v>0</v>
      </c>
      <c r="BC52" s="130">
        <f>ROUND(BC53,2)</f>
        <v>0</v>
      </c>
      <c r="BD52" s="132">
        <f>ROUND(BD53,2)</f>
        <v>0</v>
      </c>
      <c r="BS52" s="133" t="s">
        <v>83</v>
      </c>
      <c r="BT52" s="133" t="s">
        <v>24</v>
      </c>
      <c r="BU52" s="133" t="s">
        <v>85</v>
      </c>
      <c r="BV52" s="133" t="s">
        <v>86</v>
      </c>
      <c r="BW52" s="133" t="s">
        <v>90</v>
      </c>
      <c r="BX52" s="133" t="s">
        <v>7</v>
      </c>
      <c r="CL52" s="133" t="s">
        <v>91</v>
      </c>
      <c r="CM52" s="133" t="s">
        <v>92</v>
      </c>
    </row>
    <row r="53" spans="1:90" s="6" customFormat="1" ht="43.2" customHeight="1">
      <c r="A53" s="134" t="s">
        <v>93</v>
      </c>
      <c r="B53" s="135"/>
      <c r="C53" s="136"/>
      <c r="D53" s="136"/>
      <c r="E53" s="137" t="s">
        <v>94</v>
      </c>
      <c r="F53" s="137"/>
      <c r="G53" s="137"/>
      <c r="H53" s="137"/>
      <c r="I53" s="137"/>
      <c r="J53" s="136"/>
      <c r="K53" s="137" t="s">
        <v>89</v>
      </c>
      <c r="L53" s="137"/>
      <c r="M53" s="137"/>
      <c r="N53" s="137"/>
      <c r="O53" s="137"/>
      <c r="P53" s="137"/>
      <c r="Q53" s="137"/>
      <c r="R53" s="137"/>
      <c r="S53" s="137"/>
      <c r="T53" s="137"/>
      <c r="U53" s="137"/>
      <c r="V53" s="137"/>
      <c r="W53" s="137"/>
      <c r="X53" s="137"/>
      <c r="Y53" s="137"/>
      <c r="Z53" s="137"/>
      <c r="AA53" s="137"/>
      <c r="AB53" s="137"/>
      <c r="AC53" s="137"/>
      <c r="AD53" s="137"/>
      <c r="AE53" s="137"/>
      <c r="AF53" s="137"/>
      <c r="AG53" s="138">
        <f>'VON - soupis prací - Vedl...'!J29</f>
        <v>0</v>
      </c>
      <c r="AH53" s="136"/>
      <c r="AI53" s="136"/>
      <c r="AJ53" s="136"/>
      <c r="AK53" s="136"/>
      <c r="AL53" s="136"/>
      <c r="AM53" s="136"/>
      <c r="AN53" s="138">
        <f>SUM(AG53,AT53)</f>
        <v>0</v>
      </c>
      <c r="AO53" s="136"/>
      <c r="AP53" s="136"/>
      <c r="AQ53" s="139" t="s">
        <v>95</v>
      </c>
      <c r="AR53" s="140"/>
      <c r="AS53" s="141">
        <v>0</v>
      </c>
      <c r="AT53" s="142">
        <f>ROUND(SUM(AV53:AW53),2)</f>
        <v>0</v>
      </c>
      <c r="AU53" s="143">
        <f>'VON - soupis prací - Vedl...'!P83</f>
        <v>0</v>
      </c>
      <c r="AV53" s="142">
        <f>'VON - soupis prací - Vedl...'!J32</f>
        <v>0</v>
      </c>
      <c r="AW53" s="142">
        <f>'VON - soupis prací - Vedl...'!J33</f>
        <v>0</v>
      </c>
      <c r="AX53" s="142">
        <f>'VON - soupis prací - Vedl...'!J34</f>
        <v>0</v>
      </c>
      <c r="AY53" s="142">
        <f>'VON - soupis prací - Vedl...'!J35</f>
        <v>0</v>
      </c>
      <c r="AZ53" s="142">
        <f>'VON - soupis prací - Vedl...'!F32</f>
        <v>0</v>
      </c>
      <c r="BA53" s="142">
        <f>'VON - soupis prací - Vedl...'!F33</f>
        <v>0</v>
      </c>
      <c r="BB53" s="142">
        <f>'VON - soupis prací - Vedl...'!F34</f>
        <v>0</v>
      </c>
      <c r="BC53" s="142">
        <f>'VON - soupis prací - Vedl...'!F35</f>
        <v>0</v>
      </c>
      <c r="BD53" s="144">
        <f>'VON - soupis prací - Vedl...'!F36</f>
        <v>0</v>
      </c>
      <c r="BT53" s="145" t="s">
        <v>92</v>
      </c>
      <c r="BV53" s="145" t="s">
        <v>86</v>
      </c>
      <c r="BW53" s="145" t="s">
        <v>96</v>
      </c>
      <c r="BX53" s="145" t="s">
        <v>90</v>
      </c>
      <c r="CL53" s="145" t="s">
        <v>91</v>
      </c>
    </row>
    <row r="54" spans="2:91" s="5" customFormat="1" ht="28.8" customHeight="1">
      <c r="B54" s="121"/>
      <c r="C54" s="122"/>
      <c r="D54" s="123" t="s">
        <v>97</v>
      </c>
      <c r="E54" s="123"/>
      <c r="F54" s="123"/>
      <c r="G54" s="123"/>
      <c r="H54" s="123"/>
      <c r="I54" s="124"/>
      <c r="J54" s="123" t="s">
        <v>98</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ROUND(SUM(AG55:AG57),2)</f>
        <v>0</v>
      </c>
      <c r="AH54" s="124"/>
      <c r="AI54" s="124"/>
      <c r="AJ54" s="124"/>
      <c r="AK54" s="124"/>
      <c r="AL54" s="124"/>
      <c r="AM54" s="124"/>
      <c r="AN54" s="126">
        <f>SUM(AG54,AT54)</f>
        <v>0</v>
      </c>
      <c r="AO54" s="124"/>
      <c r="AP54" s="124"/>
      <c r="AQ54" s="127" t="s">
        <v>99</v>
      </c>
      <c r="AR54" s="128"/>
      <c r="AS54" s="129">
        <f>ROUND(SUM(AS55:AS57),2)</f>
        <v>0</v>
      </c>
      <c r="AT54" s="130">
        <f>ROUND(SUM(AV54:AW54),2)</f>
        <v>0</v>
      </c>
      <c r="AU54" s="131">
        <f>ROUND(SUM(AU55:AU57),5)</f>
        <v>0</v>
      </c>
      <c r="AV54" s="130">
        <f>ROUND(AZ54*L26,2)</f>
        <v>0</v>
      </c>
      <c r="AW54" s="130">
        <f>ROUND(BA54*L27,2)</f>
        <v>0</v>
      </c>
      <c r="AX54" s="130">
        <f>ROUND(BB54*L26,2)</f>
        <v>0</v>
      </c>
      <c r="AY54" s="130">
        <f>ROUND(BC54*L27,2)</f>
        <v>0</v>
      </c>
      <c r="AZ54" s="130">
        <f>ROUND(SUM(AZ55:AZ57),2)</f>
        <v>0</v>
      </c>
      <c r="BA54" s="130">
        <f>ROUND(SUM(BA55:BA57),2)</f>
        <v>0</v>
      </c>
      <c r="BB54" s="130">
        <f>ROUND(SUM(BB55:BB57),2)</f>
        <v>0</v>
      </c>
      <c r="BC54" s="130">
        <f>ROUND(SUM(BC55:BC57),2)</f>
        <v>0</v>
      </c>
      <c r="BD54" s="132">
        <f>ROUND(SUM(BD55:BD57),2)</f>
        <v>0</v>
      </c>
      <c r="BS54" s="133" t="s">
        <v>83</v>
      </c>
      <c r="BT54" s="133" t="s">
        <v>24</v>
      </c>
      <c r="BU54" s="133" t="s">
        <v>85</v>
      </c>
      <c r="BV54" s="133" t="s">
        <v>86</v>
      </c>
      <c r="BW54" s="133" t="s">
        <v>100</v>
      </c>
      <c r="BX54" s="133" t="s">
        <v>7</v>
      </c>
      <c r="CL54" s="133" t="s">
        <v>91</v>
      </c>
      <c r="CM54" s="133" t="s">
        <v>92</v>
      </c>
    </row>
    <row r="55" spans="1:90" s="6" customFormat="1" ht="28.8" customHeight="1">
      <c r="A55" s="134" t="s">
        <v>93</v>
      </c>
      <c r="B55" s="135"/>
      <c r="C55" s="136"/>
      <c r="D55" s="136"/>
      <c r="E55" s="137" t="s">
        <v>101</v>
      </c>
      <c r="F55" s="137"/>
      <c r="G55" s="137"/>
      <c r="H55" s="137"/>
      <c r="I55" s="137"/>
      <c r="J55" s="136"/>
      <c r="K55" s="137" t="s">
        <v>102</v>
      </c>
      <c r="L55" s="137"/>
      <c r="M55" s="137"/>
      <c r="N55" s="137"/>
      <c r="O55" s="137"/>
      <c r="P55" s="137"/>
      <c r="Q55" s="137"/>
      <c r="R55" s="137"/>
      <c r="S55" s="137"/>
      <c r="T55" s="137"/>
      <c r="U55" s="137"/>
      <c r="V55" s="137"/>
      <c r="W55" s="137"/>
      <c r="X55" s="137"/>
      <c r="Y55" s="137"/>
      <c r="Z55" s="137"/>
      <c r="AA55" s="137"/>
      <c r="AB55" s="137"/>
      <c r="AC55" s="137"/>
      <c r="AD55" s="137"/>
      <c r="AE55" s="137"/>
      <c r="AF55" s="137"/>
      <c r="AG55" s="138">
        <f>'SO 00-0 - Etapa 0'!J29</f>
        <v>0</v>
      </c>
      <c r="AH55" s="136"/>
      <c r="AI55" s="136"/>
      <c r="AJ55" s="136"/>
      <c r="AK55" s="136"/>
      <c r="AL55" s="136"/>
      <c r="AM55" s="136"/>
      <c r="AN55" s="138">
        <f>SUM(AG55,AT55)</f>
        <v>0</v>
      </c>
      <c r="AO55" s="136"/>
      <c r="AP55" s="136"/>
      <c r="AQ55" s="139" t="s">
        <v>95</v>
      </c>
      <c r="AR55" s="140"/>
      <c r="AS55" s="141">
        <v>0</v>
      </c>
      <c r="AT55" s="142">
        <f>ROUND(SUM(AV55:AW55),2)</f>
        <v>0</v>
      </c>
      <c r="AU55" s="143">
        <f>'SO 00-0 - Etapa 0'!P84</f>
        <v>0</v>
      </c>
      <c r="AV55" s="142">
        <f>'SO 00-0 - Etapa 0'!J32</f>
        <v>0</v>
      </c>
      <c r="AW55" s="142">
        <f>'SO 00-0 - Etapa 0'!J33</f>
        <v>0</v>
      </c>
      <c r="AX55" s="142">
        <f>'SO 00-0 - Etapa 0'!J34</f>
        <v>0</v>
      </c>
      <c r="AY55" s="142">
        <f>'SO 00-0 - Etapa 0'!J35</f>
        <v>0</v>
      </c>
      <c r="AZ55" s="142">
        <f>'SO 00-0 - Etapa 0'!F32</f>
        <v>0</v>
      </c>
      <c r="BA55" s="142">
        <f>'SO 00-0 - Etapa 0'!F33</f>
        <v>0</v>
      </c>
      <c r="BB55" s="142">
        <f>'SO 00-0 - Etapa 0'!F34</f>
        <v>0</v>
      </c>
      <c r="BC55" s="142">
        <f>'SO 00-0 - Etapa 0'!F35</f>
        <v>0</v>
      </c>
      <c r="BD55" s="144">
        <f>'SO 00-0 - Etapa 0'!F36</f>
        <v>0</v>
      </c>
      <c r="BT55" s="145" t="s">
        <v>92</v>
      </c>
      <c r="BV55" s="145" t="s">
        <v>86</v>
      </c>
      <c r="BW55" s="145" t="s">
        <v>103</v>
      </c>
      <c r="BX55" s="145" t="s">
        <v>100</v>
      </c>
      <c r="CL55" s="145" t="s">
        <v>91</v>
      </c>
    </row>
    <row r="56" spans="1:90" s="6" customFormat="1" ht="28.8" customHeight="1">
      <c r="A56" s="134" t="s">
        <v>93</v>
      </c>
      <c r="B56" s="135"/>
      <c r="C56" s="136"/>
      <c r="D56" s="136"/>
      <c r="E56" s="137" t="s">
        <v>104</v>
      </c>
      <c r="F56" s="137"/>
      <c r="G56" s="137"/>
      <c r="H56" s="137"/>
      <c r="I56" s="137"/>
      <c r="J56" s="136"/>
      <c r="K56" s="137" t="s">
        <v>105</v>
      </c>
      <c r="L56" s="137"/>
      <c r="M56" s="137"/>
      <c r="N56" s="137"/>
      <c r="O56" s="137"/>
      <c r="P56" s="137"/>
      <c r="Q56" s="137"/>
      <c r="R56" s="137"/>
      <c r="S56" s="137"/>
      <c r="T56" s="137"/>
      <c r="U56" s="137"/>
      <c r="V56" s="137"/>
      <c r="W56" s="137"/>
      <c r="X56" s="137"/>
      <c r="Y56" s="137"/>
      <c r="Z56" s="137"/>
      <c r="AA56" s="137"/>
      <c r="AB56" s="137"/>
      <c r="AC56" s="137"/>
      <c r="AD56" s="137"/>
      <c r="AE56" s="137"/>
      <c r="AF56" s="137"/>
      <c r="AG56" s="138">
        <f>'SO 00-1 - Etapa 1'!J29</f>
        <v>0</v>
      </c>
      <c r="AH56" s="136"/>
      <c r="AI56" s="136"/>
      <c r="AJ56" s="136"/>
      <c r="AK56" s="136"/>
      <c r="AL56" s="136"/>
      <c r="AM56" s="136"/>
      <c r="AN56" s="138">
        <f>SUM(AG56,AT56)</f>
        <v>0</v>
      </c>
      <c r="AO56" s="136"/>
      <c r="AP56" s="136"/>
      <c r="AQ56" s="139" t="s">
        <v>95</v>
      </c>
      <c r="AR56" s="140"/>
      <c r="AS56" s="141">
        <v>0</v>
      </c>
      <c r="AT56" s="142">
        <f>ROUND(SUM(AV56:AW56),2)</f>
        <v>0</v>
      </c>
      <c r="AU56" s="143">
        <f>'SO 00-1 - Etapa 1'!P84</f>
        <v>0</v>
      </c>
      <c r="AV56" s="142">
        <f>'SO 00-1 - Etapa 1'!J32</f>
        <v>0</v>
      </c>
      <c r="AW56" s="142">
        <f>'SO 00-1 - Etapa 1'!J33</f>
        <v>0</v>
      </c>
      <c r="AX56" s="142">
        <f>'SO 00-1 - Etapa 1'!J34</f>
        <v>0</v>
      </c>
      <c r="AY56" s="142">
        <f>'SO 00-1 - Etapa 1'!J35</f>
        <v>0</v>
      </c>
      <c r="AZ56" s="142">
        <f>'SO 00-1 - Etapa 1'!F32</f>
        <v>0</v>
      </c>
      <c r="BA56" s="142">
        <f>'SO 00-1 - Etapa 1'!F33</f>
        <v>0</v>
      </c>
      <c r="BB56" s="142">
        <f>'SO 00-1 - Etapa 1'!F34</f>
        <v>0</v>
      </c>
      <c r="BC56" s="142">
        <f>'SO 00-1 - Etapa 1'!F35</f>
        <v>0</v>
      </c>
      <c r="BD56" s="144">
        <f>'SO 00-1 - Etapa 1'!F36</f>
        <v>0</v>
      </c>
      <c r="BT56" s="145" t="s">
        <v>92</v>
      </c>
      <c r="BV56" s="145" t="s">
        <v>86</v>
      </c>
      <c r="BW56" s="145" t="s">
        <v>106</v>
      </c>
      <c r="BX56" s="145" t="s">
        <v>100</v>
      </c>
      <c r="CL56" s="145" t="s">
        <v>91</v>
      </c>
    </row>
    <row r="57" spans="1:90" s="6" customFormat="1" ht="28.8" customHeight="1">
      <c r="A57" s="134" t="s">
        <v>93</v>
      </c>
      <c r="B57" s="135"/>
      <c r="C57" s="136"/>
      <c r="D57" s="136"/>
      <c r="E57" s="137" t="s">
        <v>107</v>
      </c>
      <c r="F57" s="137"/>
      <c r="G57" s="137"/>
      <c r="H57" s="137"/>
      <c r="I57" s="137"/>
      <c r="J57" s="136"/>
      <c r="K57" s="137" t="s">
        <v>108</v>
      </c>
      <c r="L57" s="137"/>
      <c r="M57" s="137"/>
      <c r="N57" s="137"/>
      <c r="O57" s="137"/>
      <c r="P57" s="137"/>
      <c r="Q57" s="137"/>
      <c r="R57" s="137"/>
      <c r="S57" s="137"/>
      <c r="T57" s="137"/>
      <c r="U57" s="137"/>
      <c r="V57" s="137"/>
      <c r="W57" s="137"/>
      <c r="X57" s="137"/>
      <c r="Y57" s="137"/>
      <c r="Z57" s="137"/>
      <c r="AA57" s="137"/>
      <c r="AB57" s="137"/>
      <c r="AC57" s="137"/>
      <c r="AD57" s="137"/>
      <c r="AE57" s="137"/>
      <c r="AF57" s="137"/>
      <c r="AG57" s="138">
        <f>'SO 00-2 - Etapa 2'!J29</f>
        <v>0</v>
      </c>
      <c r="AH57" s="136"/>
      <c r="AI57" s="136"/>
      <c r="AJ57" s="136"/>
      <c r="AK57" s="136"/>
      <c r="AL57" s="136"/>
      <c r="AM57" s="136"/>
      <c r="AN57" s="138">
        <f>SUM(AG57,AT57)</f>
        <v>0</v>
      </c>
      <c r="AO57" s="136"/>
      <c r="AP57" s="136"/>
      <c r="AQ57" s="139" t="s">
        <v>95</v>
      </c>
      <c r="AR57" s="140"/>
      <c r="AS57" s="141">
        <v>0</v>
      </c>
      <c r="AT57" s="142">
        <f>ROUND(SUM(AV57:AW57),2)</f>
        <v>0</v>
      </c>
      <c r="AU57" s="143">
        <f>'SO 00-2 - Etapa 2'!P84</f>
        <v>0</v>
      </c>
      <c r="AV57" s="142">
        <f>'SO 00-2 - Etapa 2'!J32</f>
        <v>0</v>
      </c>
      <c r="AW57" s="142">
        <f>'SO 00-2 - Etapa 2'!J33</f>
        <v>0</v>
      </c>
      <c r="AX57" s="142">
        <f>'SO 00-2 - Etapa 2'!J34</f>
        <v>0</v>
      </c>
      <c r="AY57" s="142">
        <f>'SO 00-2 - Etapa 2'!J35</f>
        <v>0</v>
      </c>
      <c r="AZ57" s="142">
        <f>'SO 00-2 - Etapa 2'!F32</f>
        <v>0</v>
      </c>
      <c r="BA57" s="142">
        <f>'SO 00-2 - Etapa 2'!F33</f>
        <v>0</v>
      </c>
      <c r="BB57" s="142">
        <f>'SO 00-2 - Etapa 2'!F34</f>
        <v>0</v>
      </c>
      <c r="BC57" s="142">
        <f>'SO 00-2 - Etapa 2'!F35</f>
        <v>0</v>
      </c>
      <c r="BD57" s="144">
        <f>'SO 00-2 - Etapa 2'!F36</f>
        <v>0</v>
      </c>
      <c r="BT57" s="145" t="s">
        <v>92</v>
      </c>
      <c r="BV57" s="145" t="s">
        <v>86</v>
      </c>
      <c r="BW57" s="145" t="s">
        <v>109</v>
      </c>
      <c r="BX57" s="145" t="s">
        <v>100</v>
      </c>
      <c r="CL57" s="145" t="s">
        <v>91</v>
      </c>
    </row>
    <row r="58" spans="2:91" s="5" customFormat="1" ht="14.4" customHeight="1">
      <c r="B58" s="121"/>
      <c r="C58" s="122"/>
      <c r="D58" s="123" t="s">
        <v>110</v>
      </c>
      <c r="E58" s="123"/>
      <c r="F58" s="123"/>
      <c r="G58" s="123"/>
      <c r="H58" s="123"/>
      <c r="I58" s="124"/>
      <c r="J58" s="123" t="s">
        <v>111</v>
      </c>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5">
        <f>ROUND(SUM(AG59:AG62),2)</f>
        <v>0</v>
      </c>
      <c r="AH58" s="124"/>
      <c r="AI58" s="124"/>
      <c r="AJ58" s="124"/>
      <c r="AK58" s="124"/>
      <c r="AL58" s="124"/>
      <c r="AM58" s="124"/>
      <c r="AN58" s="126">
        <f>SUM(AG58,AT58)</f>
        <v>0</v>
      </c>
      <c r="AO58" s="124"/>
      <c r="AP58" s="124"/>
      <c r="AQ58" s="127" t="s">
        <v>112</v>
      </c>
      <c r="AR58" s="128"/>
      <c r="AS58" s="129">
        <f>ROUND(SUM(AS59:AS62),2)</f>
        <v>0</v>
      </c>
      <c r="AT58" s="130">
        <f>ROUND(SUM(AV58:AW58),2)</f>
        <v>0</v>
      </c>
      <c r="AU58" s="131">
        <f>ROUND(SUM(AU59:AU62),5)</f>
        <v>0</v>
      </c>
      <c r="AV58" s="130">
        <f>ROUND(AZ58*L26,2)</f>
        <v>0</v>
      </c>
      <c r="AW58" s="130">
        <f>ROUND(BA58*L27,2)</f>
        <v>0</v>
      </c>
      <c r="AX58" s="130">
        <f>ROUND(BB58*L26,2)</f>
        <v>0</v>
      </c>
      <c r="AY58" s="130">
        <f>ROUND(BC58*L27,2)</f>
        <v>0</v>
      </c>
      <c r="AZ58" s="130">
        <f>ROUND(SUM(AZ59:AZ62),2)</f>
        <v>0</v>
      </c>
      <c r="BA58" s="130">
        <f>ROUND(SUM(BA59:BA62),2)</f>
        <v>0</v>
      </c>
      <c r="BB58" s="130">
        <f>ROUND(SUM(BB59:BB62),2)</f>
        <v>0</v>
      </c>
      <c r="BC58" s="130">
        <f>ROUND(SUM(BC59:BC62),2)</f>
        <v>0</v>
      </c>
      <c r="BD58" s="132">
        <f>ROUND(SUM(BD59:BD62),2)</f>
        <v>0</v>
      </c>
      <c r="BS58" s="133" t="s">
        <v>83</v>
      </c>
      <c r="BT58" s="133" t="s">
        <v>24</v>
      </c>
      <c r="BU58" s="133" t="s">
        <v>85</v>
      </c>
      <c r="BV58" s="133" t="s">
        <v>86</v>
      </c>
      <c r="BW58" s="133" t="s">
        <v>113</v>
      </c>
      <c r="BX58" s="133" t="s">
        <v>7</v>
      </c>
      <c r="CL58" s="133" t="s">
        <v>21</v>
      </c>
      <c r="CM58" s="133" t="s">
        <v>92</v>
      </c>
    </row>
    <row r="59" spans="1:90" s="6" customFormat="1" ht="28.8" customHeight="1">
      <c r="A59" s="134" t="s">
        <v>93</v>
      </c>
      <c r="B59" s="135"/>
      <c r="C59" s="136"/>
      <c r="D59" s="136"/>
      <c r="E59" s="137" t="s">
        <v>114</v>
      </c>
      <c r="F59" s="137"/>
      <c r="G59" s="137"/>
      <c r="H59" s="137"/>
      <c r="I59" s="137"/>
      <c r="J59" s="136"/>
      <c r="K59" s="137" t="s">
        <v>115</v>
      </c>
      <c r="L59" s="137"/>
      <c r="M59" s="137"/>
      <c r="N59" s="137"/>
      <c r="O59" s="137"/>
      <c r="P59" s="137"/>
      <c r="Q59" s="137"/>
      <c r="R59" s="137"/>
      <c r="S59" s="137"/>
      <c r="T59" s="137"/>
      <c r="U59" s="137"/>
      <c r="V59" s="137"/>
      <c r="W59" s="137"/>
      <c r="X59" s="137"/>
      <c r="Y59" s="137"/>
      <c r="Z59" s="137"/>
      <c r="AA59" s="137"/>
      <c r="AB59" s="137"/>
      <c r="AC59" s="137"/>
      <c r="AD59" s="137"/>
      <c r="AE59" s="137"/>
      <c r="AF59" s="137"/>
      <c r="AG59" s="138">
        <f>'SO 01-1 - Rekonstrukce hr...'!J29</f>
        <v>0</v>
      </c>
      <c r="AH59" s="136"/>
      <c r="AI59" s="136"/>
      <c r="AJ59" s="136"/>
      <c r="AK59" s="136"/>
      <c r="AL59" s="136"/>
      <c r="AM59" s="136"/>
      <c r="AN59" s="138">
        <f>SUM(AG59,AT59)</f>
        <v>0</v>
      </c>
      <c r="AO59" s="136"/>
      <c r="AP59" s="136"/>
      <c r="AQ59" s="139" t="s">
        <v>95</v>
      </c>
      <c r="AR59" s="140"/>
      <c r="AS59" s="141">
        <v>0</v>
      </c>
      <c r="AT59" s="142">
        <f>ROUND(SUM(AV59:AW59),2)</f>
        <v>0</v>
      </c>
      <c r="AU59" s="143">
        <f>'SO 01-1 - Rekonstrukce hr...'!P93</f>
        <v>0</v>
      </c>
      <c r="AV59" s="142">
        <f>'SO 01-1 - Rekonstrukce hr...'!J32</f>
        <v>0</v>
      </c>
      <c r="AW59" s="142">
        <f>'SO 01-1 - Rekonstrukce hr...'!J33</f>
        <v>0</v>
      </c>
      <c r="AX59" s="142">
        <f>'SO 01-1 - Rekonstrukce hr...'!J34</f>
        <v>0</v>
      </c>
      <c r="AY59" s="142">
        <f>'SO 01-1 - Rekonstrukce hr...'!J35</f>
        <v>0</v>
      </c>
      <c r="AZ59" s="142">
        <f>'SO 01-1 - Rekonstrukce hr...'!F32</f>
        <v>0</v>
      </c>
      <c r="BA59" s="142">
        <f>'SO 01-1 - Rekonstrukce hr...'!F33</f>
        <v>0</v>
      </c>
      <c r="BB59" s="142">
        <f>'SO 01-1 - Rekonstrukce hr...'!F34</f>
        <v>0</v>
      </c>
      <c r="BC59" s="142">
        <f>'SO 01-1 - Rekonstrukce hr...'!F35</f>
        <v>0</v>
      </c>
      <c r="BD59" s="144">
        <f>'SO 01-1 - Rekonstrukce hr...'!F36</f>
        <v>0</v>
      </c>
      <c r="BT59" s="145" t="s">
        <v>92</v>
      </c>
      <c r="BV59" s="145" t="s">
        <v>86</v>
      </c>
      <c r="BW59" s="145" t="s">
        <v>116</v>
      </c>
      <c r="BX59" s="145" t="s">
        <v>113</v>
      </c>
      <c r="CL59" s="145" t="s">
        <v>117</v>
      </c>
    </row>
    <row r="60" spans="1:90" s="6" customFormat="1" ht="28.8" customHeight="1">
      <c r="A60" s="134" t="s">
        <v>93</v>
      </c>
      <c r="B60" s="135"/>
      <c r="C60" s="136"/>
      <c r="D60" s="136"/>
      <c r="E60" s="137" t="s">
        <v>118</v>
      </c>
      <c r="F60" s="137"/>
      <c r="G60" s="137"/>
      <c r="H60" s="137"/>
      <c r="I60" s="137"/>
      <c r="J60" s="136"/>
      <c r="K60" s="137" t="s">
        <v>119</v>
      </c>
      <c r="L60" s="137"/>
      <c r="M60" s="137"/>
      <c r="N60" s="137"/>
      <c r="O60" s="137"/>
      <c r="P60" s="137"/>
      <c r="Q60" s="137"/>
      <c r="R60" s="137"/>
      <c r="S60" s="137"/>
      <c r="T60" s="137"/>
      <c r="U60" s="137"/>
      <c r="V60" s="137"/>
      <c r="W60" s="137"/>
      <c r="X60" s="137"/>
      <c r="Y60" s="137"/>
      <c r="Z60" s="137"/>
      <c r="AA60" s="137"/>
      <c r="AB60" s="137"/>
      <c r="AC60" s="137"/>
      <c r="AD60" s="137"/>
      <c r="AE60" s="137"/>
      <c r="AF60" s="137"/>
      <c r="AG60" s="138">
        <f>'SO 01-2 - Bezpečnostní př...'!J29</f>
        <v>0</v>
      </c>
      <c r="AH60" s="136"/>
      <c r="AI60" s="136"/>
      <c r="AJ60" s="136"/>
      <c r="AK60" s="136"/>
      <c r="AL60" s="136"/>
      <c r="AM60" s="136"/>
      <c r="AN60" s="138">
        <f>SUM(AG60,AT60)</f>
        <v>0</v>
      </c>
      <c r="AO60" s="136"/>
      <c r="AP60" s="136"/>
      <c r="AQ60" s="139" t="s">
        <v>95</v>
      </c>
      <c r="AR60" s="140"/>
      <c r="AS60" s="141">
        <v>0</v>
      </c>
      <c r="AT60" s="142">
        <f>ROUND(SUM(AV60:AW60),2)</f>
        <v>0</v>
      </c>
      <c r="AU60" s="143">
        <f>'SO 01-2 - Bezpečnostní př...'!P89</f>
        <v>0</v>
      </c>
      <c r="AV60" s="142">
        <f>'SO 01-2 - Bezpečnostní př...'!J32</f>
        <v>0</v>
      </c>
      <c r="AW60" s="142">
        <f>'SO 01-2 - Bezpečnostní př...'!J33</f>
        <v>0</v>
      </c>
      <c r="AX60" s="142">
        <f>'SO 01-2 - Bezpečnostní př...'!J34</f>
        <v>0</v>
      </c>
      <c r="AY60" s="142">
        <f>'SO 01-2 - Bezpečnostní př...'!J35</f>
        <v>0</v>
      </c>
      <c r="AZ60" s="142">
        <f>'SO 01-2 - Bezpečnostní př...'!F32</f>
        <v>0</v>
      </c>
      <c r="BA60" s="142">
        <f>'SO 01-2 - Bezpečnostní př...'!F33</f>
        <v>0</v>
      </c>
      <c r="BB60" s="142">
        <f>'SO 01-2 - Bezpečnostní př...'!F34</f>
        <v>0</v>
      </c>
      <c r="BC60" s="142">
        <f>'SO 01-2 - Bezpečnostní př...'!F35</f>
        <v>0</v>
      </c>
      <c r="BD60" s="144">
        <f>'SO 01-2 - Bezpečnostní př...'!F36</f>
        <v>0</v>
      </c>
      <c r="BT60" s="145" t="s">
        <v>92</v>
      </c>
      <c r="BV60" s="145" t="s">
        <v>86</v>
      </c>
      <c r="BW60" s="145" t="s">
        <v>120</v>
      </c>
      <c r="BX60" s="145" t="s">
        <v>113</v>
      </c>
      <c r="CL60" s="145" t="s">
        <v>121</v>
      </c>
    </row>
    <row r="61" spans="1:90" s="6" customFormat="1" ht="28.8" customHeight="1">
      <c r="A61" s="134" t="s">
        <v>93</v>
      </c>
      <c r="B61" s="135"/>
      <c r="C61" s="136"/>
      <c r="D61" s="136"/>
      <c r="E61" s="137" t="s">
        <v>122</v>
      </c>
      <c r="F61" s="137"/>
      <c r="G61" s="137"/>
      <c r="H61" s="137"/>
      <c r="I61" s="137"/>
      <c r="J61" s="136"/>
      <c r="K61" s="137" t="s">
        <v>123</v>
      </c>
      <c r="L61" s="137"/>
      <c r="M61" s="137"/>
      <c r="N61" s="137"/>
      <c r="O61" s="137"/>
      <c r="P61" s="137"/>
      <c r="Q61" s="137"/>
      <c r="R61" s="137"/>
      <c r="S61" s="137"/>
      <c r="T61" s="137"/>
      <c r="U61" s="137"/>
      <c r="V61" s="137"/>
      <c r="W61" s="137"/>
      <c r="X61" s="137"/>
      <c r="Y61" s="137"/>
      <c r="Z61" s="137"/>
      <c r="AA61" s="137"/>
      <c r="AB61" s="137"/>
      <c r="AC61" s="137"/>
      <c r="AD61" s="137"/>
      <c r="AE61" s="137"/>
      <c r="AF61" s="137"/>
      <c r="AG61" s="138">
        <f>'SO 01-3 - Výpustný objekt VV'!J29</f>
        <v>0</v>
      </c>
      <c r="AH61" s="136"/>
      <c r="AI61" s="136"/>
      <c r="AJ61" s="136"/>
      <c r="AK61" s="136"/>
      <c r="AL61" s="136"/>
      <c r="AM61" s="136"/>
      <c r="AN61" s="138">
        <f>SUM(AG61,AT61)</f>
        <v>0</v>
      </c>
      <c r="AO61" s="136"/>
      <c r="AP61" s="136"/>
      <c r="AQ61" s="139" t="s">
        <v>95</v>
      </c>
      <c r="AR61" s="140"/>
      <c r="AS61" s="141">
        <v>0</v>
      </c>
      <c r="AT61" s="142">
        <f>ROUND(SUM(AV61:AW61),2)</f>
        <v>0</v>
      </c>
      <c r="AU61" s="143">
        <f>'SO 01-3 - Výpustný objekt VV'!P92</f>
        <v>0</v>
      </c>
      <c r="AV61" s="142">
        <f>'SO 01-3 - Výpustný objekt VV'!J32</f>
        <v>0</v>
      </c>
      <c r="AW61" s="142">
        <f>'SO 01-3 - Výpustný objekt VV'!J33</f>
        <v>0</v>
      </c>
      <c r="AX61" s="142">
        <f>'SO 01-3 - Výpustný objekt VV'!J34</f>
        <v>0</v>
      </c>
      <c r="AY61" s="142">
        <f>'SO 01-3 - Výpustný objekt VV'!J35</f>
        <v>0</v>
      </c>
      <c r="AZ61" s="142">
        <f>'SO 01-3 - Výpustný objekt VV'!F32</f>
        <v>0</v>
      </c>
      <c r="BA61" s="142">
        <f>'SO 01-3 - Výpustný objekt VV'!F33</f>
        <v>0</v>
      </c>
      <c r="BB61" s="142">
        <f>'SO 01-3 - Výpustný objekt VV'!F34</f>
        <v>0</v>
      </c>
      <c r="BC61" s="142">
        <f>'SO 01-3 - Výpustný objekt VV'!F35</f>
        <v>0</v>
      </c>
      <c r="BD61" s="144">
        <f>'SO 01-3 - Výpustný objekt VV'!F36</f>
        <v>0</v>
      </c>
      <c r="BT61" s="145" t="s">
        <v>92</v>
      </c>
      <c r="BV61" s="145" t="s">
        <v>86</v>
      </c>
      <c r="BW61" s="145" t="s">
        <v>124</v>
      </c>
      <c r="BX61" s="145" t="s">
        <v>113</v>
      </c>
      <c r="CL61" s="145" t="s">
        <v>121</v>
      </c>
    </row>
    <row r="62" spans="1:90" s="6" customFormat="1" ht="28.8" customHeight="1">
      <c r="A62" s="134" t="s">
        <v>93</v>
      </c>
      <c r="B62" s="135"/>
      <c r="C62" s="136"/>
      <c r="D62" s="136"/>
      <c r="E62" s="137" t="s">
        <v>125</v>
      </c>
      <c r="F62" s="137"/>
      <c r="G62" s="137"/>
      <c r="H62" s="137"/>
      <c r="I62" s="137"/>
      <c r="J62" s="136"/>
      <c r="K62" s="137" t="s">
        <v>126</v>
      </c>
      <c r="L62" s="137"/>
      <c r="M62" s="137"/>
      <c r="N62" s="137"/>
      <c r="O62" s="137"/>
      <c r="P62" s="137"/>
      <c r="Q62" s="137"/>
      <c r="R62" s="137"/>
      <c r="S62" s="137"/>
      <c r="T62" s="137"/>
      <c r="U62" s="137"/>
      <c r="V62" s="137"/>
      <c r="W62" s="137"/>
      <c r="X62" s="137"/>
      <c r="Y62" s="137"/>
      <c r="Z62" s="137"/>
      <c r="AA62" s="137"/>
      <c r="AB62" s="137"/>
      <c r="AC62" s="137"/>
      <c r="AD62" s="137"/>
      <c r="AE62" s="137"/>
      <c r="AF62" s="137"/>
      <c r="AG62" s="138">
        <f>'SO 01-4 - Úpravy v zátopě VV'!J29</f>
        <v>0</v>
      </c>
      <c r="AH62" s="136"/>
      <c r="AI62" s="136"/>
      <c r="AJ62" s="136"/>
      <c r="AK62" s="136"/>
      <c r="AL62" s="136"/>
      <c r="AM62" s="136"/>
      <c r="AN62" s="138">
        <f>SUM(AG62,AT62)</f>
        <v>0</v>
      </c>
      <c r="AO62" s="136"/>
      <c r="AP62" s="136"/>
      <c r="AQ62" s="139" t="s">
        <v>95</v>
      </c>
      <c r="AR62" s="140"/>
      <c r="AS62" s="141">
        <v>0</v>
      </c>
      <c r="AT62" s="142">
        <f>ROUND(SUM(AV62:AW62),2)</f>
        <v>0</v>
      </c>
      <c r="AU62" s="143">
        <f>'SO 01-4 - Úpravy v zátopě VV'!P85</f>
        <v>0</v>
      </c>
      <c r="AV62" s="142">
        <f>'SO 01-4 - Úpravy v zátopě VV'!J32</f>
        <v>0</v>
      </c>
      <c r="AW62" s="142">
        <f>'SO 01-4 - Úpravy v zátopě VV'!J33</f>
        <v>0</v>
      </c>
      <c r="AX62" s="142">
        <f>'SO 01-4 - Úpravy v zátopě VV'!J34</f>
        <v>0</v>
      </c>
      <c r="AY62" s="142">
        <f>'SO 01-4 - Úpravy v zátopě VV'!J35</f>
        <v>0</v>
      </c>
      <c r="AZ62" s="142">
        <f>'SO 01-4 - Úpravy v zátopě VV'!F32</f>
        <v>0</v>
      </c>
      <c r="BA62" s="142">
        <f>'SO 01-4 - Úpravy v zátopě VV'!F33</f>
        <v>0</v>
      </c>
      <c r="BB62" s="142">
        <f>'SO 01-4 - Úpravy v zátopě VV'!F34</f>
        <v>0</v>
      </c>
      <c r="BC62" s="142">
        <f>'SO 01-4 - Úpravy v zátopě VV'!F35</f>
        <v>0</v>
      </c>
      <c r="BD62" s="144">
        <f>'SO 01-4 - Úpravy v zátopě VV'!F36</f>
        <v>0</v>
      </c>
      <c r="BT62" s="145" t="s">
        <v>92</v>
      </c>
      <c r="BV62" s="145" t="s">
        <v>86</v>
      </c>
      <c r="BW62" s="145" t="s">
        <v>127</v>
      </c>
      <c r="BX62" s="145" t="s">
        <v>113</v>
      </c>
      <c r="CL62" s="145" t="s">
        <v>128</v>
      </c>
    </row>
    <row r="63" spans="2:91" s="5" customFormat="1" ht="14.4" customHeight="1">
      <c r="B63" s="121"/>
      <c r="C63" s="122"/>
      <c r="D63" s="123" t="s">
        <v>129</v>
      </c>
      <c r="E63" s="123"/>
      <c r="F63" s="123"/>
      <c r="G63" s="123"/>
      <c r="H63" s="123"/>
      <c r="I63" s="124"/>
      <c r="J63" s="123" t="s">
        <v>130</v>
      </c>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5">
        <f>ROUND(SUM(AG64:AG67),2)</f>
        <v>0</v>
      </c>
      <c r="AH63" s="124"/>
      <c r="AI63" s="124"/>
      <c r="AJ63" s="124"/>
      <c r="AK63" s="124"/>
      <c r="AL63" s="124"/>
      <c r="AM63" s="124"/>
      <c r="AN63" s="126">
        <f>SUM(AG63,AT63)</f>
        <v>0</v>
      </c>
      <c r="AO63" s="124"/>
      <c r="AP63" s="124"/>
      <c r="AQ63" s="127" t="s">
        <v>112</v>
      </c>
      <c r="AR63" s="128"/>
      <c r="AS63" s="129">
        <f>ROUND(SUM(AS64:AS67),2)</f>
        <v>0</v>
      </c>
      <c r="AT63" s="130">
        <f>ROUND(SUM(AV63:AW63),2)</f>
        <v>0</v>
      </c>
      <c r="AU63" s="131">
        <f>ROUND(SUM(AU64:AU67),5)</f>
        <v>0</v>
      </c>
      <c r="AV63" s="130">
        <f>ROUND(AZ63*L26,2)</f>
        <v>0</v>
      </c>
      <c r="AW63" s="130">
        <f>ROUND(BA63*L27,2)</f>
        <v>0</v>
      </c>
      <c r="AX63" s="130">
        <f>ROUND(BB63*L26,2)</f>
        <v>0</v>
      </c>
      <c r="AY63" s="130">
        <f>ROUND(BC63*L27,2)</f>
        <v>0</v>
      </c>
      <c r="AZ63" s="130">
        <f>ROUND(SUM(AZ64:AZ67),2)</f>
        <v>0</v>
      </c>
      <c r="BA63" s="130">
        <f>ROUND(SUM(BA64:BA67),2)</f>
        <v>0</v>
      </c>
      <c r="BB63" s="130">
        <f>ROUND(SUM(BB64:BB67),2)</f>
        <v>0</v>
      </c>
      <c r="BC63" s="130">
        <f>ROUND(SUM(BC64:BC67),2)</f>
        <v>0</v>
      </c>
      <c r="BD63" s="132">
        <f>ROUND(SUM(BD64:BD67),2)</f>
        <v>0</v>
      </c>
      <c r="BS63" s="133" t="s">
        <v>83</v>
      </c>
      <c r="BT63" s="133" t="s">
        <v>24</v>
      </c>
      <c r="BU63" s="133" t="s">
        <v>85</v>
      </c>
      <c r="BV63" s="133" t="s">
        <v>86</v>
      </c>
      <c r="BW63" s="133" t="s">
        <v>131</v>
      </c>
      <c r="BX63" s="133" t="s">
        <v>7</v>
      </c>
      <c r="CL63" s="133" t="s">
        <v>21</v>
      </c>
      <c r="CM63" s="133" t="s">
        <v>92</v>
      </c>
    </row>
    <row r="64" spans="1:90" s="6" customFormat="1" ht="28.8" customHeight="1">
      <c r="A64" s="134" t="s">
        <v>93</v>
      </c>
      <c r="B64" s="135"/>
      <c r="C64" s="136"/>
      <c r="D64" s="136"/>
      <c r="E64" s="137" t="s">
        <v>132</v>
      </c>
      <c r="F64" s="137"/>
      <c r="G64" s="137"/>
      <c r="H64" s="137"/>
      <c r="I64" s="137"/>
      <c r="J64" s="136"/>
      <c r="K64" s="137" t="s">
        <v>133</v>
      </c>
      <c r="L64" s="137"/>
      <c r="M64" s="137"/>
      <c r="N64" s="137"/>
      <c r="O64" s="137"/>
      <c r="P64" s="137"/>
      <c r="Q64" s="137"/>
      <c r="R64" s="137"/>
      <c r="S64" s="137"/>
      <c r="T64" s="137"/>
      <c r="U64" s="137"/>
      <c r="V64" s="137"/>
      <c r="W64" s="137"/>
      <c r="X64" s="137"/>
      <c r="Y64" s="137"/>
      <c r="Z64" s="137"/>
      <c r="AA64" s="137"/>
      <c r="AB64" s="137"/>
      <c r="AC64" s="137"/>
      <c r="AD64" s="137"/>
      <c r="AE64" s="137"/>
      <c r="AF64" s="137"/>
      <c r="AG64" s="138">
        <f>'SO 02-1 - Rekonstrukce hr...'!J29</f>
        <v>0</v>
      </c>
      <c r="AH64" s="136"/>
      <c r="AI64" s="136"/>
      <c r="AJ64" s="136"/>
      <c r="AK64" s="136"/>
      <c r="AL64" s="136"/>
      <c r="AM64" s="136"/>
      <c r="AN64" s="138">
        <f>SUM(AG64,AT64)</f>
        <v>0</v>
      </c>
      <c r="AO64" s="136"/>
      <c r="AP64" s="136"/>
      <c r="AQ64" s="139" t="s">
        <v>95</v>
      </c>
      <c r="AR64" s="140"/>
      <c r="AS64" s="141">
        <v>0</v>
      </c>
      <c r="AT64" s="142">
        <f>ROUND(SUM(AV64:AW64),2)</f>
        <v>0</v>
      </c>
      <c r="AU64" s="143">
        <f>'SO 02-1 - Rekonstrukce hr...'!P92</f>
        <v>0</v>
      </c>
      <c r="AV64" s="142">
        <f>'SO 02-1 - Rekonstrukce hr...'!J32</f>
        <v>0</v>
      </c>
      <c r="AW64" s="142">
        <f>'SO 02-1 - Rekonstrukce hr...'!J33</f>
        <v>0</v>
      </c>
      <c r="AX64" s="142">
        <f>'SO 02-1 - Rekonstrukce hr...'!J34</f>
        <v>0</v>
      </c>
      <c r="AY64" s="142">
        <f>'SO 02-1 - Rekonstrukce hr...'!J35</f>
        <v>0</v>
      </c>
      <c r="AZ64" s="142">
        <f>'SO 02-1 - Rekonstrukce hr...'!F32</f>
        <v>0</v>
      </c>
      <c r="BA64" s="142">
        <f>'SO 02-1 - Rekonstrukce hr...'!F33</f>
        <v>0</v>
      </c>
      <c r="BB64" s="142">
        <f>'SO 02-1 - Rekonstrukce hr...'!F34</f>
        <v>0</v>
      </c>
      <c r="BC64" s="142">
        <f>'SO 02-1 - Rekonstrukce hr...'!F35</f>
        <v>0</v>
      </c>
      <c r="BD64" s="144">
        <f>'SO 02-1 - Rekonstrukce hr...'!F36</f>
        <v>0</v>
      </c>
      <c r="BT64" s="145" t="s">
        <v>92</v>
      </c>
      <c r="BV64" s="145" t="s">
        <v>86</v>
      </c>
      <c r="BW64" s="145" t="s">
        <v>134</v>
      </c>
      <c r="BX64" s="145" t="s">
        <v>131</v>
      </c>
      <c r="CL64" s="145" t="s">
        <v>117</v>
      </c>
    </row>
    <row r="65" spans="1:90" s="6" customFormat="1" ht="28.8" customHeight="1">
      <c r="A65" s="134" t="s">
        <v>93</v>
      </c>
      <c r="B65" s="135"/>
      <c r="C65" s="136"/>
      <c r="D65" s="136"/>
      <c r="E65" s="137" t="s">
        <v>135</v>
      </c>
      <c r="F65" s="137"/>
      <c r="G65" s="137"/>
      <c r="H65" s="137"/>
      <c r="I65" s="137"/>
      <c r="J65" s="136"/>
      <c r="K65" s="137" t="s">
        <v>136</v>
      </c>
      <c r="L65" s="137"/>
      <c r="M65" s="137"/>
      <c r="N65" s="137"/>
      <c r="O65" s="137"/>
      <c r="P65" s="137"/>
      <c r="Q65" s="137"/>
      <c r="R65" s="137"/>
      <c r="S65" s="137"/>
      <c r="T65" s="137"/>
      <c r="U65" s="137"/>
      <c r="V65" s="137"/>
      <c r="W65" s="137"/>
      <c r="X65" s="137"/>
      <c r="Y65" s="137"/>
      <c r="Z65" s="137"/>
      <c r="AA65" s="137"/>
      <c r="AB65" s="137"/>
      <c r="AC65" s="137"/>
      <c r="AD65" s="137"/>
      <c r="AE65" s="137"/>
      <c r="AF65" s="137"/>
      <c r="AG65" s="138">
        <f>'SO 02-2 - Bezpečnostní př...'!J29</f>
        <v>0</v>
      </c>
      <c r="AH65" s="136"/>
      <c r="AI65" s="136"/>
      <c r="AJ65" s="136"/>
      <c r="AK65" s="136"/>
      <c r="AL65" s="136"/>
      <c r="AM65" s="136"/>
      <c r="AN65" s="138">
        <f>SUM(AG65,AT65)</f>
        <v>0</v>
      </c>
      <c r="AO65" s="136"/>
      <c r="AP65" s="136"/>
      <c r="AQ65" s="139" t="s">
        <v>95</v>
      </c>
      <c r="AR65" s="140"/>
      <c r="AS65" s="141">
        <v>0</v>
      </c>
      <c r="AT65" s="142">
        <f>ROUND(SUM(AV65:AW65),2)</f>
        <v>0</v>
      </c>
      <c r="AU65" s="143">
        <f>'SO 02-2 - Bezpečnostní př...'!P89</f>
        <v>0</v>
      </c>
      <c r="AV65" s="142">
        <f>'SO 02-2 - Bezpečnostní př...'!J32</f>
        <v>0</v>
      </c>
      <c r="AW65" s="142">
        <f>'SO 02-2 - Bezpečnostní př...'!J33</f>
        <v>0</v>
      </c>
      <c r="AX65" s="142">
        <f>'SO 02-2 - Bezpečnostní př...'!J34</f>
        <v>0</v>
      </c>
      <c r="AY65" s="142">
        <f>'SO 02-2 - Bezpečnostní př...'!J35</f>
        <v>0</v>
      </c>
      <c r="AZ65" s="142">
        <f>'SO 02-2 - Bezpečnostní př...'!F32</f>
        <v>0</v>
      </c>
      <c r="BA65" s="142">
        <f>'SO 02-2 - Bezpečnostní př...'!F33</f>
        <v>0</v>
      </c>
      <c r="BB65" s="142">
        <f>'SO 02-2 - Bezpečnostní př...'!F34</f>
        <v>0</v>
      </c>
      <c r="BC65" s="142">
        <f>'SO 02-2 - Bezpečnostní př...'!F35</f>
        <v>0</v>
      </c>
      <c r="BD65" s="144">
        <f>'SO 02-2 - Bezpečnostní př...'!F36</f>
        <v>0</v>
      </c>
      <c r="BT65" s="145" t="s">
        <v>92</v>
      </c>
      <c r="BV65" s="145" t="s">
        <v>86</v>
      </c>
      <c r="BW65" s="145" t="s">
        <v>137</v>
      </c>
      <c r="BX65" s="145" t="s">
        <v>131</v>
      </c>
      <c r="CL65" s="145" t="s">
        <v>121</v>
      </c>
    </row>
    <row r="66" spans="1:90" s="6" customFormat="1" ht="28.8" customHeight="1">
      <c r="A66" s="134" t="s">
        <v>93</v>
      </c>
      <c r="B66" s="135"/>
      <c r="C66" s="136"/>
      <c r="D66" s="136"/>
      <c r="E66" s="137" t="s">
        <v>138</v>
      </c>
      <c r="F66" s="137"/>
      <c r="G66" s="137"/>
      <c r="H66" s="137"/>
      <c r="I66" s="137"/>
      <c r="J66" s="136"/>
      <c r="K66" s="137" t="s">
        <v>139</v>
      </c>
      <c r="L66" s="137"/>
      <c r="M66" s="137"/>
      <c r="N66" s="137"/>
      <c r="O66" s="137"/>
      <c r="P66" s="137"/>
      <c r="Q66" s="137"/>
      <c r="R66" s="137"/>
      <c r="S66" s="137"/>
      <c r="T66" s="137"/>
      <c r="U66" s="137"/>
      <c r="V66" s="137"/>
      <c r="W66" s="137"/>
      <c r="X66" s="137"/>
      <c r="Y66" s="137"/>
      <c r="Z66" s="137"/>
      <c r="AA66" s="137"/>
      <c r="AB66" s="137"/>
      <c r="AC66" s="137"/>
      <c r="AD66" s="137"/>
      <c r="AE66" s="137"/>
      <c r="AF66" s="137"/>
      <c r="AG66" s="138">
        <f>'SO 02-3 - Výpustný objekt MV'!J29</f>
        <v>0</v>
      </c>
      <c r="AH66" s="136"/>
      <c r="AI66" s="136"/>
      <c r="AJ66" s="136"/>
      <c r="AK66" s="136"/>
      <c r="AL66" s="136"/>
      <c r="AM66" s="136"/>
      <c r="AN66" s="138">
        <f>SUM(AG66,AT66)</f>
        <v>0</v>
      </c>
      <c r="AO66" s="136"/>
      <c r="AP66" s="136"/>
      <c r="AQ66" s="139" t="s">
        <v>95</v>
      </c>
      <c r="AR66" s="140"/>
      <c r="AS66" s="141">
        <v>0</v>
      </c>
      <c r="AT66" s="142">
        <f>ROUND(SUM(AV66:AW66),2)</f>
        <v>0</v>
      </c>
      <c r="AU66" s="143">
        <f>'SO 02-3 - Výpustný objekt MV'!P92</f>
        <v>0</v>
      </c>
      <c r="AV66" s="142">
        <f>'SO 02-3 - Výpustný objekt MV'!J32</f>
        <v>0</v>
      </c>
      <c r="AW66" s="142">
        <f>'SO 02-3 - Výpustný objekt MV'!J33</f>
        <v>0</v>
      </c>
      <c r="AX66" s="142">
        <f>'SO 02-3 - Výpustný objekt MV'!J34</f>
        <v>0</v>
      </c>
      <c r="AY66" s="142">
        <f>'SO 02-3 - Výpustný objekt MV'!J35</f>
        <v>0</v>
      </c>
      <c r="AZ66" s="142">
        <f>'SO 02-3 - Výpustný objekt MV'!F32</f>
        <v>0</v>
      </c>
      <c r="BA66" s="142">
        <f>'SO 02-3 - Výpustný objekt MV'!F33</f>
        <v>0</v>
      </c>
      <c r="BB66" s="142">
        <f>'SO 02-3 - Výpustný objekt MV'!F34</f>
        <v>0</v>
      </c>
      <c r="BC66" s="142">
        <f>'SO 02-3 - Výpustný objekt MV'!F35</f>
        <v>0</v>
      </c>
      <c r="BD66" s="144">
        <f>'SO 02-3 - Výpustný objekt MV'!F36</f>
        <v>0</v>
      </c>
      <c r="BT66" s="145" t="s">
        <v>92</v>
      </c>
      <c r="BV66" s="145" t="s">
        <v>86</v>
      </c>
      <c r="BW66" s="145" t="s">
        <v>140</v>
      </c>
      <c r="BX66" s="145" t="s">
        <v>131</v>
      </c>
      <c r="CL66" s="145" t="s">
        <v>121</v>
      </c>
    </row>
    <row r="67" spans="1:90" s="6" customFormat="1" ht="28.8" customHeight="1">
      <c r="A67" s="134" t="s">
        <v>93</v>
      </c>
      <c r="B67" s="135"/>
      <c r="C67" s="136"/>
      <c r="D67" s="136"/>
      <c r="E67" s="137" t="s">
        <v>141</v>
      </c>
      <c r="F67" s="137"/>
      <c r="G67" s="137"/>
      <c r="H67" s="137"/>
      <c r="I67" s="137"/>
      <c r="J67" s="136"/>
      <c r="K67" s="137" t="s">
        <v>142</v>
      </c>
      <c r="L67" s="137"/>
      <c r="M67" s="137"/>
      <c r="N67" s="137"/>
      <c r="O67" s="137"/>
      <c r="P67" s="137"/>
      <c r="Q67" s="137"/>
      <c r="R67" s="137"/>
      <c r="S67" s="137"/>
      <c r="T67" s="137"/>
      <c r="U67" s="137"/>
      <c r="V67" s="137"/>
      <c r="W67" s="137"/>
      <c r="X67" s="137"/>
      <c r="Y67" s="137"/>
      <c r="Z67" s="137"/>
      <c r="AA67" s="137"/>
      <c r="AB67" s="137"/>
      <c r="AC67" s="137"/>
      <c r="AD67" s="137"/>
      <c r="AE67" s="137"/>
      <c r="AF67" s="137"/>
      <c r="AG67" s="138">
        <f>'SO 02-4 - Úpravy v zátopě MV'!J29</f>
        <v>0</v>
      </c>
      <c r="AH67" s="136"/>
      <c r="AI67" s="136"/>
      <c r="AJ67" s="136"/>
      <c r="AK67" s="136"/>
      <c r="AL67" s="136"/>
      <c r="AM67" s="136"/>
      <c r="AN67" s="138">
        <f>SUM(AG67,AT67)</f>
        <v>0</v>
      </c>
      <c r="AO67" s="136"/>
      <c r="AP67" s="136"/>
      <c r="AQ67" s="139" t="s">
        <v>95</v>
      </c>
      <c r="AR67" s="140"/>
      <c r="AS67" s="141">
        <v>0</v>
      </c>
      <c r="AT67" s="142">
        <f>ROUND(SUM(AV67:AW67),2)</f>
        <v>0</v>
      </c>
      <c r="AU67" s="143">
        <f>'SO 02-4 - Úpravy v zátopě MV'!P85</f>
        <v>0</v>
      </c>
      <c r="AV67" s="142">
        <f>'SO 02-4 - Úpravy v zátopě MV'!J32</f>
        <v>0</v>
      </c>
      <c r="AW67" s="142">
        <f>'SO 02-4 - Úpravy v zátopě MV'!J33</f>
        <v>0</v>
      </c>
      <c r="AX67" s="142">
        <f>'SO 02-4 - Úpravy v zátopě MV'!J34</f>
        <v>0</v>
      </c>
      <c r="AY67" s="142">
        <f>'SO 02-4 - Úpravy v zátopě MV'!J35</f>
        <v>0</v>
      </c>
      <c r="AZ67" s="142">
        <f>'SO 02-4 - Úpravy v zátopě MV'!F32</f>
        <v>0</v>
      </c>
      <c r="BA67" s="142">
        <f>'SO 02-4 - Úpravy v zátopě MV'!F33</f>
        <v>0</v>
      </c>
      <c r="BB67" s="142">
        <f>'SO 02-4 - Úpravy v zátopě MV'!F34</f>
        <v>0</v>
      </c>
      <c r="BC67" s="142">
        <f>'SO 02-4 - Úpravy v zátopě MV'!F35</f>
        <v>0</v>
      </c>
      <c r="BD67" s="144">
        <f>'SO 02-4 - Úpravy v zátopě MV'!F36</f>
        <v>0</v>
      </c>
      <c r="BT67" s="145" t="s">
        <v>92</v>
      </c>
      <c r="BV67" s="145" t="s">
        <v>86</v>
      </c>
      <c r="BW67" s="145" t="s">
        <v>143</v>
      </c>
      <c r="BX67" s="145" t="s">
        <v>131</v>
      </c>
      <c r="CL67" s="145" t="s">
        <v>128</v>
      </c>
    </row>
    <row r="68" spans="2:91" s="5" customFormat="1" ht="28.8" customHeight="1">
      <c r="B68" s="121"/>
      <c r="C68" s="122"/>
      <c r="D68" s="123" t="s">
        <v>144</v>
      </c>
      <c r="E68" s="123"/>
      <c r="F68" s="123"/>
      <c r="G68" s="123"/>
      <c r="H68" s="123"/>
      <c r="I68" s="124"/>
      <c r="J68" s="123" t="s">
        <v>145</v>
      </c>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5">
        <f>ROUND(SUM(AG69:AG72),2)</f>
        <v>0</v>
      </c>
      <c r="AH68" s="124"/>
      <c r="AI68" s="124"/>
      <c r="AJ68" s="124"/>
      <c r="AK68" s="124"/>
      <c r="AL68" s="124"/>
      <c r="AM68" s="124"/>
      <c r="AN68" s="126">
        <f>SUM(AG68,AT68)</f>
        <v>0</v>
      </c>
      <c r="AO68" s="124"/>
      <c r="AP68" s="124"/>
      <c r="AQ68" s="127" t="s">
        <v>112</v>
      </c>
      <c r="AR68" s="128"/>
      <c r="AS68" s="129">
        <f>ROUND(SUM(AS69:AS72),2)</f>
        <v>0</v>
      </c>
      <c r="AT68" s="130">
        <f>ROUND(SUM(AV68:AW68),2)</f>
        <v>0</v>
      </c>
      <c r="AU68" s="131">
        <f>ROUND(SUM(AU69:AU72),5)</f>
        <v>0</v>
      </c>
      <c r="AV68" s="130">
        <f>ROUND(AZ68*L26,2)</f>
        <v>0</v>
      </c>
      <c r="AW68" s="130">
        <f>ROUND(BA68*L27,2)</f>
        <v>0</v>
      </c>
      <c r="AX68" s="130">
        <f>ROUND(BB68*L26,2)</f>
        <v>0</v>
      </c>
      <c r="AY68" s="130">
        <f>ROUND(BC68*L27,2)</f>
        <v>0</v>
      </c>
      <c r="AZ68" s="130">
        <f>ROUND(SUM(AZ69:AZ72),2)</f>
        <v>0</v>
      </c>
      <c r="BA68" s="130">
        <f>ROUND(SUM(BA69:BA72),2)</f>
        <v>0</v>
      </c>
      <c r="BB68" s="130">
        <f>ROUND(SUM(BB69:BB72),2)</f>
        <v>0</v>
      </c>
      <c r="BC68" s="130">
        <f>ROUND(SUM(BC69:BC72),2)</f>
        <v>0</v>
      </c>
      <c r="BD68" s="132">
        <f>ROUND(SUM(BD69:BD72),2)</f>
        <v>0</v>
      </c>
      <c r="BS68" s="133" t="s">
        <v>83</v>
      </c>
      <c r="BT68" s="133" t="s">
        <v>24</v>
      </c>
      <c r="BU68" s="133" t="s">
        <v>85</v>
      </c>
      <c r="BV68" s="133" t="s">
        <v>86</v>
      </c>
      <c r="BW68" s="133" t="s">
        <v>146</v>
      </c>
      <c r="BX68" s="133" t="s">
        <v>7</v>
      </c>
      <c r="CL68" s="133" t="s">
        <v>21</v>
      </c>
      <c r="CM68" s="133" t="s">
        <v>92</v>
      </c>
    </row>
    <row r="69" spans="1:90" s="6" customFormat="1" ht="28.8" customHeight="1">
      <c r="A69" s="134" t="s">
        <v>93</v>
      </c>
      <c r="B69" s="135"/>
      <c r="C69" s="136"/>
      <c r="D69" s="136"/>
      <c r="E69" s="137" t="s">
        <v>147</v>
      </c>
      <c r="F69" s="137"/>
      <c r="G69" s="137"/>
      <c r="H69" s="137"/>
      <c r="I69" s="137"/>
      <c r="J69" s="136"/>
      <c r="K69" s="137" t="s">
        <v>148</v>
      </c>
      <c r="L69" s="137"/>
      <c r="M69" s="137"/>
      <c r="N69" s="137"/>
      <c r="O69" s="137"/>
      <c r="P69" s="137"/>
      <c r="Q69" s="137"/>
      <c r="R69" s="137"/>
      <c r="S69" s="137"/>
      <c r="T69" s="137"/>
      <c r="U69" s="137"/>
      <c r="V69" s="137"/>
      <c r="W69" s="137"/>
      <c r="X69" s="137"/>
      <c r="Y69" s="137"/>
      <c r="Z69" s="137"/>
      <c r="AA69" s="137"/>
      <c r="AB69" s="137"/>
      <c r="AC69" s="137"/>
      <c r="AD69" s="137"/>
      <c r="AE69" s="137"/>
      <c r="AF69" s="137"/>
      <c r="AG69" s="138">
        <f>'SO 03-1 - Rekonstrukce hr...'!J29</f>
        <v>0</v>
      </c>
      <c r="AH69" s="136"/>
      <c r="AI69" s="136"/>
      <c r="AJ69" s="136"/>
      <c r="AK69" s="136"/>
      <c r="AL69" s="136"/>
      <c r="AM69" s="136"/>
      <c r="AN69" s="138">
        <f>SUM(AG69,AT69)</f>
        <v>0</v>
      </c>
      <c r="AO69" s="136"/>
      <c r="AP69" s="136"/>
      <c r="AQ69" s="139" t="s">
        <v>95</v>
      </c>
      <c r="AR69" s="140"/>
      <c r="AS69" s="141">
        <v>0</v>
      </c>
      <c r="AT69" s="142">
        <f>ROUND(SUM(AV69:AW69),2)</f>
        <v>0</v>
      </c>
      <c r="AU69" s="143">
        <f>'SO 03-1 - Rekonstrukce hr...'!P88</f>
        <v>0</v>
      </c>
      <c r="AV69" s="142">
        <f>'SO 03-1 - Rekonstrukce hr...'!J32</f>
        <v>0</v>
      </c>
      <c r="AW69" s="142">
        <f>'SO 03-1 - Rekonstrukce hr...'!J33</f>
        <v>0</v>
      </c>
      <c r="AX69" s="142">
        <f>'SO 03-1 - Rekonstrukce hr...'!J34</f>
        <v>0</v>
      </c>
      <c r="AY69" s="142">
        <f>'SO 03-1 - Rekonstrukce hr...'!J35</f>
        <v>0</v>
      </c>
      <c r="AZ69" s="142">
        <f>'SO 03-1 - Rekonstrukce hr...'!F32</f>
        <v>0</v>
      </c>
      <c r="BA69" s="142">
        <f>'SO 03-1 - Rekonstrukce hr...'!F33</f>
        <v>0</v>
      </c>
      <c r="BB69" s="142">
        <f>'SO 03-1 - Rekonstrukce hr...'!F34</f>
        <v>0</v>
      </c>
      <c r="BC69" s="142">
        <f>'SO 03-1 - Rekonstrukce hr...'!F35</f>
        <v>0</v>
      </c>
      <c r="BD69" s="144">
        <f>'SO 03-1 - Rekonstrukce hr...'!F36</f>
        <v>0</v>
      </c>
      <c r="BT69" s="145" t="s">
        <v>92</v>
      </c>
      <c r="BV69" s="145" t="s">
        <v>86</v>
      </c>
      <c r="BW69" s="145" t="s">
        <v>149</v>
      </c>
      <c r="BX69" s="145" t="s">
        <v>146</v>
      </c>
      <c r="CL69" s="145" t="s">
        <v>117</v>
      </c>
    </row>
    <row r="70" spans="1:90" s="6" customFormat="1" ht="28.8" customHeight="1">
      <c r="A70" s="134" t="s">
        <v>93</v>
      </c>
      <c r="B70" s="135"/>
      <c r="C70" s="136"/>
      <c r="D70" s="136"/>
      <c r="E70" s="137" t="s">
        <v>150</v>
      </c>
      <c r="F70" s="137"/>
      <c r="G70" s="137"/>
      <c r="H70" s="137"/>
      <c r="I70" s="137"/>
      <c r="J70" s="136"/>
      <c r="K70" s="137" t="s">
        <v>151</v>
      </c>
      <c r="L70" s="137"/>
      <c r="M70" s="137"/>
      <c r="N70" s="137"/>
      <c r="O70" s="137"/>
      <c r="P70" s="137"/>
      <c r="Q70" s="137"/>
      <c r="R70" s="137"/>
      <c r="S70" s="137"/>
      <c r="T70" s="137"/>
      <c r="U70" s="137"/>
      <c r="V70" s="137"/>
      <c r="W70" s="137"/>
      <c r="X70" s="137"/>
      <c r="Y70" s="137"/>
      <c r="Z70" s="137"/>
      <c r="AA70" s="137"/>
      <c r="AB70" s="137"/>
      <c r="AC70" s="137"/>
      <c r="AD70" s="137"/>
      <c r="AE70" s="137"/>
      <c r="AF70" s="137"/>
      <c r="AG70" s="138">
        <f>'SO 03-2 - Bezpečnostní př...'!J29</f>
        <v>0</v>
      </c>
      <c r="AH70" s="136"/>
      <c r="AI70" s="136"/>
      <c r="AJ70" s="136"/>
      <c r="AK70" s="136"/>
      <c r="AL70" s="136"/>
      <c r="AM70" s="136"/>
      <c r="AN70" s="138">
        <f>SUM(AG70,AT70)</f>
        <v>0</v>
      </c>
      <c r="AO70" s="136"/>
      <c r="AP70" s="136"/>
      <c r="AQ70" s="139" t="s">
        <v>95</v>
      </c>
      <c r="AR70" s="140"/>
      <c r="AS70" s="141">
        <v>0</v>
      </c>
      <c r="AT70" s="142">
        <f>ROUND(SUM(AV70:AW70),2)</f>
        <v>0</v>
      </c>
      <c r="AU70" s="143">
        <f>'SO 03-2 - Bezpečnostní př...'!P89</f>
        <v>0</v>
      </c>
      <c r="AV70" s="142">
        <f>'SO 03-2 - Bezpečnostní př...'!J32</f>
        <v>0</v>
      </c>
      <c r="AW70" s="142">
        <f>'SO 03-2 - Bezpečnostní př...'!J33</f>
        <v>0</v>
      </c>
      <c r="AX70" s="142">
        <f>'SO 03-2 - Bezpečnostní př...'!J34</f>
        <v>0</v>
      </c>
      <c r="AY70" s="142">
        <f>'SO 03-2 - Bezpečnostní př...'!J35</f>
        <v>0</v>
      </c>
      <c r="AZ70" s="142">
        <f>'SO 03-2 - Bezpečnostní př...'!F32</f>
        <v>0</v>
      </c>
      <c r="BA70" s="142">
        <f>'SO 03-2 - Bezpečnostní př...'!F33</f>
        <v>0</v>
      </c>
      <c r="BB70" s="142">
        <f>'SO 03-2 - Bezpečnostní př...'!F34</f>
        <v>0</v>
      </c>
      <c r="BC70" s="142">
        <f>'SO 03-2 - Bezpečnostní př...'!F35</f>
        <v>0</v>
      </c>
      <c r="BD70" s="144">
        <f>'SO 03-2 - Bezpečnostní př...'!F36</f>
        <v>0</v>
      </c>
      <c r="BT70" s="145" t="s">
        <v>92</v>
      </c>
      <c r="BV70" s="145" t="s">
        <v>86</v>
      </c>
      <c r="BW70" s="145" t="s">
        <v>152</v>
      </c>
      <c r="BX70" s="145" t="s">
        <v>146</v>
      </c>
      <c r="CL70" s="145" t="s">
        <v>121</v>
      </c>
    </row>
    <row r="71" spans="1:90" s="6" customFormat="1" ht="28.8" customHeight="1">
      <c r="A71" s="134" t="s">
        <v>93</v>
      </c>
      <c r="B71" s="135"/>
      <c r="C71" s="136"/>
      <c r="D71" s="136"/>
      <c r="E71" s="137" t="s">
        <v>153</v>
      </c>
      <c r="F71" s="137"/>
      <c r="G71" s="137"/>
      <c r="H71" s="137"/>
      <c r="I71" s="137"/>
      <c r="J71" s="136"/>
      <c r="K71" s="137" t="s">
        <v>154</v>
      </c>
      <c r="L71" s="137"/>
      <c r="M71" s="137"/>
      <c r="N71" s="137"/>
      <c r="O71" s="137"/>
      <c r="P71" s="137"/>
      <c r="Q71" s="137"/>
      <c r="R71" s="137"/>
      <c r="S71" s="137"/>
      <c r="T71" s="137"/>
      <c r="U71" s="137"/>
      <c r="V71" s="137"/>
      <c r="W71" s="137"/>
      <c r="X71" s="137"/>
      <c r="Y71" s="137"/>
      <c r="Z71" s="137"/>
      <c r="AA71" s="137"/>
      <c r="AB71" s="137"/>
      <c r="AC71" s="137"/>
      <c r="AD71" s="137"/>
      <c r="AE71" s="137"/>
      <c r="AF71" s="137"/>
      <c r="AG71" s="138">
        <f>'SO 03-3 - Výpustný objekt...'!J29</f>
        <v>0</v>
      </c>
      <c r="AH71" s="136"/>
      <c r="AI71" s="136"/>
      <c r="AJ71" s="136"/>
      <c r="AK71" s="136"/>
      <c r="AL71" s="136"/>
      <c r="AM71" s="136"/>
      <c r="AN71" s="138">
        <f>SUM(AG71,AT71)</f>
        <v>0</v>
      </c>
      <c r="AO71" s="136"/>
      <c r="AP71" s="136"/>
      <c r="AQ71" s="139" t="s">
        <v>95</v>
      </c>
      <c r="AR71" s="140"/>
      <c r="AS71" s="141">
        <v>0</v>
      </c>
      <c r="AT71" s="142">
        <f>ROUND(SUM(AV71:AW71),2)</f>
        <v>0</v>
      </c>
      <c r="AU71" s="143">
        <f>'SO 03-3 - Výpustný objekt...'!P92</f>
        <v>0</v>
      </c>
      <c r="AV71" s="142">
        <f>'SO 03-3 - Výpustný objekt...'!J32</f>
        <v>0</v>
      </c>
      <c r="AW71" s="142">
        <f>'SO 03-3 - Výpustný objekt...'!J33</f>
        <v>0</v>
      </c>
      <c r="AX71" s="142">
        <f>'SO 03-3 - Výpustný objekt...'!J34</f>
        <v>0</v>
      </c>
      <c r="AY71" s="142">
        <f>'SO 03-3 - Výpustný objekt...'!J35</f>
        <v>0</v>
      </c>
      <c r="AZ71" s="142">
        <f>'SO 03-3 - Výpustný objekt...'!F32</f>
        <v>0</v>
      </c>
      <c r="BA71" s="142">
        <f>'SO 03-3 - Výpustný objekt...'!F33</f>
        <v>0</v>
      </c>
      <c r="BB71" s="142">
        <f>'SO 03-3 - Výpustný objekt...'!F34</f>
        <v>0</v>
      </c>
      <c r="BC71" s="142">
        <f>'SO 03-3 - Výpustný objekt...'!F35</f>
        <v>0</v>
      </c>
      <c r="BD71" s="144">
        <f>'SO 03-3 - Výpustný objekt...'!F36</f>
        <v>0</v>
      </c>
      <c r="BT71" s="145" t="s">
        <v>92</v>
      </c>
      <c r="BV71" s="145" t="s">
        <v>86</v>
      </c>
      <c r="BW71" s="145" t="s">
        <v>155</v>
      </c>
      <c r="BX71" s="145" t="s">
        <v>146</v>
      </c>
      <c r="CL71" s="145" t="s">
        <v>121</v>
      </c>
    </row>
    <row r="72" spans="1:90" s="6" customFormat="1" ht="28.8" customHeight="1">
      <c r="A72" s="134" t="s">
        <v>93</v>
      </c>
      <c r="B72" s="135"/>
      <c r="C72" s="136"/>
      <c r="D72" s="136"/>
      <c r="E72" s="137" t="s">
        <v>156</v>
      </c>
      <c r="F72" s="137"/>
      <c r="G72" s="137"/>
      <c r="H72" s="137"/>
      <c r="I72" s="137"/>
      <c r="J72" s="136"/>
      <c r="K72" s="137" t="s">
        <v>157</v>
      </c>
      <c r="L72" s="137"/>
      <c r="M72" s="137"/>
      <c r="N72" s="137"/>
      <c r="O72" s="137"/>
      <c r="P72" s="137"/>
      <c r="Q72" s="137"/>
      <c r="R72" s="137"/>
      <c r="S72" s="137"/>
      <c r="T72" s="137"/>
      <c r="U72" s="137"/>
      <c r="V72" s="137"/>
      <c r="W72" s="137"/>
      <c r="X72" s="137"/>
      <c r="Y72" s="137"/>
      <c r="Z72" s="137"/>
      <c r="AA72" s="137"/>
      <c r="AB72" s="137"/>
      <c r="AC72" s="137"/>
      <c r="AD72" s="137"/>
      <c r="AE72" s="137"/>
      <c r="AF72" s="137"/>
      <c r="AG72" s="138">
        <f>'SO 03-4 - Úpravy v zátopě...'!J29</f>
        <v>0</v>
      </c>
      <c r="AH72" s="136"/>
      <c r="AI72" s="136"/>
      <c r="AJ72" s="136"/>
      <c r="AK72" s="136"/>
      <c r="AL72" s="136"/>
      <c r="AM72" s="136"/>
      <c r="AN72" s="138">
        <f>SUM(AG72,AT72)</f>
        <v>0</v>
      </c>
      <c r="AO72" s="136"/>
      <c r="AP72" s="136"/>
      <c r="AQ72" s="139" t="s">
        <v>95</v>
      </c>
      <c r="AR72" s="140"/>
      <c r="AS72" s="141">
        <v>0</v>
      </c>
      <c r="AT72" s="142">
        <f>ROUND(SUM(AV72:AW72),2)</f>
        <v>0</v>
      </c>
      <c r="AU72" s="143">
        <f>'SO 03-4 - Úpravy v zátopě...'!P85</f>
        <v>0</v>
      </c>
      <c r="AV72" s="142">
        <f>'SO 03-4 - Úpravy v zátopě...'!J32</f>
        <v>0</v>
      </c>
      <c r="AW72" s="142">
        <f>'SO 03-4 - Úpravy v zátopě...'!J33</f>
        <v>0</v>
      </c>
      <c r="AX72" s="142">
        <f>'SO 03-4 - Úpravy v zátopě...'!J34</f>
        <v>0</v>
      </c>
      <c r="AY72" s="142">
        <f>'SO 03-4 - Úpravy v zátopě...'!J35</f>
        <v>0</v>
      </c>
      <c r="AZ72" s="142">
        <f>'SO 03-4 - Úpravy v zátopě...'!F32</f>
        <v>0</v>
      </c>
      <c r="BA72" s="142">
        <f>'SO 03-4 - Úpravy v zátopě...'!F33</f>
        <v>0</v>
      </c>
      <c r="BB72" s="142">
        <f>'SO 03-4 - Úpravy v zátopě...'!F34</f>
        <v>0</v>
      </c>
      <c r="BC72" s="142">
        <f>'SO 03-4 - Úpravy v zátopě...'!F35</f>
        <v>0</v>
      </c>
      <c r="BD72" s="144">
        <f>'SO 03-4 - Úpravy v zátopě...'!F36</f>
        <v>0</v>
      </c>
      <c r="BT72" s="145" t="s">
        <v>92</v>
      </c>
      <c r="BV72" s="145" t="s">
        <v>86</v>
      </c>
      <c r="BW72" s="145" t="s">
        <v>158</v>
      </c>
      <c r="BX72" s="145" t="s">
        <v>146</v>
      </c>
      <c r="CL72" s="145" t="s">
        <v>128</v>
      </c>
    </row>
    <row r="73" spans="2:91" s="5" customFormat="1" ht="14.4" customHeight="1">
      <c r="B73" s="121"/>
      <c r="C73" s="122"/>
      <c r="D73" s="123" t="s">
        <v>159</v>
      </c>
      <c r="E73" s="123"/>
      <c r="F73" s="123"/>
      <c r="G73" s="123"/>
      <c r="H73" s="123"/>
      <c r="I73" s="124"/>
      <c r="J73" s="123" t="s">
        <v>160</v>
      </c>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5">
        <f>ROUND(SUM(AG74:AG77),2)</f>
        <v>0</v>
      </c>
      <c r="AH73" s="124"/>
      <c r="AI73" s="124"/>
      <c r="AJ73" s="124"/>
      <c r="AK73" s="124"/>
      <c r="AL73" s="124"/>
      <c r="AM73" s="124"/>
      <c r="AN73" s="126">
        <f>SUM(AG73,AT73)</f>
        <v>0</v>
      </c>
      <c r="AO73" s="124"/>
      <c r="AP73" s="124"/>
      <c r="AQ73" s="127" t="s">
        <v>112</v>
      </c>
      <c r="AR73" s="128"/>
      <c r="AS73" s="129">
        <f>ROUND(SUM(AS74:AS77),2)</f>
        <v>0</v>
      </c>
      <c r="AT73" s="130">
        <f>ROUND(SUM(AV73:AW73),2)</f>
        <v>0</v>
      </c>
      <c r="AU73" s="131">
        <f>ROUND(SUM(AU74:AU77),5)</f>
        <v>0</v>
      </c>
      <c r="AV73" s="130">
        <f>ROUND(AZ73*L26,2)</f>
        <v>0</v>
      </c>
      <c r="AW73" s="130">
        <f>ROUND(BA73*L27,2)</f>
        <v>0</v>
      </c>
      <c r="AX73" s="130">
        <f>ROUND(BB73*L26,2)</f>
        <v>0</v>
      </c>
      <c r="AY73" s="130">
        <f>ROUND(BC73*L27,2)</f>
        <v>0</v>
      </c>
      <c r="AZ73" s="130">
        <f>ROUND(SUM(AZ74:AZ77),2)</f>
        <v>0</v>
      </c>
      <c r="BA73" s="130">
        <f>ROUND(SUM(BA74:BA77),2)</f>
        <v>0</v>
      </c>
      <c r="BB73" s="130">
        <f>ROUND(SUM(BB74:BB77),2)</f>
        <v>0</v>
      </c>
      <c r="BC73" s="130">
        <f>ROUND(SUM(BC74:BC77),2)</f>
        <v>0</v>
      </c>
      <c r="BD73" s="132">
        <f>ROUND(SUM(BD74:BD77),2)</f>
        <v>0</v>
      </c>
      <c r="BS73" s="133" t="s">
        <v>83</v>
      </c>
      <c r="BT73" s="133" t="s">
        <v>24</v>
      </c>
      <c r="BU73" s="133" t="s">
        <v>85</v>
      </c>
      <c r="BV73" s="133" t="s">
        <v>86</v>
      </c>
      <c r="BW73" s="133" t="s">
        <v>161</v>
      </c>
      <c r="BX73" s="133" t="s">
        <v>7</v>
      </c>
      <c r="CL73" s="133" t="s">
        <v>21</v>
      </c>
      <c r="CM73" s="133" t="s">
        <v>92</v>
      </c>
    </row>
    <row r="74" spans="1:90" s="6" customFormat="1" ht="28.8" customHeight="1">
      <c r="A74" s="134" t="s">
        <v>93</v>
      </c>
      <c r="B74" s="135"/>
      <c r="C74" s="136"/>
      <c r="D74" s="136"/>
      <c r="E74" s="137" t="s">
        <v>162</v>
      </c>
      <c r="F74" s="137"/>
      <c r="G74" s="137"/>
      <c r="H74" s="137"/>
      <c r="I74" s="137"/>
      <c r="J74" s="136"/>
      <c r="K74" s="137" t="s">
        <v>163</v>
      </c>
      <c r="L74" s="137"/>
      <c r="M74" s="137"/>
      <c r="N74" s="137"/>
      <c r="O74" s="137"/>
      <c r="P74" s="137"/>
      <c r="Q74" s="137"/>
      <c r="R74" s="137"/>
      <c r="S74" s="137"/>
      <c r="T74" s="137"/>
      <c r="U74" s="137"/>
      <c r="V74" s="137"/>
      <c r="W74" s="137"/>
      <c r="X74" s="137"/>
      <c r="Y74" s="137"/>
      <c r="Z74" s="137"/>
      <c r="AA74" s="137"/>
      <c r="AB74" s="137"/>
      <c r="AC74" s="137"/>
      <c r="AD74" s="137"/>
      <c r="AE74" s="137"/>
      <c r="AF74" s="137"/>
      <c r="AG74" s="138">
        <f>'SO 04-1 - Rekonstrukce hr...'!J29</f>
        <v>0</v>
      </c>
      <c r="AH74" s="136"/>
      <c r="AI74" s="136"/>
      <c r="AJ74" s="136"/>
      <c r="AK74" s="136"/>
      <c r="AL74" s="136"/>
      <c r="AM74" s="136"/>
      <c r="AN74" s="138">
        <f>SUM(AG74,AT74)</f>
        <v>0</v>
      </c>
      <c r="AO74" s="136"/>
      <c r="AP74" s="136"/>
      <c r="AQ74" s="139" t="s">
        <v>95</v>
      </c>
      <c r="AR74" s="140"/>
      <c r="AS74" s="141">
        <v>0</v>
      </c>
      <c r="AT74" s="142">
        <f>ROUND(SUM(AV74:AW74),2)</f>
        <v>0</v>
      </c>
      <c r="AU74" s="143">
        <f>'SO 04-1 - Rekonstrukce hr...'!P88</f>
        <v>0</v>
      </c>
      <c r="AV74" s="142">
        <f>'SO 04-1 - Rekonstrukce hr...'!J32</f>
        <v>0</v>
      </c>
      <c r="AW74" s="142">
        <f>'SO 04-1 - Rekonstrukce hr...'!J33</f>
        <v>0</v>
      </c>
      <c r="AX74" s="142">
        <f>'SO 04-1 - Rekonstrukce hr...'!J34</f>
        <v>0</v>
      </c>
      <c r="AY74" s="142">
        <f>'SO 04-1 - Rekonstrukce hr...'!J35</f>
        <v>0</v>
      </c>
      <c r="AZ74" s="142">
        <f>'SO 04-1 - Rekonstrukce hr...'!F32</f>
        <v>0</v>
      </c>
      <c r="BA74" s="142">
        <f>'SO 04-1 - Rekonstrukce hr...'!F33</f>
        <v>0</v>
      </c>
      <c r="BB74" s="142">
        <f>'SO 04-1 - Rekonstrukce hr...'!F34</f>
        <v>0</v>
      </c>
      <c r="BC74" s="142">
        <f>'SO 04-1 - Rekonstrukce hr...'!F35</f>
        <v>0</v>
      </c>
      <c r="BD74" s="144">
        <f>'SO 04-1 - Rekonstrukce hr...'!F36</f>
        <v>0</v>
      </c>
      <c r="BT74" s="145" t="s">
        <v>92</v>
      </c>
      <c r="BV74" s="145" t="s">
        <v>86</v>
      </c>
      <c r="BW74" s="145" t="s">
        <v>164</v>
      </c>
      <c r="BX74" s="145" t="s">
        <v>161</v>
      </c>
      <c r="CL74" s="145" t="s">
        <v>117</v>
      </c>
    </row>
    <row r="75" spans="1:90" s="6" customFormat="1" ht="28.8" customHeight="1">
      <c r="A75" s="134" t="s">
        <v>93</v>
      </c>
      <c r="B75" s="135"/>
      <c r="C75" s="136"/>
      <c r="D75" s="136"/>
      <c r="E75" s="137" t="s">
        <v>165</v>
      </c>
      <c r="F75" s="137"/>
      <c r="G75" s="137"/>
      <c r="H75" s="137"/>
      <c r="I75" s="137"/>
      <c r="J75" s="136"/>
      <c r="K75" s="137" t="s">
        <v>166</v>
      </c>
      <c r="L75" s="137"/>
      <c r="M75" s="137"/>
      <c r="N75" s="137"/>
      <c r="O75" s="137"/>
      <c r="P75" s="137"/>
      <c r="Q75" s="137"/>
      <c r="R75" s="137"/>
      <c r="S75" s="137"/>
      <c r="T75" s="137"/>
      <c r="U75" s="137"/>
      <c r="V75" s="137"/>
      <c r="W75" s="137"/>
      <c r="X75" s="137"/>
      <c r="Y75" s="137"/>
      <c r="Z75" s="137"/>
      <c r="AA75" s="137"/>
      <c r="AB75" s="137"/>
      <c r="AC75" s="137"/>
      <c r="AD75" s="137"/>
      <c r="AE75" s="137"/>
      <c r="AF75" s="137"/>
      <c r="AG75" s="138">
        <f>'SO 04-2 - Bezpečnostní př...'!J29</f>
        <v>0</v>
      </c>
      <c r="AH75" s="136"/>
      <c r="AI75" s="136"/>
      <c r="AJ75" s="136"/>
      <c r="AK75" s="136"/>
      <c r="AL75" s="136"/>
      <c r="AM75" s="136"/>
      <c r="AN75" s="138">
        <f>SUM(AG75,AT75)</f>
        <v>0</v>
      </c>
      <c r="AO75" s="136"/>
      <c r="AP75" s="136"/>
      <c r="AQ75" s="139" t="s">
        <v>95</v>
      </c>
      <c r="AR75" s="140"/>
      <c r="AS75" s="141">
        <v>0</v>
      </c>
      <c r="AT75" s="142">
        <f>ROUND(SUM(AV75:AW75),2)</f>
        <v>0</v>
      </c>
      <c r="AU75" s="143">
        <f>'SO 04-2 - Bezpečnostní př...'!P89</f>
        <v>0</v>
      </c>
      <c r="AV75" s="142">
        <f>'SO 04-2 - Bezpečnostní př...'!J32</f>
        <v>0</v>
      </c>
      <c r="AW75" s="142">
        <f>'SO 04-2 - Bezpečnostní př...'!J33</f>
        <v>0</v>
      </c>
      <c r="AX75" s="142">
        <f>'SO 04-2 - Bezpečnostní př...'!J34</f>
        <v>0</v>
      </c>
      <c r="AY75" s="142">
        <f>'SO 04-2 - Bezpečnostní př...'!J35</f>
        <v>0</v>
      </c>
      <c r="AZ75" s="142">
        <f>'SO 04-2 - Bezpečnostní př...'!F32</f>
        <v>0</v>
      </c>
      <c r="BA75" s="142">
        <f>'SO 04-2 - Bezpečnostní př...'!F33</f>
        <v>0</v>
      </c>
      <c r="BB75" s="142">
        <f>'SO 04-2 - Bezpečnostní př...'!F34</f>
        <v>0</v>
      </c>
      <c r="BC75" s="142">
        <f>'SO 04-2 - Bezpečnostní př...'!F35</f>
        <v>0</v>
      </c>
      <c r="BD75" s="144">
        <f>'SO 04-2 - Bezpečnostní př...'!F36</f>
        <v>0</v>
      </c>
      <c r="BT75" s="145" t="s">
        <v>92</v>
      </c>
      <c r="BV75" s="145" t="s">
        <v>86</v>
      </c>
      <c r="BW75" s="145" t="s">
        <v>167</v>
      </c>
      <c r="BX75" s="145" t="s">
        <v>161</v>
      </c>
      <c r="CL75" s="145" t="s">
        <v>121</v>
      </c>
    </row>
    <row r="76" spans="1:90" s="6" customFormat="1" ht="28.8" customHeight="1">
      <c r="A76" s="134" t="s">
        <v>93</v>
      </c>
      <c r="B76" s="135"/>
      <c r="C76" s="136"/>
      <c r="D76" s="136"/>
      <c r="E76" s="137" t="s">
        <v>168</v>
      </c>
      <c r="F76" s="137"/>
      <c r="G76" s="137"/>
      <c r="H76" s="137"/>
      <c r="I76" s="137"/>
      <c r="J76" s="136"/>
      <c r="K76" s="137" t="s">
        <v>169</v>
      </c>
      <c r="L76" s="137"/>
      <c r="M76" s="137"/>
      <c r="N76" s="137"/>
      <c r="O76" s="137"/>
      <c r="P76" s="137"/>
      <c r="Q76" s="137"/>
      <c r="R76" s="137"/>
      <c r="S76" s="137"/>
      <c r="T76" s="137"/>
      <c r="U76" s="137"/>
      <c r="V76" s="137"/>
      <c r="W76" s="137"/>
      <c r="X76" s="137"/>
      <c r="Y76" s="137"/>
      <c r="Z76" s="137"/>
      <c r="AA76" s="137"/>
      <c r="AB76" s="137"/>
      <c r="AC76" s="137"/>
      <c r="AD76" s="137"/>
      <c r="AE76" s="137"/>
      <c r="AF76" s="137"/>
      <c r="AG76" s="138">
        <f>'SO 04-3 - Výpustný objekt...'!J29</f>
        <v>0</v>
      </c>
      <c r="AH76" s="136"/>
      <c r="AI76" s="136"/>
      <c r="AJ76" s="136"/>
      <c r="AK76" s="136"/>
      <c r="AL76" s="136"/>
      <c r="AM76" s="136"/>
      <c r="AN76" s="138">
        <f>SUM(AG76,AT76)</f>
        <v>0</v>
      </c>
      <c r="AO76" s="136"/>
      <c r="AP76" s="136"/>
      <c r="AQ76" s="139" t="s">
        <v>95</v>
      </c>
      <c r="AR76" s="140"/>
      <c r="AS76" s="141">
        <v>0</v>
      </c>
      <c r="AT76" s="142">
        <f>ROUND(SUM(AV76:AW76),2)</f>
        <v>0</v>
      </c>
      <c r="AU76" s="143">
        <f>'SO 04-3 - Výpustný objekt...'!P92</f>
        <v>0</v>
      </c>
      <c r="AV76" s="142">
        <f>'SO 04-3 - Výpustný objekt...'!J32</f>
        <v>0</v>
      </c>
      <c r="AW76" s="142">
        <f>'SO 04-3 - Výpustný objekt...'!J33</f>
        <v>0</v>
      </c>
      <c r="AX76" s="142">
        <f>'SO 04-3 - Výpustný objekt...'!J34</f>
        <v>0</v>
      </c>
      <c r="AY76" s="142">
        <f>'SO 04-3 - Výpustný objekt...'!J35</f>
        <v>0</v>
      </c>
      <c r="AZ76" s="142">
        <f>'SO 04-3 - Výpustný objekt...'!F32</f>
        <v>0</v>
      </c>
      <c r="BA76" s="142">
        <f>'SO 04-3 - Výpustný objekt...'!F33</f>
        <v>0</v>
      </c>
      <c r="BB76" s="142">
        <f>'SO 04-3 - Výpustný objekt...'!F34</f>
        <v>0</v>
      </c>
      <c r="BC76" s="142">
        <f>'SO 04-3 - Výpustný objekt...'!F35</f>
        <v>0</v>
      </c>
      <c r="BD76" s="144">
        <f>'SO 04-3 - Výpustný objekt...'!F36</f>
        <v>0</v>
      </c>
      <c r="BT76" s="145" t="s">
        <v>92</v>
      </c>
      <c r="BV76" s="145" t="s">
        <v>86</v>
      </c>
      <c r="BW76" s="145" t="s">
        <v>170</v>
      </c>
      <c r="BX76" s="145" t="s">
        <v>161</v>
      </c>
      <c r="CL76" s="145" t="s">
        <v>121</v>
      </c>
    </row>
    <row r="77" spans="1:90" s="6" customFormat="1" ht="28.8" customHeight="1">
      <c r="A77" s="134" t="s">
        <v>93</v>
      </c>
      <c r="B77" s="135"/>
      <c r="C77" s="136"/>
      <c r="D77" s="136"/>
      <c r="E77" s="137" t="s">
        <v>171</v>
      </c>
      <c r="F77" s="137"/>
      <c r="G77" s="137"/>
      <c r="H77" s="137"/>
      <c r="I77" s="137"/>
      <c r="J77" s="136"/>
      <c r="K77" s="137" t="s">
        <v>172</v>
      </c>
      <c r="L77" s="137"/>
      <c r="M77" s="137"/>
      <c r="N77" s="137"/>
      <c r="O77" s="137"/>
      <c r="P77" s="137"/>
      <c r="Q77" s="137"/>
      <c r="R77" s="137"/>
      <c r="S77" s="137"/>
      <c r="T77" s="137"/>
      <c r="U77" s="137"/>
      <c r="V77" s="137"/>
      <c r="W77" s="137"/>
      <c r="X77" s="137"/>
      <c r="Y77" s="137"/>
      <c r="Z77" s="137"/>
      <c r="AA77" s="137"/>
      <c r="AB77" s="137"/>
      <c r="AC77" s="137"/>
      <c r="AD77" s="137"/>
      <c r="AE77" s="137"/>
      <c r="AF77" s="137"/>
      <c r="AG77" s="138">
        <f>'SO 04-4 - Úpravy v zátopě...'!J29</f>
        <v>0</v>
      </c>
      <c r="AH77" s="136"/>
      <c r="AI77" s="136"/>
      <c r="AJ77" s="136"/>
      <c r="AK77" s="136"/>
      <c r="AL77" s="136"/>
      <c r="AM77" s="136"/>
      <c r="AN77" s="138">
        <f>SUM(AG77,AT77)</f>
        <v>0</v>
      </c>
      <c r="AO77" s="136"/>
      <c r="AP77" s="136"/>
      <c r="AQ77" s="139" t="s">
        <v>95</v>
      </c>
      <c r="AR77" s="140"/>
      <c r="AS77" s="141">
        <v>0</v>
      </c>
      <c r="AT77" s="142">
        <f>ROUND(SUM(AV77:AW77),2)</f>
        <v>0</v>
      </c>
      <c r="AU77" s="143">
        <f>'SO 04-4 - Úpravy v zátopě...'!P85</f>
        <v>0</v>
      </c>
      <c r="AV77" s="142">
        <f>'SO 04-4 - Úpravy v zátopě...'!J32</f>
        <v>0</v>
      </c>
      <c r="AW77" s="142">
        <f>'SO 04-4 - Úpravy v zátopě...'!J33</f>
        <v>0</v>
      </c>
      <c r="AX77" s="142">
        <f>'SO 04-4 - Úpravy v zátopě...'!J34</f>
        <v>0</v>
      </c>
      <c r="AY77" s="142">
        <f>'SO 04-4 - Úpravy v zátopě...'!J35</f>
        <v>0</v>
      </c>
      <c r="AZ77" s="142">
        <f>'SO 04-4 - Úpravy v zátopě...'!F32</f>
        <v>0</v>
      </c>
      <c r="BA77" s="142">
        <f>'SO 04-4 - Úpravy v zátopě...'!F33</f>
        <v>0</v>
      </c>
      <c r="BB77" s="142">
        <f>'SO 04-4 - Úpravy v zátopě...'!F34</f>
        <v>0</v>
      </c>
      <c r="BC77" s="142">
        <f>'SO 04-4 - Úpravy v zátopě...'!F35</f>
        <v>0</v>
      </c>
      <c r="BD77" s="144">
        <f>'SO 04-4 - Úpravy v zátopě...'!F36</f>
        <v>0</v>
      </c>
      <c r="BT77" s="145" t="s">
        <v>92</v>
      </c>
      <c r="BV77" s="145" t="s">
        <v>86</v>
      </c>
      <c r="BW77" s="145" t="s">
        <v>173</v>
      </c>
      <c r="BX77" s="145" t="s">
        <v>161</v>
      </c>
      <c r="CL77" s="145" t="s">
        <v>128</v>
      </c>
    </row>
    <row r="78" spans="2:91" s="5" customFormat="1" ht="14.4" customHeight="1">
      <c r="B78" s="121"/>
      <c r="C78" s="122"/>
      <c r="D78" s="123" t="s">
        <v>174</v>
      </c>
      <c r="E78" s="123"/>
      <c r="F78" s="123"/>
      <c r="G78" s="123"/>
      <c r="H78" s="123"/>
      <c r="I78" s="124"/>
      <c r="J78" s="123" t="s">
        <v>175</v>
      </c>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5">
        <f>ROUND(SUM(AG79:AG82),2)</f>
        <v>0</v>
      </c>
      <c r="AH78" s="124"/>
      <c r="AI78" s="124"/>
      <c r="AJ78" s="124"/>
      <c r="AK78" s="124"/>
      <c r="AL78" s="124"/>
      <c r="AM78" s="124"/>
      <c r="AN78" s="126">
        <f>SUM(AG78,AT78)</f>
        <v>0</v>
      </c>
      <c r="AO78" s="124"/>
      <c r="AP78" s="124"/>
      <c r="AQ78" s="127" t="s">
        <v>112</v>
      </c>
      <c r="AR78" s="128"/>
      <c r="AS78" s="129">
        <f>ROUND(SUM(AS79:AS82),2)</f>
        <v>0</v>
      </c>
      <c r="AT78" s="130">
        <f>ROUND(SUM(AV78:AW78),2)</f>
        <v>0</v>
      </c>
      <c r="AU78" s="131">
        <f>ROUND(SUM(AU79:AU82),5)</f>
        <v>0</v>
      </c>
      <c r="AV78" s="130">
        <f>ROUND(AZ78*L26,2)</f>
        <v>0</v>
      </c>
      <c r="AW78" s="130">
        <f>ROUND(BA78*L27,2)</f>
        <v>0</v>
      </c>
      <c r="AX78" s="130">
        <f>ROUND(BB78*L26,2)</f>
        <v>0</v>
      </c>
      <c r="AY78" s="130">
        <f>ROUND(BC78*L27,2)</f>
        <v>0</v>
      </c>
      <c r="AZ78" s="130">
        <f>ROUND(SUM(AZ79:AZ82),2)</f>
        <v>0</v>
      </c>
      <c r="BA78" s="130">
        <f>ROUND(SUM(BA79:BA82),2)</f>
        <v>0</v>
      </c>
      <c r="BB78" s="130">
        <f>ROUND(SUM(BB79:BB82),2)</f>
        <v>0</v>
      </c>
      <c r="BC78" s="130">
        <f>ROUND(SUM(BC79:BC82),2)</f>
        <v>0</v>
      </c>
      <c r="BD78" s="132">
        <f>ROUND(SUM(BD79:BD82),2)</f>
        <v>0</v>
      </c>
      <c r="BS78" s="133" t="s">
        <v>83</v>
      </c>
      <c r="BT78" s="133" t="s">
        <v>24</v>
      </c>
      <c r="BU78" s="133" t="s">
        <v>85</v>
      </c>
      <c r="BV78" s="133" t="s">
        <v>86</v>
      </c>
      <c r="BW78" s="133" t="s">
        <v>176</v>
      </c>
      <c r="BX78" s="133" t="s">
        <v>7</v>
      </c>
      <c r="CL78" s="133" t="s">
        <v>177</v>
      </c>
      <c r="CM78" s="133" t="s">
        <v>92</v>
      </c>
    </row>
    <row r="79" spans="1:90" s="6" customFormat="1" ht="28.8" customHeight="1">
      <c r="A79" s="134" t="s">
        <v>93</v>
      </c>
      <c r="B79" s="135"/>
      <c r="C79" s="136"/>
      <c r="D79" s="136"/>
      <c r="E79" s="137" t="s">
        <v>178</v>
      </c>
      <c r="F79" s="137"/>
      <c r="G79" s="137"/>
      <c r="H79" s="137"/>
      <c r="I79" s="137"/>
      <c r="J79" s="136"/>
      <c r="K79" s="137" t="s">
        <v>179</v>
      </c>
      <c r="L79" s="137"/>
      <c r="M79" s="137"/>
      <c r="N79" s="137"/>
      <c r="O79" s="137"/>
      <c r="P79" s="137"/>
      <c r="Q79" s="137"/>
      <c r="R79" s="137"/>
      <c r="S79" s="137"/>
      <c r="T79" s="137"/>
      <c r="U79" s="137"/>
      <c r="V79" s="137"/>
      <c r="W79" s="137"/>
      <c r="X79" s="137"/>
      <c r="Y79" s="137"/>
      <c r="Z79" s="137"/>
      <c r="AA79" s="137"/>
      <c r="AB79" s="137"/>
      <c r="AC79" s="137"/>
      <c r="AD79" s="137"/>
      <c r="AE79" s="137"/>
      <c r="AF79" s="137"/>
      <c r="AG79" s="138">
        <f>'SO 05-1 - Rekonstrukce hr...'!J29</f>
        <v>0</v>
      </c>
      <c r="AH79" s="136"/>
      <c r="AI79" s="136"/>
      <c r="AJ79" s="136"/>
      <c r="AK79" s="136"/>
      <c r="AL79" s="136"/>
      <c r="AM79" s="136"/>
      <c r="AN79" s="138">
        <f>SUM(AG79,AT79)</f>
        <v>0</v>
      </c>
      <c r="AO79" s="136"/>
      <c r="AP79" s="136"/>
      <c r="AQ79" s="139" t="s">
        <v>95</v>
      </c>
      <c r="AR79" s="140"/>
      <c r="AS79" s="141">
        <v>0</v>
      </c>
      <c r="AT79" s="142">
        <f>ROUND(SUM(AV79:AW79),2)</f>
        <v>0</v>
      </c>
      <c r="AU79" s="143">
        <f>'SO 05-1 - Rekonstrukce hr...'!P88</f>
        <v>0</v>
      </c>
      <c r="AV79" s="142">
        <f>'SO 05-1 - Rekonstrukce hr...'!J32</f>
        <v>0</v>
      </c>
      <c r="AW79" s="142">
        <f>'SO 05-1 - Rekonstrukce hr...'!J33</f>
        <v>0</v>
      </c>
      <c r="AX79" s="142">
        <f>'SO 05-1 - Rekonstrukce hr...'!J34</f>
        <v>0</v>
      </c>
      <c r="AY79" s="142">
        <f>'SO 05-1 - Rekonstrukce hr...'!J35</f>
        <v>0</v>
      </c>
      <c r="AZ79" s="142">
        <f>'SO 05-1 - Rekonstrukce hr...'!F32</f>
        <v>0</v>
      </c>
      <c r="BA79" s="142">
        <f>'SO 05-1 - Rekonstrukce hr...'!F33</f>
        <v>0</v>
      </c>
      <c r="BB79" s="142">
        <f>'SO 05-1 - Rekonstrukce hr...'!F34</f>
        <v>0</v>
      </c>
      <c r="BC79" s="142">
        <f>'SO 05-1 - Rekonstrukce hr...'!F35</f>
        <v>0</v>
      </c>
      <c r="BD79" s="144">
        <f>'SO 05-1 - Rekonstrukce hr...'!F36</f>
        <v>0</v>
      </c>
      <c r="BT79" s="145" t="s">
        <v>92</v>
      </c>
      <c r="BV79" s="145" t="s">
        <v>86</v>
      </c>
      <c r="BW79" s="145" t="s">
        <v>180</v>
      </c>
      <c r="BX79" s="145" t="s">
        <v>176</v>
      </c>
      <c r="CL79" s="145" t="s">
        <v>117</v>
      </c>
    </row>
    <row r="80" spans="1:90" s="6" customFormat="1" ht="28.8" customHeight="1">
      <c r="A80" s="134" t="s">
        <v>93</v>
      </c>
      <c r="B80" s="135"/>
      <c r="C80" s="136"/>
      <c r="D80" s="136"/>
      <c r="E80" s="137" t="s">
        <v>181</v>
      </c>
      <c r="F80" s="137"/>
      <c r="G80" s="137"/>
      <c r="H80" s="137"/>
      <c r="I80" s="137"/>
      <c r="J80" s="136"/>
      <c r="K80" s="137" t="s">
        <v>182</v>
      </c>
      <c r="L80" s="137"/>
      <c r="M80" s="137"/>
      <c r="N80" s="137"/>
      <c r="O80" s="137"/>
      <c r="P80" s="137"/>
      <c r="Q80" s="137"/>
      <c r="R80" s="137"/>
      <c r="S80" s="137"/>
      <c r="T80" s="137"/>
      <c r="U80" s="137"/>
      <c r="V80" s="137"/>
      <c r="W80" s="137"/>
      <c r="X80" s="137"/>
      <c r="Y80" s="137"/>
      <c r="Z80" s="137"/>
      <c r="AA80" s="137"/>
      <c r="AB80" s="137"/>
      <c r="AC80" s="137"/>
      <c r="AD80" s="137"/>
      <c r="AE80" s="137"/>
      <c r="AF80" s="137"/>
      <c r="AG80" s="138">
        <f>'SO 05-2 - Průleh v koruně...'!J29</f>
        <v>0</v>
      </c>
      <c r="AH80" s="136"/>
      <c r="AI80" s="136"/>
      <c r="AJ80" s="136"/>
      <c r="AK80" s="136"/>
      <c r="AL80" s="136"/>
      <c r="AM80" s="136"/>
      <c r="AN80" s="138">
        <f>SUM(AG80,AT80)</f>
        <v>0</v>
      </c>
      <c r="AO80" s="136"/>
      <c r="AP80" s="136"/>
      <c r="AQ80" s="139" t="s">
        <v>95</v>
      </c>
      <c r="AR80" s="140"/>
      <c r="AS80" s="141">
        <v>0</v>
      </c>
      <c r="AT80" s="142">
        <f>ROUND(SUM(AV80:AW80),2)</f>
        <v>0</v>
      </c>
      <c r="AU80" s="143">
        <f>'SO 05-2 - Průleh v koruně...'!P86</f>
        <v>0</v>
      </c>
      <c r="AV80" s="142">
        <f>'SO 05-2 - Průleh v koruně...'!J32</f>
        <v>0</v>
      </c>
      <c r="AW80" s="142">
        <f>'SO 05-2 - Průleh v koruně...'!J33</f>
        <v>0</v>
      </c>
      <c r="AX80" s="142">
        <f>'SO 05-2 - Průleh v koruně...'!J34</f>
        <v>0</v>
      </c>
      <c r="AY80" s="142">
        <f>'SO 05-2 - Průleh v koruně...'!J35</f>
        <v>0</v>
      </c>
      <c r="AZ80" s="142">
        <f>'SO 05-2 - Průleh v koruně...'!F32</f>
        <v>0</v>
      </c>
      <c r="BA80" s="142">
        <f>'SO 05-2 - Průleh v koruně...'!F33</f>
        <v>0</v>
      </c>
      <c r="BB80" s="142">
        <f>'SO 05-2 - Průleh v koruně...'!F34</f>
        <v>0</v>
      </c>
      <c r="BC80" s="142">
        <f>'SO 05-2 - Průleh v koruně...'!F35</f>
        <v>0</v>
      </c>
      <c r="BD80" s="144">
        <f>'SO 05-2 - Průleh v koruně...'!F36</f>
        <v>0</v>
      </c>
      <c r="BT80" s="145" t="s">
        <v>92</v>
      </c>
      <c r="BV80" s="145" t="s">
        <v>86</v>
      </c>
      <c r="BW80" s="145" t="s">
        <v>183</v>
      </c>
      <c r="BX80" s="145" t="s">
        <v>176</v>
      </c>
      <c r="CL80" s="145" t="s">
        <v>121</v>
      </c>
    </row>
    <row r="81" spans="1:90" s="6" customFormat="1" ht="28.8" customHeight="1">
      <c r="A81" s="134" t="s">
        <v>93</v>
      </c>
      <c r="B81" s="135"/>
      <c r="C81" s="136"/>
      <c r="D81" s="136"/>
      <c r="E81" s="137" t="s">
        <v>184</v>
      </c>
      <c r="F81" s="137"/>
      <c r="G81" s="137"/>
      <c r="H81" s="137"/>
      <c r="I81" s="137"/>
      <c r="J81" s="136"/>
      <c r="K81" s="137" t="s">
        <v>185</v>
      </c>
      <c r="L81" s="137"/>
      <c r="M81" s="137"/>
      <c r="N81" s="137"/>
      <c r="O81" s="137"/>
      <c r="P81" s="137"/>
      <c r="Q81" s="137"/>
      <c r="R81" s="137"/>
      <c r="S81" s="137"/>
      <c r="T81" s="137"/>
      <c r="U81" s="137"/>
      <c r="V81" s="137"/>
      <c r="W81" s="137"/>
      <c r="X81" s="137"/>
      <c r="Y81" s="137"/>
      <c r="Z81" s="137"/>
      <c r="AA81" s="137"/>
      <c r="AB81" s="137"/>
      <c r="AC81" s="137"/>
      <c r="AD81" s="137"/>
      <c r="AE81" s="137"/>
      <c r="AF81" s="137"/>
      <c r="AG81" s="138">
        <f>'SO 05-3 - Výpustný objekt...'!J29</f>
        <v>0</v>
      </c>
      <c r="AH81" s="136"/>
      <c r="AI81" s="136"/>
      <c r="AJ81" s="136"/>
      <c r="AK81" s="136"/>
      <c r="AL81" s="136"/>
      <c r="AM81" s="136"/>
      <c r="AN81" s="138">
        <f>SUM(AG81,AT81)</f>
        <v>0</v>
      </c>
      <c r="AO81" s="136"/>
      <c r="AP81" s="136"/>
      <c r="AQ81" s="139" t="s">
        <v>95</v>
      </c>
      <c r="AR81" s="140"/>
      <c r="AS81" s="141">
        <v>0</v>
      </c>
      <c r="AT81" s="142">
        <f>ROUND(SUM(AV81:AW81),2)</f>
        <v>0</v>
      </c>
      <c r="AU81" s="143">
        <f>'SO 05-3 - Výpustný objekt...'!P92</f>
        <v>0</v>
      </c>
      <c r="AV81" s="142">
        <f>'SO 05-3 - Výpustný objekt...'!J32</f>
        <v>0</v>
      </c>
      <c r="AW81" s="142">
        <f>'SO 05-3 - Výpustný objekt...'!J33</f>
        <v>0</v>
      </c>
      <c r="AX81" s="142">
        <f>'SO 05-3 - Výpustný objekt...'!J34</f>
        <v>0</v>
      </c>
      <c r="AY81" s="142">
        <f>'SO 05-3 - Výpustný objekt...'!J35</f>
        <v>0</v>
      </c>
      <c r="AZ81" s="142">
        <f>'SO 05-3 - Výpustný objekt...'!F32</f>
        <v>0</v>
      </c>
      <c r="BA81" s="142">
        <f>'SO 05-3 - Výpustný objekt...'!F33</f>
        <v>0</v>
      </c>
      <c r="BB81" s="142">
        <f>'SO 05-3 - Výpustný objekt...'!F34</f>
        <v>0</v>
      </c>
      <c r="BC81" s="142">
        <f>'SO 05-3 - Výpustný objekt...'!F35</f>
        <v>0</v>
      </c>
      <c r="BD81" s="144">
        <f>'SO 05-3 - Výpustný objekt...'!F36</f>
        <v>0</v>
      </c>
      <c r="BT81" s="145" t="s">
        <v>92</v>
      </c>
      <c r="BV81" s="145" t="s">
        <v>86</v>
      </c>
      <c r="BW81" s="145" t="s">
        <v>186</v>
      </c>
      <c r="BX81" s="145" t="s">
        <v>176</v>
      </c>
      <c r="CL81" s="145" t="s">
        <v>121</v>
      </c>
    </row>
    <row r="82" spans="1:90" s="6" customFormat="1" ht="28.8" customHeight="1">
      <c r="A82" s="134" t="s">
        <v>93</v>
      </c>
      <c r="B82" s="135"/>
      <c r="C82" s="136"/>
      <c r="D82" s="136"/>
      <c r="E82" s="137" t="s">
        <v>187</v>
      </c>
      <c r="F82" s="137"/>
      <c r="G82" s="137"/>
      <c r="H82" s="137"/>
      <c r="I82" s="137"/>
      <c r="J82" s="136"/>
      <c r="K82" s="137" t="s">
        <v>188</v>
      </c>
      <c r="L82" s="137"/>
      <c r="M82" s="137"/>
      <c r="N82" s="137"/>
      <c r="O82" s="137"/>
      <c r="P82" s="137"/>
      <c r="Q82" s="137"/>
      <c r="R82" s="137"/>
      <c r="S82" s="137"/>
      <c r="T82" s="137"/>
      <c r="U82" s="137"/>
      <c r="V82" s="137"/>
      <c r="W82" s="137"/>
      <c r="X82" s="137"/>
      <c r="Y82" s="137"/>
      <c r="Z82" s="137"/>
      <c r="AA82" s="137"/>
      <c r="AB82" s="137"/>
      <c r="AC82" s="137"/>
      <c r="AD82" s="137"/>
      <c r="AE82" s="137"/>
      <c r="AF82" s="137"/>
      <c r="AG82" s="138">
        <f>'SO 05-4 - Úpravy v zátopě...'!J29</f>
        <v>0</v>
      </c>
      <c r="AH82" s="136"/>
      <c r="AI82" s="136"/>
      <c r="AJ82" s="136"/>
      <c r="AK82" s="136"/>
      <c r="AL82" s="136"/>
      <c r="AM82" s="136"/>
      <c r="AN82" s="138">
        <f>SUM(AG82,AT82)</f>
        <v>0</v>
      </c>
      <c r="AO82" s="136"/>
      <c r="AP82" s="136"/>
      <c r="AQ82" s="139" t="s">
        <v>95</v>
      </c>
      <c r="AR82" s="140"/>
      <c r="AS82" s="141">
        <v>0</v>
      </c>
      <c r="AT82" s="142">
        <f>ROUND(SUM(AV82:AW82),2)</f>
        <v>0</v>
      </c>
      <c r="AU82" s="143">
        <f>'SO 05-4 - Úpravy v zátopě...'!P85</f>
        <v>0</v>
      </c>
      <c r="AV82" s="142">
        <f>'SO 05-4 - Úpravy v zátopě...'!J32</f>
        <v>0</v>
      </c>
      <c r="AW82" s="142">
        <f>'SO 05-4 - Úpravy v zátopě...'!J33</f>
        <v>0</v>
      </c>
      <c r="AX82" s="142">
        <f>'SO 05-4 - Úpravy v zátopě...'!J34</f>
        <v>0</v>
      </c>
      <c r="AY82" s="142">
        <f>'SO 05-4 - Úpravy v zátopě...'!J35</f>
        <v>0</v>
      </c>
      <c r="AZ82" s="142">
        <f>'SO 05-4 - Úpravy v zátopě...'!F32</f>
        <v>0</v>
      </c>
      <c r="BA82" s="142">
        <f>'SO 05-4 - Úpravy v zátopě...'!F33</f>
        <v>0</v>
      </c>
      <c r="BB82" s="142">
        <f>'SO 05-4 - Úpravy v zátopě...'!F34</f>
        <v>0</v>
      </c>
      <c r="BC82" s="142">
        <f>'SO 05-4 - Úpravy v zátopě...'!F35</f>
        <v>0</v>
      </c>
      <c r="BD82" s="144">
        <f>'SO 05-4 - Úpravy v zátopě...'!F36</f>
        <v>0</v>
      </c>
      <c r="BT82" s="145" t="s">
        <v>92</v>
      </c>
      <c r="BV82" s="145" t="s">
        <v>86</v>
      </c>
      <c r="BW82" s="145" t="s">
        <v>189</v>
      </c>
      <c r="BX82" s="145" t="s">
        <v>176</v>
      </c>
      <c r="CL82" s="145" t="s">
        <v>128</v>
      </c>
    </row>
    <row r="83" spans="2:91" s="5" customFormat="1" ht="28.8" customHeight="1">
      <c r="B83" s="121"/>
      <c r="C83" s="122"/>
      <c r="D83" s="123" t="s">
        <v>190</v>
      </c>
      <c r="E83" s="123"/>
      <c r="F83" s="123"/>
      <c r="G83" s="123"/>
      <c r="H83" s="123"/>
      <c r="I83" s="124"/>
      <c r="J83" s="123" t="s">
        <v>191</v>
      </c>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5">
        <f>ROUND(AG84,2)</f>
        <v>0</v>
      </c>
      <c r="AH83" s="124"/>
      <c r="AI83" s="124"/>
      <c r="AJ83" s="124"/>
      <c r="AK83" s="124"/>
      <c r="AL83" s="124"/>
      <c r="AM83" s="124"/>
      <c r="AN83" s="126">
        <f>SUM(AG83,AT83)</f>
        <v>0</v>
      </c>
      <c r="AO83" s="124"/>
      <c r="AP83" s="124"/>
      <c r="AQ83" s="127" t="s">
        <v>112</v>
      </c>
      <c r="AR83" s="128"/>
      <c r="AS83" s="129">
        <f>ROUND(AS84,2)</f>
        <v>0</v>
      </c>
      <c r="AT83" s="130">
        <f>ROUND(SUM(AV83:AW83),2)</f>
        <v>0</v>
      </c>
      <c r="AU83" s="131">
        <f>ROUND(AU84,5)</f>
        <v>0</v>
      </c>
      <c r="AV83" s="130">
        <f>ROUND(AZ83*L26,2)</f>
        <v>0</v>
      </c>
      <c r="AW83" s="130">
        <f>ROUND(BA83*L27,2)</f>
        <v>0</v>
      </c>
      <c r="AX83" s="130">
        <f>ROUND(BB83*L26,2)</f>
        <v>0</v>
      </c>
      <c r="AY83" s="130">
        <f>ROUND(BC83*L27,2)</f>
        <v>0</v>
      </c>
      <c r="AZ83" s="130">
        <f>ROUND(AZ84,2)</f>
        <v>0</v>
      </c>
      <c r="BA83" s="130">
        <f>ROUND(BA84,2)</f>
        <v>0</v>
      </c>
      <c r="BB83" s="130">
        <f>ROUND(BB84,2)</f>
        <v>0</v>
      </c>
      <c r="BC83" s="130">
        <f>ROUND(BC84,2)</f>
        <v>0</v>
      </c>
      <c r="BD83" s="132">
        <f>ROUND(BD84,2)</f>
        <v>0</v>
      </c>
      <c r="BS83" s="133" t="s">
        <v>83</v>
      </c>
      <c r="BT83" s="133" t="s">
        <v>24</v>
      </c>
      <c r="BU83" s="133" t="s">
        <v>85</v>
      </c>
      <c r="BV83" s="133" t="s">
        <v>86</v>
      </c>
      <c r="BW83" s="133" t="s">
        <v>192</v>
      </c>
      <c r="BX83" s="133" t="s">
        <v>7</v>
      </c>
      <c r="CL83" s="133" t="s">
        <v>193</v>
      </c>
      <c r="CM83" s="133" t="s">
        <v>92</v>
      </c>
    </row>
    <row r="84" spans="1:90" s="6" customFormat="1" ht="28.8" customHeight="1">
      <c r="A84" s="134" t="s">
        <v>93</v>
      </c>
      <c r="B84" s="135"/>
      <c r="C84" s="136"/>
      <c r="D84" s="136"/>
      <c r="E84" s="137" t="s">
        <v>190</v>
      </c>
      <c r="F84" s="137"/>
      <c r="G84" s="137"/>
      <c r="H84" s="137"/>
      <c r="I84" s="137"/>
      <c r="J84" s="136"/>
      <c r="K84" s="137" t="s">
        <v>191</v>
      </c>
      <c r="L84" s="137"/>
      <c r="M84" s="137"/>
      <c r="N84" s="137"/>
      <c r="O84" s="137"/>
      <c r="P84" s="137"/>
      <c r="Q84" s="137"/>
      <c r="R84" s="137"/>
      <c r="S84" s="137"/>
      <c r="T84" s="137"/>
      <c r="U84" s="137"/>
      <c r="V84" s="137"/>
      <c r="W84" s="137"/>
      <c r="X84" s="137"/>
      <c r="Y84" s="137"/>
      <c r="Z84" s="137"/>
      <c r="AA84" s="137"/>
      <c r="AB84" s="137"/>
      <c r="AC84" s="137"/>
      <c r="AD84" s="137"/>
      <c r="AE84" s="137"/>
      <c r="AF84" s="137"/>
      <c r="AG84" s="138">
        <f>'SO 06 - Rekonstrukce průt...'!J29</f>
        <v>0</v>
      </c>
      <c r="AH84" s="136"/>
      <c r="AI84" s="136"/>
      <c r="AJ84" s="136"/>
      <c r="AK84" s="136"/>
      <c r="AL84" s="136"/>
      <c r="AM84" s="136"/>
      <c r="AN84" s="138">
        <f>SUM(AG84,AT84)</f>
        <v>0</v>
      </c>
      <c r="AO84" s="136"/>
      <c r="AP84" s="136"/>
      <c r="AQ84" s="139" t="s">
        <v>95</v>
      </c>
      <c r="AR84" s="140"/>
      <c r="AS84" s="141">
        <v>0</v>
      </c>
      <c r="AT84" s="142">
        <f>ROUND(SUM(AV84:AW84),2)</f>
        <v>0</v>
      </c>
      <c r="AU84" s="143">
        <f>'SO 06 - Rekonstrukce průt...'!P92</f>
        <v>0</v>
      </c>
      <c r="AV84" s="142">
        <f>'SO 06 - Rekonstrukce průt...'!J32</f>
        <v>0</v>
      </c>
      <c r="AW84" s="142">
        <f>'SO 06 - Rekonstrukce průt...'!J33</f>
        <v>0</v>
      </c>
      <c r="AX84" s="142">
        <f>'SO 06 - Rekonstrukce průt...'!J34</f>
        <v>0</v>
      </c>
      <c r="AY84" s="142">
        <f>'SO 06 - Rekonstrukce průt...'!J35</f>
        <v>0</v>
      </c>
      <c r="AZ84" s="142">
        <f>'SO 06 - Rekonstrukce průt...'!F32</f>
        <v>0</v>
      </c>
      <c r="BA84" s="142">
        <f>'SO 06 - Rekonstrukce průt...'!F33</f>
        <v>0</v>
      </c>
      <c r="BB84" s="142">
        <f>'SO 06 - Rekonstrukce průt...'!F34</f>
        <v>0</v>
      </c>
      <c r="BC84" s="142">
        <f>'SO 06 - Rekonstrukce průt...'!F35</f>
        <v>0</v>
      </c>
      <c r="BD84" s="144">
        <f>'SO 06 - Rekonstrukce průt...'!F36</f>
        <v>0</v>
      </c>
      <c r="BT84" s="145" t="s">
        <v>92</v>
      </c>
      <c r="BV84" s="145" t="s">
        <v>86</v>
      </c>
      <c r="BW84" s="145" t="s">
        <v>194</v>
      </c>
      <c r="BX84" s="145" t="s">
        <v>192</v>
      </c>
      <c r="CL84" s="145" t="s">
        <v>193</v>
      </c>
    </row>
    <row r="85" spans="2:91" s="5" customFormat="1" ht="28.8" customHeight="1">
      <c r="B85" s="121"/>
      <c r="C85" s="122"/>
      <c r="D85" s="123" t="s">
        <v>195</v>
      </c>
      <c r="E85" s="123"/>
      <c r="F85" s="123"/>
      <c r="G85" s="123"/>
      <c r="H85" s="123"/>
      <c r="I85" s="124"/>
      <c r="J85" s="123" t="s">
        <v>196</v>
      </c>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5">
        <f>ROUND(AG86,2)</f>
        <v>0</v>
      </c>
      <c r="AH85" s="124"/>
      <c r="AI85" s="124"/>
      <c r="AJ85" s="124"/>
      <c r="AK85" s="124"/>
      <c r="AL85" s="124"/>
      <c r="AM85" s="124"/>
      <c r="AN85" s="126">
        <f>SUM(AG85,AT85)</f>
        <v>0</v>
      </c>
      <c r="AO85" s="124"/>
      <c r="AP85" s="124"/>
      <c r="AQ85" s="127" t="s">
        <v>112</v>
      </c>
      <c r="AR85" s="128"/>
      <c r="AS85" s="129">
        <f>ROUND(AS86,2)</f>
        <v>0</v>
      </c>
      <c r="AT85" s="130">
        <f>ROUND(SUM(AV85:AW85),2)</f>
        <v>0</v>
      </c>
      <c r="AU85" s="131">
        <f>ROUND(AU86,5)</f>
        <v>0</v>
      </c>
      <c r="AV85" s="130">
        <f>ROUND(AZ85*L26,2)</f>
        <v>0</v>
      </c>
      <c r="AW85" s="130">
        <f>ROUND(BA85*L27,2)</f>
        <v>0</v>
      </c>
      <c r="AX85" s="130">
        <f>ROUND(BB85*L26,2)</f>
        <v>0</v>
      </c>
      <c r="AY85" s="130">
        <f>ROUND(BC85*L27,2)</f>
        <v>0</v>
      </c>
      <c r="AZ85" s="130">
        <f>ROUND(AZ86,2)</f>
        <v>0</v>
      </c>
      <c r="BA85" s="130">
        <f>ROUND(BA86,2)</f>
        <v>0</v>
      </c>
      <c r="BB85" s="130">
        <f>ROUND(BB86,2)</f>
        <v>0</v>
      </c>
      <c r="BC85" s="130">
        <f>ROUND(BC86,2)</f>
        <v>0</v>
      </c>
      <c r="BD85" s="132">
        <f>ROUND(BD86,2)</f>
        <v>0</v>
      </c>
      <c r="BS85" s="133" t="s">
        <v>83</v>
      </c>
      <c r="BT85" s="133" t="s">
        <v>24</v>
      </c>
      <c r="BU85" s="133" t="s">
        <v>85</v>
      </c>
      <c r="BV85" s="133" t="s">
        <v>86</v>
      </c>
      <c r="BW85" s="133" t="s">
        <v>197</v>
      </c>
      <c r="BX85" s="133" t="s">
        <v>7</v>
      </c>
      <c r="CL85" s="133" t="s">
        <v>193</v>
      </c>
      <c r="CM85" s="133" t="s">
        <v>92</v>
      </c>
    </row>
    <row r="86" spans="1:90" s="6" customFormat="1" ht="28.8" customHeight="1">
      <c r="A86" s="134" t="s">
        <v>93</v>
      </c>
      <c r="B86" s="135"/>
      <c r="C86" s="136"/>
      <c r="D86" s="136"/>
      <c r="E86" s="137" t="s">
        <v>195</v>
      </c>
      <c r="F86" s="137"/>
      <c r="G86" s="137"/>
      <c r="H86" s="137"/>
      <c r="I86" s="137"/>
      <c r="J86" s="136"/>
      <c r="K86" s="137" t="s">
        <v>196</v>
      </c>
      <c r="L86" s="137"/>
      <c r="M86" s="137"/>
      <c r="N86" s="137"/>
      <c r="O86" s="137"/>
      <c r="P86" s="137"/>
      <c r="Q86" s="137"/>
      <c r="R86" s="137"/>
      <c r="S86" s="137"/>
      <c r="T86" s="137"/>
      <c r="U86" s="137"/>
      <c r="V86" s="137"/>
      <c r="W86" s="137"/>
      <c r="X86" s="137"/>
      <c r="Y86" s="137"/>
      <c r="Z86" s="137"/>
      <c r="AA86" s="137"/>
      <c r="AB86" s="137"/>
      <c r="AC86" s="137"/>
      <c r="AD86" s="137"/>
      <c r="AE86" s="137"/>
      <c r="AF86" s="137"/>
      <c r="AG86" s="138">
        <f>'SO 07 - Rekonstrukce průt...'!J29</f>
        <v>0</v>
      </c>
      <c r="AH86" s="136"/>
      <c r="AI86" s="136"/>
      <c r="AJ86" s="136"/>
      <c r="AK86" s="136"/>
      <c r="AL86" s="136"/>
      <c r="AM86" s="136"/>
      <c r="AN86" s="138">
        <f>SUM(AG86,AT86)</f>
        <v>0</v>
      </c>
      <c r="AO86" s="136"/>
      <c r="AP86" s="136"/>
      <c r="AQ86" s="139" t="s">
        <v>95</v>
      </c>
      <c r="AR86" s="140"/>
      <c r="AS86" s="141">
        <v>0</v>
      </c>
      <c r="AT86" s="142">
        <f>ROUND(SUM(AV86:AW86),2)</f>
        <v>0</v>
      </c>
      <c r="AU86" s="143">
        <f>'SO 07 - Rekonstrukce průt...'!P92</f>
        <v>0</v>
      </c>
      <c r="AV86" s="142">
        <f>'SO 07 - Rekonstrukce průt...'!J32</f>
        <v>0</v>
      </c>
      <c r="AW86" s="142">
        <f>'SO 07 - Rekonstrukce průt...'!J33</f>
        <v>0</v>
      </c>
      <c r="AX86" s="142">
        <f>'SO 07 - Rekonstrukce průt...'!J34</f>
        <v>0</v>
      </c>
      <c r="AY86" s="142">
        <f>'SO 07 - Rekonstrukce průt...'!J35</f>
        <v>0</v>
      </c>
      <c r="AZ86" s="142">
        <f>'SO 07 - Rekonstrukce průt...'!F32</f>
        <v>0</v>
      </c>
      <c r="BA86" s="142">
        <f>'SO 07 - Rekonstrukce průt...'!F33</f>
        <v>0</v>
      </c>
      <c r="BB86" s="142">
        <f>'SO 07 - Rekonstrukce průt...'!F34</f>
        <v>0</v>
      </c>
      <c r="BC86" s="142">
        <f>'SO 07 - Rekonstrukce průt...'!F35</f>
        <v>0</v>
      </c>
      <c r="BD86" s="144">
        <f>'SO 07 - Rekonstrukce průt...'!F36</f>
        <v>0</v>
      </c>
      <c r="BT86" s="145" t="s">
        <v>92</v>
      </c>
      <c r="BV86" s="145" t="s">
        <v>86</v>
      </c>
      <c r="BW86" s="145" t="s">
        <v>198</v>
      </c>
      <c r="BX86" s="145" t="s">
        <v>197</v>
      </c>
      <c r="CL86" s="145" t="s">
        <v>193</v>
      </c>
    </row>
    <row r="87" spans="2:91" s="5" customFormat="1" ht="14.4" customHeight="1">
      <c r="B87" s="121"/>
      <c r="C87" s="122"/>
      <c r="D87" s="123" t="s">
        <v>199</v>
      </c>
      <c r="E87" s="123"/>
      <c r="F87" s="123"/>
      <c r="G87" s="123"/>
      <c r="H87" s="123"/>
      <c r="I87" s="124"/>
      <c r="J87" s="123" t="s">
        <v>200</v>
      </c>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5">
        <f>ROUND(SUM(AG88:AG89),2)</f>
        <v>0</v>
      </c>
      <c r="AH87" s="124"/>
      <c r="AI87" s="124"/>
      <c r="AJ87" s="124"/>
      <c r="AK87" s="124"/>
      <c r="AL87" s="124"/>
      <c r="AM87" s="124"/>
      <c r="AN87" s="126">
        <f>SUM(AG87,AT87)</f>
        <v>0</v>
      </c>
      <c r="AO87" s="124"/>
      <c r="AP87" s="124"/>
      <c r="AQ87" s="127" t="s">
        <v>112</v>
      </c>
      <c r="AR87" s="128"/>
      <c r="AS87" s="129">
        <f>ROUND(SUM(AS88:AS89),2)</f>
        <v>0</v>
      </c>
      <c r="AT87" s="130">
        <f>ROUND(SUM(AV87:AW87),2)</f>
        <v>0</v>
      </c>
      <c r="AU87" s="131">
        <f>ROUND(SUM(AU88:AU89),5)</f>
        <v>0</v>
      </c>
      <c r="AV87" s="130">
        <f>ROUND(AZ87*L26,2)</f>
        <v>0</v>
      </c>
      <c r="AW87" s="130">
        <f>ROUND(BA87*L27,2)</f>
        <v>0</v>
      </c>
      <c r="AX87" s="130">
        <f>ROUND(BB87*L26,2)</f>
        <v>0</v>
      </c>
      <c r="AY87" s="130">
        <f>ROUND(BC87*L27,2)</f>
        <v>0</v>
      </c>
      <c r="AZ87" s="130">
        <f>ROUND(SUM(AZ88:AZ89),2)</f>
        <v>0</v>
      </c>
      <c r="BA87" s="130">
        <f>ROUND(SUM(BA88:BA89),2)</f>
        <v>0</v>
      </c>
      <c r="BB87" s="130">
        <f>ROUND(SUM(BB88:BB89),2)</f>
        <v>0</v>
      </c>
      <c r="BC87" s="130">
        <f>ROUND(SUM(BC88:BC89),2)</f>
        <v>0</v>
      </c>
      <c r="BD87" s="132">
        <f>ROUND(SUM(BD88:BD89),2)</f>
        <v>0</v>
      </c>
      <c r="BS87" s="133" t="s">
        <v>83</v>
      </c>
      <c r="BT87" s="133" t="s">
        <v>24</v>
      </c>
      <c r="BU87" s="133" t="s">
        <v>85</v>
      </c>
      <c r="BV87" s="133" t="s">
        <v>86</v>
      </c>
      <c r="BW87" s="133" t="s">
        <v>201</v>
      </c>
      <c r="BX87" s="133" t="s">
        <v>7</v>
      </c>
      <c r="CL87" s="133" t="s">
        <v>202</v>
      </c>
      <c r="CM87" s="133" t="s">
        <v>92</v>
      </c>
    </row>
    <row r="88" spans="1:90" s="6" customFormat="1" ht="28.8" customHeight="1">
      <c r="A88" s="134" t="s">
        <v>93</v>
      </c>
      <c r="B88" s="135"/>
      <c r="C88" s="136"/>
      <c r="D88" s="136"/>
      <c r="E88" s="137" t="s">
        <v>203</v>
      </c>
      <c r="F88" s="137"/>
      <c r="G88" s="137"/>
      <c r="H88" s="137"/>
      <c r="I88" s="137"/>
      <c r="J88" s="136"/>
      <c r="K88" s="137" t="s">
        <v>204</v>
      </c>
      <c r="L88" s="137"/>
      <c r="M88" s="137"/>
      <c r="N88" s="137"/>
      <c r="O88" s="137"/>
      <c r="P88" s="137"/>
      <c r="Q88" s="137"/>
      <c r="R88" s="137"/>
      <c r="S88" s="137"/>
      <c r="T88" s="137"/>
      <c r="U88" s="137"/>
      <c r="V88" s="137"/>
      <c r="W88" s="137"/>
      <c r="X88" s="137"/>
      <c r="Y88" s="137"/>
      <c r="Z88" s="137"/>
      <c r="AA88" s="137"/>
      <c r="AB88" s="137"/>
      <c r="AC88" s="137"/>
      <c r="AD88" s="137"/>
      <c r="AE88" s="137"/>
      <c r="AF88" s="137"/>
      <c r="AG88" s="138">
        <f>'SO 08-1.2 - Kácení a mýce...'!J29</f>
        <v>0</v>
      </c>
      <c r="AH88" s="136"/>
      <c r="AI88" s="136"/>
      <c r="AJ88" s="136"/>
      <c r="AK88" s="136"/>
      <c r="AL88" s="136"/>
      <c r="AM88" s="136"/>
      <c r="AN88" s="138">
        <f>SUM(AG88,AT88)</f>
        <v>0</v>
      </c>
      <c r="AO88" s="136"/>
      <c r="AP88" s="136"/>
      <c r="AQ88" s="139" t="s">
        <v>95</v>
      </c>
      <c r="AR88" s="140"/>
      <c r="AS88" s="141">
        <v>0</v>
      </c>
      <c r="AT88" s="142">
        <f>ROUND(SUM(AV88:AW88),2)</f>
        <v>0</v>
      </c>
      <c r="AU88" s="143">
        <f>'SO 08-1.2 - Kácení a mýce...'!P86</f>
        <v>0</v>
      </c>
      <c r="AV88" s="142">
        <f>'SO 08-1.2 - Kácení a mýce...'!J32</f>
        <v>0</v>
      </c>
      <c r="AW88" s="142">
        <f>'SO 08-1.2 - Kácení a mýce...'!J33</f>
        <v>0</v>
      </c>
      <c r="AX88" s="142">
        <f>'SO 08-1.2 - Kácení a mýce...'!J34</f>
        <v>0</v>
      </c>
      <c r="AY88" s="142">
        <f>'SO 08-1.2 - Kácení a mýce...'!J35</f>
        <v>0</v>
      </c>
      <c r="AZ88" s="142">
        <f>'SO 08-1.2 - Kácení a mýce...'!F32</f>
        <v>0</v>
      </c>
      <c r="BA88" s="142">
        <f>'SO 08-1.2 - Kácení a mýce...'!F33</f>
        <v>0</v>
      </c>
      <c r="BB88" s="142">
        <f>'SO 08-1.2 - Kácení a mýce...'!F34</f>
        <v>0</v>
      </c>
      <c r="BC88" s="142">
        <f>'SO 08-1.2 - Kácení a mýce...'!F35</f>
        <v>0</v>
      </c>
      <c r="BD88" s="144">
        <f>'SO 08-1.2 - Kácení a mýce...'!F36</f>
        <v>0</v>
      </c>
      <c r="BT88" s="145" t="s">
        <v>92</v>
      </c>
      <c r="BV88" s="145" t="s">
        <v>86</v>
      </c>
      <c r="BW88" s="145" t="s">
        <v>205</v>
      </c>
      <c r="BX88" s="145" t="s">
        <v>201</v>
      </c>
      <c r="CL88" s="145" t="s">
        <v>206</v>
      </c>
    </row>
    <row r="89" spans="1:90" s="6" customFormat="1" ht="28.8" customHeight="1">
      <c r="A89" s="134" t="s">
        <v>93</v>
      </c>
      <c r="B89" s="135"/>
      <c r="C89" s="136"/>
      <c r="D89" s="136"/>
      <c r="E89" s="137" t="s">
        <v>207</v>
      </c>
      <c r="F89" s="137"/>
      <c r="G89" s="137"/>
      <c r="H89" s="137"/>
      <c r="I89" s="137"/>
      <c r="J89" s="136"/>
      <c r="K89" s="137" t="s">
        <v>208</v>
      </c>
      <c r="L89" s="137"/>
      <c r="M89" s="137"/>
      <c r="N89" s="137"/>
      <c r="O89" s="137"/>
      <c r="P89" s="137"/>
      <c r="Q89" s="137"/>
      <c r="R89" s="137"/>
      <c r="S89" s="137"/>
      <c r="T89" s="137"/>
      <c r="U89" s="137"/>
      <c r="V89" s="137"/>
      <c r="W89" s="137"/>
      <c r="X89" s="137"/>
      <c r="Y89" s="137"/>
      <c r="Z89" s="137"/>
      <c r="AA89" s="137"/>
      <c r="AB89" s="137"/>
      <c r="AC89" s="137"/>
      <c r="AD89" s="137"/>
      <c r="AE89" s="137"/>
      <c r="AF89" s="137"/>
      <c r="AG89" s="138">
        <f>'SO 08-2 - Nové výsadby'!J29</f>
        <v>0</v>
      </c>
      <c r="AH89" s="136"/>
      <c r="AI89" s="136"/>
      <c r="AJ89" s="136"/>
      <c r="AK89" s="136"/>
      <c r="AL89" s="136"/>
      <c r="AM89" s="136"/>
      <c r="AN89" s="138">
        <f>SUM(AG89,AT89)</f>
        <v>0</v>
      </c>
      <c r="AO89" s="136"/>
      <c r="AP89" s="136"/>
      <c r="AQ89" s="139" t="s">
        <v>95</v>
      </c>
      <c r="AR89" s="140"/>
      <c r="AS89" s="141">
        <v>0</v>
      </c>
      <c r="AT89" s="142">
        <f>ROUND(SUM(AV89:AW89),2)</f>
        <v>0</v>
      </c>
      <c r="AU89" s="143">
        <f>'SO 08-2 - Nové výsadby'!P85</f>
        <v>0</v>
      </c>
      <c r="AV89" s="142">
        <f>'SO 08-2 - Nové výsadby'!J32</f>
        <v>0</v>
      </c>
      <c r="AW89" s="142">
        <f>'SO 08-2 - Nové výsadby'!J33</f>
        <v>0</v>
      </c>
      <c r="AX89" s="142">
        <f>'SO 08-2 - Nové výsadby'!J34</f>
        <v>0</v>
      </c>
      <c r="AY89" s="142">
        <f>'SO 08-2 - Nové výsadby'!J35</f>
        <v>0</v>
      </c>
      <c r="AZ89" s="142">
        <f>'SO 08-2 - Nové výsadby'!F32</f>
        <v>0</v>
      </c>
      <c r="BA89" s="142">
        <f>'SO 08-2 - Nové výsadby'!F33</f>
        <v>0</v>
      </c>
      <c r="BB89" s="142">
        <f>'SO 08-2 - Nové výsadby'!F34</f>
        <v>0</v>
      </c>
      <c r="BC89" s="142">
        <f>'SO 08-2 - Nové výsadby'!F35</f>
        <v>0</v>
      </c>
      <c r="BD89" s="144">
        <f>'SO 08-2 - Nové výsadby'!F36</f>
        <v>0</v>
      </c>
      <c r="BT89" s="145" t="s">
        <v>92</v>
      </c>
      <c r="BV89" s="145" t="s">
        <v>86</v>
      </c>
      <c r="BW89" s="145" t="s">
        <v>209</v>
      </c>
      <c r="BX89" s="145" t="s">
        <v>201</v>
      </c>
      <c r="CL89" s="145" t="s">
        <v>206</v>
      </c>
    </row>
    <row r="90" spans="2:91" s="5" customFormat="1" ht="14.4" customHeight="1">
      <c r="B90" s="121"/>
      <c r="C90" s="122"/>
      <c r="D90" s="123" t="s">
        <v>210</v>
      </c>
      <c r="E90" s="123"/>
      <c r="F90" s="123"/>
      <c r="G90" s="123"/>
      <c r="H90" s="123"/>
      <c r="I90" s="124"/>
      <c r="J90" s="123" t="s">
        <v>211</v>
      </c>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5">
        <f>ROUND(SUM(AG91:AG93),2)</f>
        <v>0</v>
      </c>
      <c r="AH90" s="124"/>
      <c r="AI90" s="124"/>
      <c r="AJ90" s="124"/>
      <c r="AK90" s="124"/>
      <c r="AL90" s="124"/>
      <c r="AM90" s="124"/>
      <c r="AN90" s="126">
        <f>SUM(AG90,AT90)</f>
        <v>0</v>
      </c>
      <c r="AO90" s="124"/>
      <c r="AP90" s="124"/>
      <c r="AQ90" s="127" t="s">
        <v>112</v>
      </c>
      <c r="AR90" s="128"/>
      <c r="AS90" s="129">
        <f>ROUND(SUM(AS91:AS93),2)</f>
        <v>0</v>
      </c>
      <c r="AT90" s="130">
        <f>ROUND(SUM(AV90:AW90),2)</f>
        <v>0</v>
      </c>
      <c r="AU90" s="131">
        <f>ROUND(SUM(AU91:AU93),5)</f>
        <v>0</v>
      </c>
      <c r="AV90" s="130">
        <f>ROUND(AZ90*L26,2)</f>
        <v>0</v>
      </c>
      <c r="AW90" s="130">
        <f>ROUND(BA90*L27,2)</f>
        <v>0</v>
      </c>
      <c r="AX90" s="130">
        <f>ROUND(BB90*L26,2)</f>
        <v>0</v>
      </c>
      <c r="AY90" s="130">
        <f>ROUND(BC90*L27,2)</f>
        <v>0</v>
      </c>
      <c r="AZ90" s="130">
        <f>ROUND(SUM(AZ91:AZ93),2)</f>
        <v>0</v>
      </c>
      <c r="BA90" s="130">
        <f>ROUND(SUM(BA91:BA93),2)</f>
        <v>0</v>
      </c>
      <c r="BB90" s="130">
        <f>ROUND(SUM(BB91:BB93),2)</f>
        <v>0</v>
      </c>
      <c r="BC90" s="130">
        <f>ROUND(SUM(BC91:BC93),2)</f>
        <v>0</v>
      </c>
      <c r="BD90" s="132">
        <f>ROUND(SUM(BD91:BD93),2)</f>
        <v>0</v>
      </c>
      <c r="BS90" s="133" t="s">
        <v>83</v>
      </c>
      <c r="BT90" s="133" t="s">
        <v>24</v>
      </c>
      <c r="BU90" s="133" t="s">
        <v>85</v>
      </c>
      <c r="BV90" s="133" t="s">
        <v>86</v>
      </c>
      <c r="BW90" s="133" t="s">
        <v>212</v>
      </c>
      <c r="BX90" s="133" t="s">
        <v>7</v>
      </c>
      <c r="CL90" s="133" t="s">
        <v>213</v>
      </c>
      <c r="CM90" s="133" t="s">
        <v>92</v>
      </c>
    </row>
    <row r="91" spans="1:90" s="6" customFormat="1" ht="28.8" customHeight="1">
      <c r="A91" s="134" t="s">
        <v>93</v>
      </c>
      <c r="B91" s="135"/>
      <c r="C91" s="136"/>
      <c r="D91" s="136"/>
      <c r="E91" s="137" t="s">
        <v>214</v>
      </c>
      <c r="F91" s="137"/>
      <c r="G91" s="137"/>
      <c r="H91" s="137"/>
      <c r="I91" s="137"/>
      <c r="J91" s="136"/>
      <c r="K91" s="137" t="s">
        <v>215</v>
      </c>
      <c r="L91" s="137"/>
      <c r="M91" s="137"/>
      <c r="N91" s="137"/>
      <c r="O91" s="137"/>
      <c r="P91" s="137"/>
      <c r="Q91" s="137"/>
      <c r="R91" s="137"/>
      <c r="S91" s="137"/>
      <c r="T91" s="137"/>
      <c r="U91" s="137"/>
      <c r="V91" s="137"/>
      <c r="W91" s="137"/>
      <c r="X91" s="137"/>
      <c r="Y91" s="137"/>
      <c r="Z91" s="137"/>
      <c r="AA91" s="137"/>
      <c r="AB91" s="137"/>
      <c r="AC91" s="137"/>
      <c r="AD91" s="137"/>
      <c r="AE91" s="137"/>
      <c r="AF91" s="137"/>
      <c r="AG91" s="138">
        <f>'SO 09-1 - Úprava sjezdu z...'!J29</f>
        <v>0</v>
      </c>
      <c r="AH91" s="136"/>
      <c r="AI91" s="136"/>
      <c r="AJ91" s="136"/>
      <c r="AK91" s="136"/>
      <c r="AL91" s="136"/>
      <c r="AM91" s="136"/>
      <c r="AN91" s="138">
        <f>SUM(AG91,AT91)</f>
        <v>0</v>
      </c>
      <c r="AO91" s="136"/>
      <c r="AP91" s="136"/>
      <c r="AQ91" s="139" t="s">
        <v>95</v>
      </c>
      <c r="AR91" s="140"/>
      <c r="AS91" s="141">
        <v>0</v>
      </c>
      <c r="AT91" s="142">
        <f>ROUND(SUM(AV91:AW91),2)</f>
        <v>0</v>
      </c>
      <c r="AU91" s="143">
        <f>'SO 09-1 - Úprava sjezdu z...'!P95</f>
        <v>0</v>
      </c>
      <c r="AV91" s="142">
        <f>'SO 09-1 - Úprava sjezdu z...'!J32</f>
        <v>0</v>
      </c>
      <c r="AW91" s="142">
        <f>'SO 09-1 - Úprava sjezdu z...'!J33</f>
        <v>0</v>
      </c>
      <c r="AX91" s="142">
        <f>'SO 09-1 - Úprava sjezdu z...'!J34</f>
        <v>0</v>
      </c>
      <c r="AY91" s="142">
        <f>'SO 09-1 - Úprava sjezdu z...'!J35</f>
        <v>0</v>
      </c>
      <c r="AZ91" s="142">
        <f>'SO 09-1 - Úprava sjezdu z...'!F32</f>
        <v>0</v>
      </c>
      <c r="BA91" s="142">
        <f>'SO 09-1 - Úprava sjezdu z...'!F33</f>
        <v>0</v>
      </c>
      <c r="BB91" s="142">
        <f>'SO 09-1 - Úprava sjezdu z...'!F34</f>
        <v>0</v>
      </c>
      <c r="BC91" s="142">
        <f>'SO 09-1 - Úprava sjezdu z...'!F35</f>
        <v>0</v>
      </c>
      <c r="BD91" s="144">
        <f>'SO 09-1 - Úprava sjezdu z...'!F36</f>
        <v>0</v>
      </c>
      <c r="BT91" s="145" t="s">
        <v>92</v>
      </c>
      <c r="BV91" s="145" t="s">
        <v>86</v>
      </c>
      <c r="BW91" s="145" t="s">
        <v>216</v>
      </c>
      <c r="BX91" s="145" t="s">
        <v>212</v>
      </c>
      <c r="CL91" s="145" t="s">
        <v>213</v>
      </c>
    </row>
    <row r="92" spans="1:90" s="6" customFormat="1" ht="28.8" customHeight="1">
      <c r="A92" s="134" t="s">
        <v>93</v>
      </c>
      <c r="B92" s="135"/>
      <c r="C92" s="136"/>
      <c r="D92" s="136"/>
      <c r="E92" s="137" t="s">
        <v>217</v>
      </c>
      <c r="F92" s="137"/>
      <c r="G92" s="137"/>
      <c r="H92" s="137"/>
      <c r="I92" s="137"/>
      <c r="J92" s="136"/>
      <c r="K92" s="137" t="s">
        <v>218</v>
      </c>
      <c r="L92" s="137"/>
      <c r="M92" s="137"/>
      <c r="N92" s="137"/>
      <c r="O92" s="137"/>
      <c r="P92" s="137"/>
      <c r="Q92" s="137"/>
      <c r="R92" s="137"/>
      <c r="S92" s="137"/>
      <c r="T92" s="137"/>
      <c r="U92" s="137"/>
      <c r="V92" s="137"/>
      <c r="W92" s="137"/>
      <c r="X92" s="137"/>
      <c r="Y92" s="137"/>
      <c r="Z92" s="137"/>
      <c r="AA92" s="137"/>
      <c r="AB92" s="137"/>
      <c r="AC92" s="137"/>
      <c r="AD92" s="137"/>
      <c r="AE92" s="137"/>
      <c r="AF92" s="137"/>
      <c r="AG92" s="138">
        <f>'SO 09-2 - Příjezdové komu...'!J29</f>
        <v>0</v>
      </c>
      <c r="AH92" s="136"/>
      <c r="AI92" s="136"/>
      <c r="AJ92" s="136"/>
      <c r="AK92" s="136"/>
      <c r="AL92" s="136"/>
      <c r="AM92" s="136"/>
      <c r="AN92" s="138">
        <f>SUM(AG92,AT92)</f>
        <v>0</v>
      </c>
      <c r="AO92" s="136"/>
      <c r="AP92" s="136"/>
      <c r="AQ92" s="139" t="s">
        <v>95</v>
      </c>
      <c r="AR92" s="140"/>
      <c r="AS92" s="141">
        <v>0</v>
      </c>
      <c r="AT92" s="142">
        <f>ROUND(SUM(AV92:AW92),2)</f>
        <v>0</v>
      </c>
      <c r="AU92" s="143">
        <f>'SO 09-2 - Příjezdové komu...'!P89</f>
        <v>0</v>
      </c>
      <c r="AV92" s="142">
        <f>'SO 09-2 - Příjezdové komu...'!J32</f>
        <v>0</v>
      </c>
      <c r="AW92" s="142">
        <f>'SO 09-2 - Příjezdové komu...'!J33</f>
        <v>0</v>
      </c>
      <c r="AX92" s="142">
        <f>'SO 09-2 - Příjezdové komu...'!J34</f>
        <v>0</v>
      </c>
      <c r="AY92" s="142">
        <f>'SO 09-2 - Příjezdové komu...'!J35</f>
        <v>0</v>
      </c>
      <c r="AZ92" s="142">
        <f>'SO 09-2 - Příjezdové komu...'!F32</f>
        <v>0</v>
      </c>
      <c r="BA92" s="142">
        <f>'SO 09-2 - Příjezdové komu...'!F33</f>
        <v>0</v>
      </c>
      <c r="BB92" s="142">
        <f>'SO 09-2 - Příjezdové komu...'!F34</f>
        <v>0</v>
      </c>
      <c r="BC92" s="142">
        <f>'SO 09-2 - Příjezdové komu...'!F35</f>
        <v>0</v>
      </c>
      <c r="BD92" s="144">
        <f>'SO 09-2 - Příjezdové komu...'!F36</f>
        <v>0</v>
      </c>
      <c r="BT92" s="145" t="s">
        <v>92</v>
      </c>
      <c r="BV92" s="145" t="s">
        <v>86</v>
      </c>
      <c r="BW92" s="145" t="s">
        <v>219</v>
      </c>
      <c r="BX92" s="145" t="s">
        <v>212</v>
      </c>
      <c r="CL92" s="145" t="s">
        <v>213</v>
      </c>
    </row>
    <row r="93" spans="1:90" s="6" customFormat="1" ht="28.8" customHeight="1">
      <c r="A93" s="134" t="s">
        <v>93</v>
      </c>
      <c r="B93" s="135"/>
      <c r="C93" s="136"/>
      <c r="D93" s="136"/>
      <c r="E93" s="137" t="s">
        <v>220</v>
      </c>
      <c r="F93" s="137"/>
      <c r="G93" s="137"/>
      <c r="H93" s="137"/>
      <c r="I93" s="137"/>
      <c r="J93" s="136"/>
      <c r="K93" s="137" t="s">
        <v>221</v>
      </c>
      <c r="L93" s="137"/>
      <c r="M93" s="137"/>
      <c r="N93" s="137"/>
      <c r="O93" s="137"/>
      <c r="P93" s="137"/>
      <c r="Q93" s="137"/>
      <c r="R93" s="137"/>
      <c r="S93" s="137"/>
      <c r="T93" s="137"/>
      <c r="U93" s="137"/>
      <c r="V93" s="137"/>
      <c r="W93" s="137"/>
      <c r="X93" s="137"/>
      <c r="Y93" s="137"/>
      <c r="Z93" s="137"/>
      <c r="AA93" s="137"/>
      <c r="AB93" s="137"/>
      <c r="AC93" s="137"/>
      <c r="AD93" s="137"/>
      <c r="AE93" s="137"/>
      <c r="AF93" s="137"/>
      <c r="AG93" s="138">
        <f>'SO 09-3 - Vnitrostaveništ...'!J29</f>
        <v>0</v>
      </c>
      <c r="AH93" s="136"/>
      <c r="AI93" s="136"/>
      <c r="AJ93" s="136"/>
      <c r="AK93" s="136"/>
      <c r="AL93" s="136"/>
      <c r="AM93" s="136"/>
      <c r="AN93" s="138">
        <f>SUM(AG93,AT93)</f>
        <v>0</v>
      </c>
      <c r="AO93" s="136"/>
      <c r="AP93" s="136"/>
      <c r="AQ93" s="139" t="s">
        <v>95</v>
      </c>
      <c r="AR93" s="140"/>
      <c r="AS93" s="141">
        <v>0</v>
      </c>
      <c r="AT93" s="142">
        <f>ROUND(SUM(AV93:AW93),2)</f>
        <v>0</v>
      </c>
      <c r="AU93" s="143">
        <f>'SO 09-3 - Vnitrostaveništ...'!P89</f>
        <v>0</v>
      </c>
      <c r="AV93" s="142">
        <f>'SO 09-3 - Vnitrostaveništ...'!J32</f>
        <v>0</v>
      </c>
      <c r="AW93" s="142">
        <f>'SO 09-3 - Vnitrostaveništ...'!J33</f>
        <v>0</v>
      </c>
      <c r="AX93" s="142">
        <f>'SO 09-3 - Vnitrostaveništ...'!J34</f>
        <v>0</v>
      </c>
      <c r="AY93" s="142">
        <f>'SO 09-3 - Vnitrostaveništ...'!J35</f>
        <v>0</v>
      </c>
      <c r="AZ93" s="142">
        <f>'SO 09-3 - Vnitrostaveništ...'!F32</f>
        <v>0</v>
      </c>
      <c r="BA93" s="142">
        <f>'SO 09-3 - Vnitrostaveništ...'!F33</f>
        <v>0</v>
      </c>
      <c r="BB93" s="142">
        <f>'SO 09-3 - Vnitrostaveništ...'!F34</f>
        <v>0</v>
      </c>
      <c r="BC93" s="142">
        <f>'SO 09-3 - Vnitrostaveništ...'!F35</f>
        <v>0</v>
      </c>
      <c r="BD93" s="144">
        <f>'SO 09-3 - Vnitrostaveništ...'!F36</f>
        <v>0</v>
      </c>
      <c r="BT93" s="145" t="s">
        <v>92</v>
      </c>
      <c r="BV93" s="145" t="s">
        <v>86</v>
      </c>
      <c r="BW93" s="145" t="s">
        <v>222</v>
      </c>
      <c r="BX93" s="145" t="s">
        <v>212</v>
      </c>
      <c r="CL93" s="145" t="s">
        <v>213</v>
      </c>
    </row>
    <row r="94" spans="2:91" s="5" customFormat="1" ht="14.4" customHeight="1">
      <c r="B94" s="121"/>
      <c r="C94" s="122"/>
      <c r="D94" s="123" t="s">
        <v>223</v>
      </c>
      <c r="E94" s="123"/>
      <c r="F94" s="123"/>
      <c r="G94" s="123"/>
      <c r="H94" s="123"/>
      <c r="I94" s="124"/>
      <c r="J94" s="123" t="s">
        <v>224</v>
      </c>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5">
        <f>ROUND(AG95,2)</f>
        <v>0</v>
      </c>
      <c r="AH94" s="124"/>
      <c r="AI94" s="124"/>
      <c r="AJ94" s="124"/>
      <c r="AK94" s="124"/>
      <c r="AL94" s="124"/>
      <c r="AM94" s="124"/>
      <c r="AN94" s="126">
        <f>SUM(AG94,AT94)</f>
        <v>0</v>
      </c>
      <c r="AO94" s="124"/>
      <c r="AP94" s="124"/>
      <c r="AQ94" s="127" t="s">
        <v>112</v>
      </c>
      <c r="AR94" s="128"/>
      <c r="AS94" s="129">
        <f>ROUND(AS95,2)</f>
        <v>0</v>
      </c>
      <c r="AT94" s="130">
        <f>ROUND(SUM(AV94:AW94),2)</f>
        <v>0</v>
      </c>
      <c r="AU94" s="131">
        <f>ROUND(AU95,5)</f>
        <v>0</v>
      </c>
      <c r="AV94" s="130">
        <f>ROUND(AZ94*L26,2)</f>
        <v>0</v>
      </c>
      <c r="AW94" s="130">
        <f>ROUND(BA94*L27,2)</f>
        <v>0</v>
      </c>
      <c r="AX94" s="130">
        <f>ROUND(BB94*L26,2)</f>
        <v>0</v>
      </c>
      <c r="AY94" s="130">
        <f>ROUND(BC94*L27,2)</f>
        <v>0</v>
      </c>
      <c r="AZ94" s="130">
        <f>ROUND(AZ95,2)</f>
        <v>0</v>
      </c>
      <c r="BA94" s="130">
        <f>ROUND(BA95,2)</f>
        <v>0</v>
      </c>
      <c r="BB94" s="130">
        <f>ROUND(BB95,2)</f>
        <v>0</v>
      </c>
      <c r="BC94" s="130">
        <f>ROUND(BC95,2)</f>
        <v>0</v>
      </c>
      <c r="BD94" s="132">
        <f>ROUND(BD95,2)</f>
        <v>0</v>
      </c>
      <c r="BS94" s="133" t="s">
        <v>83</v>
      </c>
      <c r="BT94" s="133" t="s">
        <v>24</v>
      </c>
      <c r="BU94" s="133" t="s">
        <v>85</v>
      </c>
      <c r="BV94" s="133" t="s">
        <v>86</v>
      </c>
      <c r="BW94" s="133" t="s">
        <v>225</v>
      </c>
      <c r="BX94" s="133" t="s">
        <v>7</v>
      </c>
      <c r="CL94" s="133" t="s">
        <v>226</v>
      </c>
      <c r="CM94" s="133" t="s">
        <v>92</v>
      </c>
    </row>
    <row r="95" spans="1:90" s="6" customFormat="1" ht="14.4" customHeight="1">
      <c r="A95" s="134" t="s">
        <v>93</v>
      </c>
      <c r="B95" s="135"/>
      <c r="C95" s="136"/>
      <c r="D95" s="136"/>
      <c r="E95" s="137" t="s">
        <v>223</v>
      </c>
      <c r="F95" s="137"/>
      <c r="G95" s="137"/>
      <c r="H95" s="137"/>
      <c r="I95" s="137"/>
      <c r="J95" s="136"/>
      <c r="K95" s="137" t="s">
        <v>224</v>
      </c>
      <c r="L95" s="137"/>
      <c r="M95" s="137"/>
      <c r="N95" s="137"/>
      <c r="O95" s="137"/>
      <c r="P95" s="137"/>
      <c r="Q95" s="137"/>
      <c r="R95" s="137"/>
      <c r="S95" s="137"/>
      <c r="T95" s="137"/>
      <c r="U95" s="137"/>
      <c r="V95" s="137"/>
      <c r="W95" s="137"/>
      <c r="X95" s="137"/>
      <c r="Y95" s="137"/>
      <c r="Z95" s="137"/>
      <c r="AA95" s="137"/>
      <c r="AB95" s="137"/>
      <c r="AC95" s="137"/>
      <c r="AD95" s="137"/>
      <c r="AE95" s="137"/>
      <c r="AF95" s="137"/>
      <c r="AG95" s="138">
        <f>'SO 99 - Ostatní opatření ...'!J29</f>
        <v>0</v>
      </c>
      <c r="AH95" s="136"/>
      <c r="AI95" s="136"/>
      <c r="AJ95" s="136"/>
      <c r="AK95" s="136"/>
      <c r="AL95" s="136"/>
      <c r="AM95" s="136"/>
      <c r="AN95" s="138">
        <f>SUM(AG95,AT95)</f>
        <v>0</v>
      </c>
      <c r="AO95" s="136"/>
      <c r="AP95" s="136"/>
      <c r="AQ95" s="139" t="s">
        <v>95</v>
      </c>
      <c r="AR95" s="140"/>
      <c r="AS95" s="146">
        <v>0</v>
      </c>
      <c r="AT95" s="147">
        <f>ROUND(SUM(AV95:AW95),2)</f>
        <v>0</v>
      </c>
      <c r="AU95" s="148">
        <f>'SO 99 - Ostatní opatření ...'!P85</f>
        <v>0</v>
      </c>
      <c r="AV95" s="147">
        <f>'SO 99 - Ostatní opatření ...'!J32</f>
        <v>0</v>
      </c>
      <c r="AW95" s="147">
        <f>'SO 99 - Ostatní opatření ...'!J33</f>
        <v>0</v>
      </c>
      <c r="AX95" s="147">
        <f>'SO 99 - Ostatní opatření ...'!J34</f>
        <v>0</v>
      </c>
      <c r="AY95" s="147">
        <f>'SO 99 - Ostatní opatření ...'!J35</f>
        <v>0</v>
      </c>
      <c r="AZ95" s="147">
        <f>'SO 99 - Ostatní opatření ...'!F32</f>
        <v>0</v>
      </c>
      <c r="BA95" s="147">
        <f>'SO 99 - Ostatní opatření ...'!F33</f>
        <v>0</v>
      </c>
      <c r="BB95" s="147">
        <f>'SO 99 - Ostatní opatření ...'!F34</f>
        <v>0</v>
      </c>
      <c r="BC95" s="147">
        <f>'SO 99 - Ostatní opatření ...'!F35</f>
        <v>0</v>
      </c>
      <c r="BD95" s="149">
        <f>'SO 99 - Ostatní opatření ...'!F36</f>
        <v>0</v>
      </c>
      <c r="BT95" s="145" t="s">
        <v>92</v>
      </c>
      <c r="BV95" s="145" t="s">
        <v>86</v>
      </c>
      <c r="BW95" s="145" t="s">
        <v>227</v>
      </c>
      <c r="BX95" s="145" t="s">
        <v>225</v>
      </c>
      <c r="CL95" s="145" t="s">
        <v>226</v>
      </c>
    </row>
    <row r="96" spans="2:44" s="1" customFormat="1" ht="30" customHeight="1">
      <c r="B96" s="48"/>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4"/>
    </row>
    <row r="97" spans="2:44" s="1" customFormat="1" ht="6.95" customHeight="1">
      <c r="B97" s="69"/>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4"/>
    </row>
  </sheetData>
  <sheetProtection password="CC35" sheet="1" objects="1" scenarios="1" formatColumns="0" formatRows="0"/>
  <mergeCells count="21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D54:H54"/>
    <mergeCell ref="J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D58:H58"/>
    <mergeCell ref="J58:AF58"/>
    <mergeCell ref="AN59:AP59"/>
    <mergeCell ref="AG59:AM59"/>
    <mergeCell ref="E59:I59"/>
    <mergeCell ref="K59:AF59"/>
    <mergeCell ref="AN60:AP60"/>
    <mergeCell ref="AG60:AM60"/>
    <mergeCell ref="E60:I60"/>
    <mergeCell ref="K60:AF60"/>
    <mergeCell ref="AN61:AP61"/>
    <mergeCell ref="AG61:AM61"/>
    <mergeCell ref="E61:I61"/>
    <mergeCell ref="K61:AF61"/>
    <mergeCell ref="AN62:AP62"/>
    <mergeCell ref="AG62:AM62"/>
    <mergeCell ref="E62:I62"/>
    <mergeCell ref="K62:AF62"/>
    <mergeCell ref="AN63:AP63"/>
    <mergeCell ref="AG63:AM63"/>
    <mergeCell ref="D63:H63"/>
    <mergeCell ref="J63:AF63"/>
    <mergeCell ref="AN64:AP64"/>
    <mergeCell ref="AG64:AM64"/>
    <mergeCell ref="E64:I64"/>
    <mergeCell ref="K64:AF64"/>
    <mergeCell ref="AN65:AP65"/>
    <mergeCell ref="AG65:AM65"/>
    <mergeCell ref="E65:I65"/>
    <mergeCell ref="K65:AF65"/>
    <mergeCell ref="AN66:AP66"/>
    <mergeCell ref="AG66:AM66"/>
    <mergeCell ref="E66:I66"/>
    <mergeCell ref="K66:AF66"/>
    <mergeCell ref="AN67:AP67"/>
    <mergeCell ref="AG67:AM67"/>
    <mergeCell ref="E67:I67"/>
    <mergeCell ref="K67:AF67"/>
    <mergeCell ref="AN68:AP68"/>
    <mergeCell ref="AG68:AM68"/>
    <mergeCell ref="D68:H68"/>
    <mergeCell ref="J68:AF68"/>
    <mergeCell ref="AN69:AP69"/>
    <mergeCell ref="AG69:AM69"/>
    <mergeCell ref="E69:I69"/>
    <mergeCell ref="K69:AF69"/>
    <mergeCell ref="AN70:AP70"/>
    <mergeCell ref="AG70:AM70"/>
    <mergeCell ref="E70:I70"/>
    <mergeCell ref="K70:AF70"/>
    <mergeCell ref="AN71:AP71"/>
    <mergeCell ref="AG71:AM71"/>
    <mergeCell ref="E71:I71"/>
    <mergeCell ref="K71:AF71"/>
    <mergeCell ref="AN72:AP72"/>
    <mergeCell ref="AG72:AM72"/>
    <mergeCell ref="E72:I72"/>
    <mergeCell ref="K72:AF72"/>
    <mergeCell ref="AN73:AP73"/>
    <mergeCell ref="AG73:AM73"/>
    <mergeCell ref="D73:H73"/>
    <mergeCell ref="J73:AF73"/>
    <mergeCell ref="AN74:AP74"/>
    <mergeCell ref="AG74:AM74"/>
    <mergeCell ref="E74:I74"/>
    <mergeCell ref="K74:AF74"/>
    <mergeCell ref="AN75:AP75"/>
    <mergeCell ref="AG75:AM75"/>
    <mergeCell ref="E75:I75"/>
    <mergeCell ref="K75:AF75"/>
    <mergeCell ref="AN76:AP76"/>
    <mergeCell ref="AG76:AM76"/>
    <mergeCell ref="E76:I76"/>
    <mergeCell ref="K76:AF76"/>
    <mergeCell ref="AN77:AP77"/>
    <mergeCell ref="AG77:AM77"/>
    <mergeCell ref="E77:I77"/>
    <mergeCell ref="K77:AF77"/>
    <mergeCell ref="AN78:AP78"/>
    <mergeCell ref="AG78:AM78"/>
    <mergeCell ref="D78:H78"/>
    <mergeCell ref="J78:AF78"/>
    <mergeCell ref="AN79:AP79"/>
    <mergeCell ref="AG79:AM79"/>
    <mergeCell ref="E79:I79"/>
    <mergeCell ref="K79:AF79"/>
    <mergeCell ref="AN80:AP80"/>
    <mergeCell ref="AG80:AM80"/>
    <mergeCell ref="E80:I80"/>
    <mergeCell ref="K80:AF80"/>
    <mergeCell ref="AN81:AP81"/>
    <mergeCell ref="AG81:AM81"/>
    <mergeCell ref="E81:I81"/>
    <mergeCell ref="K81:AF81"/>
    <mergeCell ref="AN82:AP82"/>
    <mergeCell ref="AG82:AM82"/>
    <mergeCell ref="E82:I82"/>
    <mergeCell ref="K82:AF82"/>
    <mergeCell ref="AN83:AP83"/>
    <mergeCell ref="AG83:AM83"/>
    <mergeCell ref="D83:H83"/>
    <mergeCell ref="J83:AF83"/>
    <mergeCell ref="AN84:AP84"/>
    <mergeCell ref="AG84:AM84"/>
    <mergeCell ref="E84:I84"/>
    <mergeCell ref="K84:AF84"/>
    <mergeCell ref="AN85:AP85"/>
    <mergeCell ref="AG85:AM85"/>
    <mergeCell ref="D85:H85"/>
    <mergeCell ref="J85:AF85"/>
    <mergeCell ref="AN86:AP86"/>
    <mergeCell ref="AG86:AM86"/>
    <mergeCell ref="E86:I86"/>
    <mergeCell ref="K86:AF86"/>
    <mergeCell ref="AN87:AP87"/>
    <mergeCell ref="AG87:AM87"/>
    <mergeCell ref="D87:H87"/>
    <mergeCell ref="J87:AF87"/>
    <mergeCell ref="AN88:AP88"/>
    <mergeCell ref="AG88:AM88"/>
    <mergeCell ref="E88:I88"/>
    <mergeCell ref="K88:AF88"/>
    <mergeCell ref="AN89:AP89"/>
    <mergeCell ref="AG89:AM89"/>
    <mergeCell ref="E89:I89"/>
    <mergeCell ref="K89:AF89"/>
    <mergeCell ref="AN90:AP90"/>
    <mergeCell ref="AG90:AM90"/>
    <mergeCell ref="D90:H90"/>
    <mergeCell ref="J90:AF90"/>
    <mergeCell ref="AN91:AP91"/>
    <mergeCell ref="AG91:AM91"/>
    <mergeCell ref="E91:I91"/>
    <mergeCell ref="K91:AF91"/>
    <mergeCell ref="AN92:AP92"/>
    <mergeCell ref="AG92:AM92"/>
    <mergeCell ref="E92:I92"/>
    <mergeCell ref="K92:AF92"/>
    <mergeCell ref="AN93:AP93"/>
    <mergeCell ref="AG93:AM93"/>
    <mergeCell ref="E93:I93"/>
    <mergeCell ref="K93:AF93"/>
    <mergeCell ref="AN94:AP94"/>
    <mergeCell ref="AG94:AM94"/>
    <mergeCell ref="D94:H94"/>
    <mergeCell ref="J94:AF94"/>
    <mergeCell ref="AN95:AP95"/>
    <mergeCell ref="AG95:AM95"/>
    <mergeCell ref="E95:I95"/>
    <mergeCell ref="K95:AF95"/>
    <mergeCell ref="AG51:AM51"/>
    <mergeCell ref="AN51:AP51"/>
    <mergeCell ref="AR2:BE2"/>
  </mergeCells>
  <hyperlinks>
    <hyperlink ref="K1:S1" location="C2" display="1) Rekapitulace stavby"/>
    <hyperlink ref="W1:AI1" location="C51" display="2) Rekapitulace objektů stavby a soupisů prací"/>
    <hyperlink ref="A53" location="'VON - soupis prací - Vedl...'!C2" display="/"/>
    <hyperlink ref="A55" location="'SO 00-0 - Etapa 0'!C2" display="/"/>
    <hyperlink ref="A56" location="'SO 00-1 - Etapa 1'!C2" display="/"/>
    <hyperlink ref="A57" location="'SO 00-2 - Etapa 2'!C2" display="/"/>
    <hyperlink ref="A59" location="'SO 01-1 - Rekonstrukce hr...'!C2" display="/"/>
    <hyperlink ref="A60" location="'SO 01-2 - Bezpečnostní př...'!C2" display="/"/>
    <hyperlink ref="A61" location="'SO 01-3 - Výpustný objekt VV'!C2" display="/"/>
    <hyperlink ref="A62" location="'SO 01-4 - Úpravy v zátopě VV'!C2" display="/"/>
    <hyperlink ref="A64" location="'SO 02-1 - Rekonstrukce hr...'!C2" display="/"/>
    <hyperlink ref="A65" location="'SO 02-2 - Bezpečnostní př...'!C2" display="/"/>
    <hyperlink ref="A66" location="'SO 02-3 - Výpustný objekt MV'!C2" display="/"/>
    <hyperlink ref="A67" location="'SO 02-4 - Úpravy v zátopě MV'!C2" display="/"/>
    <hyperlink ref="A69" location="'SO 03-1 - Rekonstrukce hr...'!C2" display="/"/>
    <hyperlink ref="A70" location="'SO 03-2 - Bezpečnostní př...'!C2" display="/"/>
    <hyperlink ref="A71" location="'SO 03-3 - Výpustný objekt...'!C2" display="/"/>
    <hyperlink ref="A72" location="'SO 03-4 - Úpravy v zátopě...'!C2" display="/"/>
    <hyperlink ref="A74" location="'SO 04-1 - Rekonstrukce hr...'!C2" display="/"/>
    <hyperlink ref="A75" location="'SO 04-2 - Bezpečnostní př...'!C2" display="/"/>
    <hyperlink ref="A76" location="'SO 04-3 - Výpustný objekt...'!C2" display="/"/>
    <hyperlink ref="A77" location="'SO 04-4 - Úpravy v zátopě...'!C2" display="/"/>
    <hyperlink ref="A79" location="'SO 05-1 - Rekonstrukce hr...'!C2" display="/"/>
    <hyperlink ref="A80" location="'SO 05-2 - Průleh v koruně...'!C2" display="/"/>
    <hyperlink ref="A81" location="'SO 05-3 - Výpustný objekt...'!C2" display="/"/>
    <hyperlink ref="A82" location="'SO 05-4 - Úpravy v zátopě...'!C2" display="/"/>
    <hyperlink ref="A84" location="'SO 06 - Rekonstrukce průt...'!C2" display="/"/>
    <hyperlink ref="A86" location="'SO 07 - Rekonstrukce průt...'!C2" display="/"/>
    <hyperlink ref="A88" location="'SO 08-1.2 - Kácení a mýce...'!C2" display="/"/>
    <hyperlink ref="A89" location="'SO 08-2 - Nové výsadby'!C2" display="/"/>
    <hyperlink ref="A91" location="'SO 09-1 - Úprava sjezdu z...'!C2" display="/"/>
    <hyperlink ref="A92" location="'SO 09-2 - Příjezdové komu...'!C2" display="/"/>
    <hyperlink ref="A93" location="'SO 09-3 - Vnitrostaveništ...'!C2" display="/"/>
    <hyperlink ref="A95" location="'SO 99 - Ostatní opatře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37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134</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1357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1358</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117</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462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ROUND(SUM(BE92:BE374),2)</f>
        <v>0</v>
      </c>
      <c r="G32" s="49"/>
      <c r="H32" s="49"/>
      <c r="I32" s="172">
        <v>0.21</v>
      </c>
      <c r="J32" s="171">
        <f>ROUND(ROUND((SUM(BE92:BE374)),2)*I32,2)</f>
        <v>0</v>
      </c>
      <c r="K32" s="53"/>
    </row>
    <row r="33" spans="2:11" s="1" customFormat="1" ht="14.4" customHeight="1">
      <c r="B33" s="48"/>
      <c r="C33" s="49"/>
      <c r="D33" s="49"/>
      <c r="E33" s="57" t="s">
        <v>56</v>
      </c>
      <c r="F33" s="171">
        <f>ROUND(SUM(BF92:BF374),2)</f>
        <v>0</v>
      </c>
      <c r="G33" s="49"/>
      <c r="H33" s="49"/>
      <c r="I33" s="172">
        <v>0.15</v>
      </c>
      <c r="J33" s="171">
        <f>ROUND(ROUND((SUM(BF92:BF374)),2)*I33,2)</f>
        <v>0</v>
      </c>
      <c r="K33" s="53"/>
    </row>
    <row r="34" spans="2:11" s="1" customFormat="1" ht="14.4" customHeight="1" hidden="1">
      <c r="B34" s="48"/>
      <c r="C34" s="49"/>
      <c r="D34" s="49"/>
      <c r="E34" s="57" t="s">
        <v>57</v>
      </c>
      <c r="F34" s="171">
        <f>ROUND(SUM(BG92:BG374),2)</f>
        <v>0</v>
      </c>
      <c r="G34" s="49"/>
      <c r="H34" s="49"/>
      <c r="I34" s="172">
        <v>0.21</v>
      </c>
      <c r="J34" s="171">
        <v>0</v>
      </c>
      <c r="K34" s="53"/>
    </row>
    <row r="35" spans="2:11" s="1" customFormat="1" ht="14.4" customHeight="1" hidden="1">
      <c r="B35" s="48"/>
      <c r="C35" s="49"/>
      <c r="D35" s="49"/>
      <c r="E35" s="57" t="s">
        <v>58</v>
      </c>
      <c r="F35" s="171">
        <f>ROUND(SUM(BH92:BH374),2)</f>
        <v>0</v>
      </c>
      <c r="G35" s="49"/>
      <c r="H35" s="49"/>
      <c r="I35" s="172">
        <v>0.15</v>
      </c>
      <c r="J35" s="171">
        <v>0</v>
      </c>
      <c r="K35" s="53"/>
    </row>
    <row r="36" spans="2:11" s="1" customFormat="1" ht="14.4" customHeight="1" hidden="1">
      <c r="B36" s="48"/>
      <c r="C36" s="49"/>
      <c r="D36" s="49"/>
      <c r="E36" s="57" t="s">
        <v>59</v>
      </c>
      <c r="F36" s="171">
        <f>ROUND(SUM(BI92:BI374),2)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1357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02-1 - Rekonstrukce hráze MV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J270</f>
        <v>0</v>
      </c>
      <c r="K63" s="273"/>
    </row>
    <row r="64" spans="2:11" s="13" customFormat="1" ht="19.9" customHeight="1">
      <c r="B64" s="267"/>
      <c r="C64" s="268"/>
      <c r="D64" s="269" t="s">
        <v>464</v>
      </c>
      <c r="E64" s="270"/>
      <c r="F64" s="270"/>
      <c r="G64" s="270"/>
      <c r="H64" s="270"/>
      <c r="I64" s="271"/>
      <c r="J64" s="272">
        <f>J282</f>
        <v>0</v>
      </c>
      <c r="K64" s="273"/>
    </row>
    <row r="65" spans="2:11" s="13" customFormat="1" ht="19.9" customHeight="1">
      <c r="B65" s="267"/>
      <c r="C65" s="268"/>
      <c r="D65" s="269" t="s">
        <v>465</v>
      </c>
      <c r="E65" s="270"/>
      <c r="F65" s="270"/>
      <c r="G65" s="270"/>
      <c r="H65" s="270"/>
      <c r="I65" s="271"/>
      <c r="J65" s="272">
        <f>J312</f>
        <v>0</v>
      </c>
      <c r="K65" s="273"/>
    </row>
    <row r="66" spans="2:11" s="13" customFormat="1" ht="19.9" customHeight="1">
      <c r="B66" s="267"/>
      <c r="C66" s="268"/>
      <c r="D66" s="269" t="s">
        <v>467</v>
      </c>
      <c r="E66" s="270"/>
      <c r="F66" s="270"/>
      <c r="G66" s="270"/>
      <c r="H66" s="270"/>
      <c r="I66" s="271"/>
      <c r="J66" s="272">
        <f>J319</f>
        <v>0</v>
      </c>
      <c r="K66" s="273"/>
    </row>
    <row r="67" spans="2:11" s="13" customFormat="1" ht="19.9" customHeight="1">
      <c r="B67" s="267"/>
      <c r="C67" s="268"/>
      <c r="D67" s="269" t="s">
        <v>468</v>
      </c>
      <c r="E67" s="270"/>
      <c r="F67" s="270"/>
      <c r="G67" s="270"/>
      <c r="H67" s="270"/>
      <c r="I67" s="271"/>
      <c r="J67" s="272">
        <f>J328</f>
        <v>0</v>
      </c>
      <c r="K67" s="273"/>
    </row>
    <row r="68" spans="2:11" s="13" customFormat="1" ht="19.9" customHeight="1">
      <c r="B68" s="267"/>
      <c r="C68" s="268"/>
      <c r="D68" s="269" t="s">
        <v>469</v>
      </c>
      <c r="E68" s="270"/>
      <c r="F68" s="270"/>
      <c r="G68" s="270"/>
      <c r="H68" s="270"/>
      <c r="I68" s="271"/>
      <c r="J68" s="272">
        <f>J351</f>
        <v>0</v>
      </c>
      <c r="K68" s="273"/>
    </row>
    <row r="69" spans="2:11" s="8" customFormat="1" ht="24.95" customHeight="1">
      <c r="B69" s="191"/>
      <c r="C69" s="192"/>
      <c r="D69" s="193" t="s">
        <v>470</v>
      </c>
      <c r="E69" s="194"/>
      <c r="F69" s="194"/>
      <c r="G69" s="194"/>
      <c r="H69" s="194"/>
      <c r="I69" s="195"/>
      <c r="J69" s="196">
        <f>J354</f>
        <v>0</v>
      </c>
      <c r="K69" s="197"/>
    </row>
    <row r="70" spans="2:11" s="13" customFormat="1" ht="19.9" customHeight="1">
      <c r="B70" s="267"/>
      <c r="C70" s="268"/>
      <c r="D70" s="269" t="s">
        <v>471</v>
      </c>
      <c r="E70" s="270"/>
      <c r="F70" s="270"/>
      <c r="G70" s="270"/>
      <c r="H70" s="270"/>
      <c r="I70" s="271"/>
      <c r="J70" s="272">
        <f>J355</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1357</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02-1 - Rekonstrukce hráze MV</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P93+P354</f>
        <v>0</v>
      </c>
      <c r="Q92" s="108"/>
      <c r="R92" s="211">
        <f>R93+R354</f>
        <v>247.29785020228798</v>
      </c>
      <c r="S92" s="108"/>
      <c r="T92" s="212">
        <f>T93+T354</f>
        <v>12</v>
      </c>
      <c r="AT92" s="25" t="s">
        <v>83</v>
      </c>
      <c r="AU92" s="25" t="s">
        <v>242</v>
      </c>
      <c r="BK92" s="213">
        <f>BK93+BK354</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P94+P270+P282+P312+P319+P328+P351</f>
        <v>0</v>
      </c>
      <c r="Q93" s="222"/>
      <c r="R93" s="223">
        <f>R94+R270+R282+R312+R319+R328+R351</f>
        <v>247.26785020228797</v>
      </c>
      <c r="S93" s="222"/>
      <c r="T93" s="224">
        <f>T94+T270+T282+T312+T319+T328+T351</f>
        <v>12</v>
      </c>
      <c r="AR93" s="225" t="s">
        <v>24</v>
      </c>
      <c r="AT93" s="226" t="s">
        <v>83</v>
      </c>
      <c r="AU93" s="226" t="s">
        <v>84</v>
      </c>
      <c r="AY93" s="225" t="s">
        <v>261</v>
      </c>
      <c r="BK93" s="227">
        <f>BK94+BK270+BK282+BK312+BK319+BK328+BK351</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SUM(P95:P269)</f>
        <v>0</v>
      </c>
      <c r="Q94" s="222"/>
      <c r="R94" s="223">
        <f>SUM(R95:R269)</f>
        <v>8.016113430999999</v>
      </c>
      <c r="S94" s="222"/>
      <c r="T94" s="224">
        <f>SUM(T95:T269)</f>
        <v>0</v>
      </c>
      <c r="AR94" s="225" t="s">
        <v>24</v>
      </c>
      <c r="AT94" s="226" t="s">
        <v>83</v>
      </c>
      <c r="AU94" s="226" t="s">
        <v>24</v>
      </c>
      <c r="AY94" s="225" t="s">
        <v>261</v>
      </c>
      <c r="BK94" s="227">
        <f>SUM(BK95:BK269)</f>
        <v>0</v>
      </c>
    </row>
    <row r="95" spans="2:65" s="1" customFormat="1" ht="14.4" customHeight="1">
      <c r="B95" s="48"/>
      <c r="C95" s="228" t="s">
        <v>24</v>
      </c>
      <c r="D95" s="228" t="s">
        <v>262</v>
      </c>
      <c r="E95" s="229" t="s">
        <v>472</v>
      </c>
      <c r="F95" s="230" t="s">
        <v>473</v>
      </c>
      <c r="G95" s="231" t="s">
        <v>474</v>
      </c>
      <c r="H95" s="232">
        <v>6</v>
      </c>
      <c r="I95" s="233"/>
      <c r="J95" s="232">
        <f>ROUND(I95*H95,2)</f>
        <v>0</v>
      </c>
      <c r="K95" s="230" t="s">
        <v>266</v>
      </c>
      <c r="L95" s="74"/>
      <c r="M95" s="234" t="s">
        <v>40</v>
      </c>
      <c r="N95" s="235" t="s">
        <v>55</v>
      </c>
      <c r="O95" s="49"/>
      <c r="P95" s="236">
        <f>O95*H95</f>
        <v>0</v>
      </c>
      <c r="Q95" s="236">
        <v>5.73122E-05</v>
      </c>
      <c r="R95" s="236">
        <f>Q95*H95</f>
        <v>0.00034387320000000003</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1359</v>
      </c>
    </row>
    <row r="96" spans="2:47" s="1" customFormat="1" ht="13.5">
      <c r="B96" s="48"/>
      <c r="C96" s="76"/>
      <c r="D96" s="239" t="s">
        <v>269</v>
      </c>
      <c r="E96" s="76"/>
      <c r="F96" s="240" t="s">
        <v>476</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271</v>
      </c>
      <c r="E97" s="76"/>
      <c r="F97" s="242" t="s">
        <v>477</v>
      </c>
      <c r="G97" s="76"/>
      <c r="H97" s="76"/>
      <c r="I97" s="198"/>
      <c r="J97" s="76"/>
      <c r="K97" s="76"/>
      <c r="L97" s="74"/>
      <c r="M97" s="241"/>
      <c r="N97" s="49"/>
      <c r="O97" s="49"/>
      <c r="P97" s="49"/>
      <c r="Q97" s="49"/>
      <c r="R97" s="49"/>
      <c r="S97" s="49"/>
      <c r="T97" s="97"/>
      <c r="AT97" s="25" t="s">
        <v>271</v>
      </c>
      <c r="AU97" s="25" t="s">
        <v>92</v>
      </c>
    </row>
    <row r="98" spans="2:51" s="12" customFormat="1" ht="13.5">
      <c r="B98" s="253"/>
      <c r="C98" s="254"/>
      <c r="D98" s="239" t="s">
        <v>278</v>
      </c>
      <c r="E98" s="255" t="s">
        <v>40</v>
      </c>
      <c r="F98" s="256" t="s">
        <v>1360</v>
      </c>
      <c r="G98" s="254"/>
      <c r="H98" s="257">
        <v>6</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92</v>
      </c>
      <c r="D99" s="228" t="s">
        <v>262</v>
      </c>
      <c r="E99" s="229" t="s">
        <v>479</v>
      </c>
      <c r="F99" s="230" t="s">
        <v>480</v>
      </c>
      <c r="G99" s="231" t="s">
        <v>474</v>
      </c>
      <c r="H99" s="232">
        <v>7</v>
      </c>
      <c r="I99" s="233"/>
      <c r="J99" s="232">
        <f>ROUND(I99*H99,2)</f>
        <v>0</v>
      </c>
      <c r="K99" s="230" t="s">
        <v>266</v>
      </c>
      <c r="L99" s="74"/>
      <c r="M99" s="234" t="s">
        <v>40</v>
      </c>
      <c r="N99" s="235" t="s">
        <v>55</v>
      </c>
      <c r="O99" s="49"/>
      <c r="P99" s="236">
        <f>O99*H99</f>
        <v>0</v>
      </c>
      <c r="Q99" s="236">
        <v>5.73122E-05</v>
      </c>
      <c r="R99" s="236">
        <f>Q99*H99</f>
        <v>0.0004011854</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1361</v>
      </c>
    </row>
    <row r="100" spans="2:47" s="1" customFormat="1" ht="13.5">
      <c r="B100" s="48"/>
      <c r="C100" s="76"/>
      <c r="D100" s="239" t="s">
        <v>269</v>
      </c>
      <c r="E100" s="76"/>
      <c r="F100" s="240" t="s">
        <v>482</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271</v>
      </c>
      <c r="E101" s="76"/>
      <c r="F101" s="242" t="s">
        <v>477</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1362</v>
      </c>
      <c r="G102" s="254"/>
      <c r="H102" s="257">
        <v>7</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14.4" customHeight="1">
      <c r="B103" s="48"/>
      <c r="C103" s="228" t="s">
        <v>282</v>
      </c>
      <c r="D103" s="228" t="s">
        <v>262</v>
      </c>
      <c r="E103" s="229" t="s">
        <v>484</v>
      </c>
      <c r="F103" s="230" t="s">
        <v>485</v>
      </c>
      <c r="G103" s="231" t="s">
        <v>474</v>
      </c>
      <c r="H103" s="232">
        <v>1</v>
      </c>
      <c r="I103" s="233"/>
      <c r="J103" s="232">
        <f>ROUND(I103*H103,2)</f>
        <v>0</v>
      </c>
      <c r="K103" s="230" t="s">
        <v>266</v>
      </c>
      <c r="L103" s="74"/>
      <c r="M103" s="234" t="s">
        <v>40</v>
      </c>
      <c r="N103" s="235" t="s">
        <v>55</v>
      </c>
      <c r="O103" s="49"/>
      <c r="P103" s="236">
        <f>O103*H103</f>
        <v>0</v>
      </c>
      <c r="Q103" s="236">
        <v>0.0001146244</v>
      </c>
      <c r="R103" s="236">
        <f>Q103*H103</f>
        <v>0.0001146244</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1363</v>
      </c>
    </row>
    <row r="104" spans="2:47" s="1" customFormat="1" ht="13.5">
      <c r="B104" s="48"/>
      <c r="C104" s="76"/>
      <c r="D104" s="239" t="s">
        <v>269</v>
      </c>
      <c r="E104" s="76"/>
      <c r="F104" s="240" t="s">
        <v>487</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271</v>
      </c>
      <c r="E105" s="76"/>
      <c r="F105" s="242" t="s">
        <v>477</v>
      </c>
      <c r="G105" s="76"/>
      <c r="H105" s="76"/>
      <c r="I105" s="198"/>
      <c r="J105" s="76"/>
      <c r="K105" s="76"/>
      <c r="L105" s="74"/>
      <c r="M105" s="241"/>
      <c r="N105" s="49"/>
      <c r="O105" s="49"/>
      <c r="P105" s="49"/>
      <c r="Q105" s="49"/>
      <c r="R105" s="49"/>
      <c r="S105" s="49"/>
      <c r="T105" s="97"/>
      <c r="AT105" s="25" t="s">
        <v>271</v>
      </c>
      <c r="AU105" s="25" t="s">
        <v>92</v>
      </c>
    </row>
    <row r="106" spans="2:51" s="12" customFormat="1" ht="13.5">
      <c r="B106" s="253"/>
      <c r="C106" s="254"/>
      <c r="D106" s="239" t="s">
        <v>278</v>
      </c>
      <c r="E106" s="255" t="s">
        <v>40</v>
      </c>
      <c r="F106" s="256" t="s">
        <v>488</v>
      </c>
      <c r="G106" s="254"/>
      <c r="H106" s="257">
        <v>1</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287</v>
      </c>
      <c r="D107" s="228" t="s">
        <v>262</v>
      </c>
      <c r="E107" s="229" t="s">
        <v>489</v>
      </c>
      <c r="F107" s="230" t="s">
        <v>490</v>
      </c>
      <c r="G107" s="231" t="s">
        <v>491</v>
      </c>
      <c r="H107" s="232">
        <v>400</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1364</v>
      </c>
    </row>
    <row r="108" spans="2:47" s="1" customFormat="1" ht="13.5">
      <c r="B108" s="48"/>
      <c r="C108" s="76"/>
      <c r="D108" s="239" t="s">
        <v>269</v>
      </c>
      <c r="E108" s="76"/>
      <c r="F108" s="240" t="s">
        <v>493</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494</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1365</v>
      </c>
      <c r="G110" s="254"/>
      <c r="H110" s="257">
        <v>400</v>
      </c>
      <c r="I110" s="258"/>
      <c r="J110" s="254"/>
      <c r="K110" s="254"/>
      <c r="L110" s="259"/>
      <c r="M110" s="260"/>
      <c r="N110" s="261"/>
      <c r="O110" s="261"/>
      <c r="P110" s="261"/>
      <c r="Q110" s="261"/>
      <c r="R110" s="261"/>
      <c r="S110" s="261"/>
      <c r="T110" s="262"/>
      <c r="AT110" s="263" t="s">
        <v>278</v>
      </c>
      <c r="AU110" s="263" t="s">
        <v>92</v>
      </c>
      <c r="AV110" s="12" t="s">
        <v>92</v>
      </c>
      <c r="AW110" s="12" t="s">
        <v>47</v>
      </c>
      <c r="AX110" s="12" t="s">
        <v>24</v>
      </c>
      <c r="AY110" s="263" t="s">
        <v>261</v>
      </c>
    </row>
    <row r="111" spans="2:65" s="1" customFormat="1" ht="22.8" customHeight="1">
      <c r="B111" s="48"/>
      <c r="C111" s="228" t="s">
        <v>260</v>
      </c>
      <c r="D111" s="228" t="s">
        <v>262</v>
      </c>
      <c r="E111" s="229" t="s">
        <v>496</v>
      </c>
      <c r="F111" s="230" t="s">
        <v>497</v>
      </c>
      <c r="G111" s="231" t="s">
        <v>498</v>
      </c>
      <c r="H111" s="232">
        <v>50</v>
      </c>
      <c r="I111" s="233"/>
      <c r="J111" s="232">
        <f>ROUND(I111*H111,2)</f>
        <v>0</v>
      </c>
      <c r="K111" s="230" t="s">
        <v>266</v>
      </c>
      <c r="L111" s="74"/>
      <c r="M111" s="234" t="s">
        <v>40</v>
      </c>
      <c r="N111" s="235" t="s">
        <v>55</v>
      </c>
      <c r="O111" s="49"/>
      <c r="P111" s="236">
        <f>O111*H111</f>
        <v>0</v>
      </c>
      <c r="Q111" s="236">
        <v>0</v>
      </c>
      <c r="R111" s="236">
        <f>Q111*H111</f>
        <v>0</v>
      </c>
      <c r="S111" s="236">
        <v>0</v>
      </c>
      <c r="T111" s="237">
        <f>S111*H111</f>
        <v>0</v>
      </c>
      <c r="AR111" s="25" t="s">
        <v>287</v>
      </c>
      <c r="AT111" s="25" t="s">
        <v>262</v>
      </c>
      <c r="AU111" s="25" t="s">
        <v>92</v>
      </c>
      <c r="AY111" s="25" t="s">
        <v>261</v>
      </c>
      <c r="BE111" s="238">
        <f>IF(N111="základní",J111,0)</f>
        <v>0</v>
      </c>
      <c r="BF111" s="238">
        <f>IF(N111="snížená",J111,0)</f>
        <v>0</v>
      </c>
      <c r="BG111" s="238">
        <f>IF(N111="zákl. přenesená",J111,0)</f>
        <v>0</v>
      </c>
      <c r="BH111" s="238">
        <f>IF(N111="sníž. přenesená",J111,0)</f>
        <v>0</v>
      </c>
      <c r="BI111" s="238">
        <f>IF(N111="nulová",J111,0)</f>
        <v>0</v>
      </c>
      <c r="BJ111" s="25" t="s">
        <v>24</v>
      </c>
      <c r="BK111" s="238">
        <f>ROUND(I111*H111,2)</f>
        <v>0</v>
      </c>
      <c r="BL111" s="25" t="s">
        <v>287</v>
      </c>
      <c r="BM111" s="25" t="s">
        <v>1366</v>
      </c>
    </row>
    <row r="112" spans="2:47" s="1" customFormat="1" ht="13.5">
      <c r="B112" s="48"/>
      <c r="C112" s="76"/>
      <c r="D112" s="239" t="s">
        <v>269</v>
      </c>
      <c r="E112" s="76"/>
      <c r="F112" s="240" t="s">
        <v>500</v>
      </c>
      <c r="G112" s="76"/>
      <c r="H112" s="76"/>
      <c r="I112" s="198"/>
      <c r="J112" s="76"/>
      <c r="K112" s="76"/>
      <c r="L112" s="74"/>
      <c r="M112" s="241"/>
      <c r="N112" s="49"/>
      <c r="O112" s="49"/>
      <c r="P112" s="49"/>
      <c r="Q112" s="49"/>
      <c r="R112" s="49"/>
      <c r="S112" s="49"/>
      <c r="T112" s="97"/>
      <c r="AT112" s="25" t="s">
        <v>269</v>
      </c>
      <c r="AU112" s="25" t="s">
        <v>92</v>
      </c>
    </row>
    <row r="113" spans="2:47" s="1" customFormat="1" ht="13.5">
      <c r="B113" s="48"/>
      <c r="C113" s="76"/>
      <c r="D113" s="239" t="s">
        <v>343</v>
      </c>
      <c r="E113" s="76"/>
      <c r="F113" s="242" t="s">
        <v>501</v>
      </c>
      <c r="G113" s="76"/>
      <c r="H113" s="76"/>
      <c r="I113" s="198"/>
      <c r="J113" s="76"/>
      <c r="K113" s="76"/>
      <c r="L113" s="74"/>
      <c r="M113" s="241"/>
      <c r="N113" s="49"/>
      <c r="O113" s="49"/>
      <c r="P113" s="49"/>
      <c r="Q113" s="49"/>
      <c r="R113" s="49"/>
      <c r="S113" s="49"/>
      <c r="T113" s="97"/>
      <c r="AT113" s="25" t="s">
        <v>343</v>
      </c>
      <c r="AU113" s="25" t="s">
        <v>92</v>
      </c>
    </row>
    <row r="114" spans="2:65" s="1" customFormat="1" ht="22.8" customHeight="1">
      <c r="B114" s="48"/>
      <c r="C114" s="228" t="s">
        <v>297</v>
      </c>
      <c r="D114" s="228" t="s">
        <v>262</v>
      </c>
      <c r="E114" s="229" t="s">
        <v>502</v>
      </c>
      <c r="F114" s="230" t="s">
        <v>503</v>
      </c>
      <c r="G114" s="231" t="s">
        <v>504</v>
      </c>
      <c r="H114" s="232">
        <v>726.67</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1367</v>
      </c>
    </row>
    <row r="115" spans="2:47" s="1" customFormat="1" ht="13.5">
      <c r="B115" s="48"/>
      <c r="C115" s="76"/>
      <c r="D115" s="239" t="s">
        <v>269</v>
      </c>
      <c r="E115" s="76"/>
      <c r="F115" s="240" t="s">
        <v>506</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507</v>
      </c>
      <c r="G116" s="76"/>
      <c r="H116" s="76"/>
      <c r="I116" s="198"/>
      <c r="J116" s="76"/>
      <c r="K116" s="76"/>
      <c r="L116" s="74"/>
      <c r="M116" s="241"/>
      <c r="N116" s="49"/>
      <c r="O116" s="49"/>
      <c r="P116" s="49"/>
      <c r="Q116" s="49"/>
      <c r="R116" s="49"/>
      <c r="S116" s="49"/>
      <c r="T116" s="97"/>
      <c r="AT116" s="25" t="s">
        <v>343</v>
      </c>
      <c r="AU116" s="25" t="s">
        <v>92</v>
      </c>
    </row>
    <row r="117" spans="2:51" s="11" customFormat="1" ht="13.5">
      <c r="B117" s="243"/>
      <c r="C117" s="244"/>
      <c r="D117" s="239" t="s">
        <v>278</v>
      </c>
      <c r="E117" s="245" t="s">
        <v>40</v>
      </c>
      <c r="F117" s="246" t="s">
        <v>508</v>
      </c>
      <c r="G117" s="244"/>
      <c r="H117" s="245" t="s">
        <v>40</v>
      </c>
      <c r="I117" s="247"/>
      <c r="J117" s="244"/>
      <c r="K117" s="244"/>
      <c r="L117" s="248"/>
      <c r="M117" s="249"/>
      <c r="N117" s="250"/>
      <c r="O117" s="250"/>
      <c r="P117" s="250"/>
      <c r="Q117" s="250"/>
      <c r="R117" s="250"/>
      <c r="S117" s="250"/>
      <c r="T117" s="251"/>
      <c r="AT117" s="252" t="s">
        <v>278</v>
      </c>
      <c r="AU117" s="252" t="s">
        <v>92</v>
      </c>
      <c r="AV117" s="11" t="s">
        <v>24</v>
      </c>
      <c r="AW117" s="11" t="s">
        <v>47</v>
      </c>
      <c r="AX117" s="11" t="s">
        <v>84</v>
      </c>
      <c r="AY117" s="252" t="s">
        <v>261</v>
      </c>
    </row>
    <row r="118" spans="2:51" s="12" customFormat="1" ht="13.5">
      <c r="B118" s="253"/>
      <c r="C118" s="254"/>
      <c r="D118" s="239" t="s">
        <v>278</v>
      </c>
      <c r="E118" s="255" t="s">
        <v>40</v>
      </c>
      <c r="F118" s="256" t="s">
        <v>1368</v>
      </c>
      <c r="G118" s="254"/>
      <c r="H118" s="257">
        <v>726.67</v>
      </c>
      <c r="I118" s="258"/>
      <c r="J118" s="254"/>
      <c r="K118" s="254"/>
      <c r="L118" s="259"/>
      <c r="M118" s="260"/>
      <c r="N118" s="261"/>
      <c r="O118" s="261"/>
      <c r="P118" s="261"/>
      <c r="Q118" s="261"/>
      <c r="R118" s="261"/>
      <c r="S118" s="261"/>
      <c r="T118" s="262"/>
      <c r="AT118" s="263" t="s">
        <v>278</v>
      </c>
      <c r="AU118" s="263" t="s">
        <v>92</v>
      </c>
      <c r="AV118" s="12" t="s">
        <v>92</v>
      </c>
      <c r="AW118" s="12" t="s">
        <v>47</v>
      </c>
      <c r="AX118" s="12" t="s">
        <v>24</v>
      </c>
      <c r="AY118" s="263" t="s">
        <v>261</v>
      </c>
    </row>
    <row r="119" spans="2:65" s="1" customFormat="1" ht="14.4" customHeight="1">
      <c r="B119" s="48"/>
      <c r="C119" s="301" t="s">
        <v>303</v>
      </c>
      <c r="D119" s="301" t="s">
        <v>510</v>
      </c>
      <c r="E119" s="302" t="s">
        <v>511</v>
      </c>
      <c r="F119" s="303" t="s">
        <v>512</v>
      </c>
      <c r="G119" s="304" t="s">
        <v>363</v>
      </c>
      <c r="H119" s="305">
        <v>7.93</v>
      </c>
      <c r="I119" s="306"/>
      <c r="J119" s="305">
        <f>ROUND(I119*H119,2)</f>
        <v>0</v>
      </c>
      <c r="K119" s="303" t="s">
        <v>266</v>
      </c>
      <c r="L119" s="307"/>
      <c r="M119" s="308" t="s">
        <v>40</v>
      </c>
      <c r="N119" s="309" t="s">
        <v>55</v>
      </c>
      <c r="O119" s="49"/>
      <c r="P119" s="236">
        <f>O119*H119</f>
        <v>0</v>
      </c>
      <c r="Q119" s="236">
        <v>1</v>
      </c>
      <c r="R119" s="236">
        <f>Q119*H119</f>
        <v>7.93</v>
      </c>
      <c r="S119" s="236">
        <v>0</v>
      </c>
      <c r="T119" s="237">
        <f>S119*H119</f>
        <v>0</v>
      </c>
      <c r="AR119" s="25" t="s">
        <v>308</v>
      </c>
      <c r="AT119" s="25" t="s">
        <v>510</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1369</v>
      </c>
    </row>
    <row r="120" spans="2:47" s="1" customFormat="1" ht="13.5">
      <c r="B120" s="48"/>
      <c r="C120" s="76"/>
      <c r="D120" s="239" t="s">
        <v>269</v>
      </c>
      <c r="E120" s="76"/>
      <c r="F120" s="240" t="s">
        <v>514</v>
      </c>
      <c r="G120" s="76"/>
      <c r="H120" s="76"/>
      <c r="I120" s="198"/>
      <c r="J120" s="76"/>
      <c r="K120" s="76"/>
      <c r="L120" s="74"/>
      <c r="M120" s="241"/>
      <c r="N120" s="49"/>
      <c r="O120" s="49"/>
      <c r="P120" s="49"/>
      <c r="Q120" s="49"/>
      <c r="R120" s="49"/>
      <c r="S120" s="49"/>
      <c r="T120" s="97"/>
      <c r="AT120" s="25" t="s">
        <v>269</v>
      </c>
      <c r="AU120" s="25" t="s">
        <v>92</v>
      </c>
    </row>
    <row r="121" spans="2:51" s="12" customFormat="1" ht="13.5">
      <c r="B121" s="253"/>
      <c r="C121" s="254"/>
      <c r="D121" s="239" t="s">
        <v>278</v>
      </c>
      <c r="E121" s="255" t="s">
        <v>40</v>
      </c>
      <c r="F121" s="256" t="s">
        <v>1370</v>
      </c>
      <c r="G121" s="254"/>
      <c r="H121" s="257">
        <v>7.93</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228" t="s">
        <v>308</v>
      </c>
      <c r="D122" s="228" t="s">
        <v>262</v>
      </c>
      <c r="E122" s="229" t="s">
        <v>516</v>
      </c>
      <c r="F122" s="230" t="s">
        <v>517</v>
      </c>
      <c r="G122" s="231" t="s">
        <v>340</v>
      </c>
      <c r="H122" s="232">
        <v>18.9</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1371</v>
      </c>
    </row>
    <row r="123" spans="2:47" s="1" customFormat="1" ht="13.5">
      <c r="B123" s="48"/>
      <c r="C123" s="76"/>
      <c r="D123" s="239" t="s">
        <v>269</v>
      </c>
      <c r="E123" s="76"/>
      <c r="F123" s="240" t="s">
        <v>519</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242" t="s">
        <v>520</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1372</v>
      </c>
      <c r="G125" s="254"/>
      <c r="H125" s="257">
        <v>18.9</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14.4" customHeight="1">
      <c r="B126" s="48"/>
      <c r="C126" s="228" t="s">
        <v>313</v>
      </c>
      <c r="D126" s="228" t="s">
        <v>262</v>
      </c>
      <c r="E126" s="229" t="s">
        <v>522</v>
      </c>
      <c r="F126" s="230" t="s">
        <v>523</v>
      </c>
      <c r="G126" s="231" t="s">
        <v>340</v>
      </c>
      <c r="H126" s="232">
        <v>22</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1373</v>
      </c>
    </row>
    <row r="127" spans="2:47" s="1" customFormat="1" ht="13.5">
      <c r="B127" s="48"/>
      <c r="C127" s="76"/>
      <c r="D127" s="239" t="s">
        <v>269</v>
      </c>
      <c r="E127" s="76"/>
      <c r="F127" s="240" t="s">
        <v>525</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242" t="s">
        <v>520</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1374</v>
      </c>
      <c r="G129" s="254"/>
      <c r="H129" s="257">
        <v>22</v>
      </c>
      <c r="I129" s="258"/>
      <c r="J129" s="254"/>
      <c r="K129" s="254"/>
      <c r="L129" s="259"/>
      <c r="M129" s="260"/>
      <c r="N129" s="261"/>
      <c r="O129" s="261"/>
      <c r="P129" s="261"/>
      <c r="Q129" s="261"/>
      <c r="R129" s="261"/>
      <c r="S129" s="261"/>
      <c r="T129" s="262"/>
      <c r="AT129" s="263" t="s">
        <v>278</v>
      </c>
      <c r="AU129" s="263" t="s">
        <v>92</v>
      </c>
      <c r="AV129" s="12" t="s">
        <v>92</v>
      </c>
      <c r="AW129" s="12" t="s">
        <v>47</v>
      </c>
      <c r="AX129" s="12" t="s">
        <v>24</v>
      </c>
      <c r="AY129" s="263" t="s">
        <v>261</v>
      </c>
    </row>
    <row r="130" spans="2:65" s="1" customFormat="1" ht="14.4" customHeight="1">
      <c r="B130" s="48"/>
      <c r="C130" s="228" t="s">
        <v>29</v>
      </c>
      <c r="D130" s="228" t="s">
        <v>262</v>
      </c>
      <c r="E130" s="229" t="s">
        <v>527</v>
      </c>
      <c r="F130" s="230" t="s">
        <v>528</v>
      </c>
      <c r="G130" s="231" t="s">
        <v>340</v>
      </c>
      <c r="H130" s="232">
        <v>11</v>
      </c>
      <c r="I130" s="233"/>
      <c r="J130" s="232">
        <f>ROUND(I130*H130,2)</f>
        <v>0</v>
      </c>
      <c r="K130" s="230" t="s">
        <v>266</v>
      </c>
      <c r="L130" s="74"/>
      <c r="M130" s="234" t="s">
        <v>40</v>
      </c>
      <c r="N130" s="235" t="s">
        <v>55</v>
      </c>
      <c r="O130" s="49"/>
      <c r="P130" s="236">
        <f>O130*H130</f>
        <v>0</v>
      </c>
      <c r="Q130" s="236">
        <v>0</v>
      </c>
      <c r="R130" s="236">
        <f>Q130*H130</f>
        <v>0</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1375</v>
      </c>
    </row>
    <row r="131" spans="2:47" s="1" customFormat="1" ht="13.5">
      <c r="B131" s="48"/>
      <c r="C131" s="76"/>
      <c r="D131" s="239" t="s">
        <v>269</v>
      </c>
      <c r="E131" s="76"/>
      <c r="F131" s="240" t="s">
        <v>530</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520</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1376</v>
      </c>
      <c r="G133" s="254"/>
      <c r="H133" s="257">
        <v>11</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22.8" customHeight="1">
      <c r="B134" s="48"/>
      <c r="C134" s="228" t="s">
        <v>324</v>
      </c>
      <c r="D134" s="228" t="s">
        <v>262</v>
      </c>
      <c r="E134" s="229" t="s">
        <v>532</v>
      </c>
      <c r="F134" s="230" t="s">
        <v>533</v>
      </c>
      <c r="G134" s="231" t="s">
        <v>340</v>
      </c>
      <c r="H134" s="232">
        <v>72</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1377</v>
      </c>
    </row>
    <row r="135" spans="2:47" s="1" customFormat="1" ht="13.5">
      <c r="B135" s="48"/>
      <c r="C135" s="76"/>
      <c r="D135" s="239" t="s">
        <v>269</v>
      </c>
      <c r="E135" s="76"/>
      <c r="F135" s="240" t="s">
        <v>535</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536</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1378</v>
      </c>
      <c r="G137" s="254"/>
      <c r="H137" s="257">
        <v>72</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538</v>
      </c>
      <c r="D138" s="228" t="s">
        <v>262</v>
      </c>
      <c r="E138" s="229" t="s">
        <v>539</v>
      </c>
      <c r="F138" s="230" t="s">
        <v>540</v>
      </c>
      <c r="G138" s="231" t="s">
        <v>340</v>
      </c>
      <c r="H138" s="232">
        <v>233</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1379</v>
      </c>
    </row>
    <row r="139" spans="2:47" s="1" customFormat="1" ht="13.5">
      <c r="B139" s="48"/>
      <c r="C139" s="76"/>
      <c r="D139" s="239" t="s">
        <v>269</v>
      </c>
      <c r="E139" s="76"/>
      <c r="F139" s="240" t="s">
        <v>542</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543</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1380</v>
      </c>
      <c r="G141" s="254"/>
      <c r="H141" s="257">
        <v>233</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22.8" customHeight="1">
      <c r="B142" s="48"/>
      <c r="C142" s="228" t="s">
        <v>545</v>
      </c>
      <c r="D142" s="228" t="s">
        <v>262</v>
      </c>
      <c r="E142" s="229" t="s">
        <v>546</v>
      </c>
      <c r="F142" s="230" t="s">
        <v>547</v>
      </c>
      <c r="G142" s="231" t="s">
        <v>340</v>
      </c>
      <c r="H142" s="232">
        <v>69.9</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1381</v>
      </c>
    </row>
    <row r="143" spans="2:47" s="1" customFormat="1" ht="13.5">
      <c r="B143" s="48"/>
      <c r="C143" s="76"/>
      <c r="D143" s="239" t="s">
        <v>269</v>
      </c>
      <c r="E143" s="76"/>
      <c r="F143" s="240" t="s">
        <v>549</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543</v>
      </c>
      <c r="G144" s="76"/>
      <c r="H144" s="76"/>
      <c r="I144" s="198"/>
      <c r="J144" s="76"/>
      <c r="K144" s="76"/>
      <c r="L144" s="74"/>
      <c r="M144" s="241"/>
      <c r="N144" s="49"/>
      <c r="O144" s="49"/>
      <c r="P144" s="49"/>
      <c r="Q144" s="49"/>
      <c r="R144" s="49"/>
      <c r="S144" s="49"/>
      <c r="T144" s="97"/>
      <c r="AT144" s="25" t="s">
        <v>343</v>
      </c>
      <c r="AU144" s="25" t="s">
        <v>92</v>
      </c>
    </row>
    <row r="145" spans="2:51" s="12" customFormat="1" ht="13.5">
      <c r="B145" s="253"/>
      <c r="C145" s="254"/>
      <c r="D145" s="239" t="s">
        <v>278</v>
      </c>
      <c r="E145" s="254"/>
      <c r="F145" s="256" t="s">
        <v>1382</v>
      </c>
      <c r="G145" s="254"/>
      <c r="H145" s="257">
        <v>69.9</v>
      </c>
      <c r="I145" s="258"/>
      <c r="J145" s="254"/>
      <c r="K145" s="254"/>
      <c r="L145" s="259"/>
      <c r="M145" s="260"/>
      <c r="N145" s="261"/>
      <c r="O145" s="261"/>
      <c r="P145" s="261"/>
      <c r="Q145" s="261"/>
      <c r="R145" s="261"/>
      <c r="S145" s="261"/>
      <c r="T145" s="262"/>
      <c r="AT145" s="263" t="s">
        <v>278</v>
      </c>
      <c r="AU145" s="263" t="s">
        <v>92</v>
      </c>
      <c r="AV145" s="12" t="s">
        <v>92</v>
      </c>
      <c r="AW145" s="12" t="s">
        <v>6</v>
      </c>
      <c r="AX145" s="12" t="s">
        <v>24</v>
      </c>
      <c r="AY145" s="263" t="s">
        <v>261</v>
      </c>
    </row>
    <row r="146" spans="2:65" s="1" customFormat="1" ht="22.8" customHeight="1">
      <c r="B146" s="48"/>
      <c r="C146" s="228" t="s">
        <v>551</v>
      </c>
      <c r="D146" s="228" t="s">
        <v>262</v>
      </c>
      <c r="E146" s="229" t="s">
        <v>552</v>
      </c>
      <c r="F146" s="230" t="s">
        <v>553</v>
      </c>
      <c r="G146" s="231" t="s">
        <v>340</v>
      </c>
      <c r="H146" s="232">
        <v>6.3</v>
      </c>
      <c r="I146" s="233"/>
      <c r="J146" s="232">
        <f>ROUND(I146*H146,2)</f>
        <v>0</v>
      </c>
      <c r="K146" s="230" t="s">
        <v>266</v>
      </c>
      <c r="L146" s="74"/>
      <c r="M146" s="234" t="s">
        <v>40</v>
      </c>
      <c r="N146" s="235" t="s">
        <v>55</v>
      </c>
      <c r="O146" s="49"/>
      <c r="P146" s="236">
        <f>O146*H146</f>
        <v>0</v>
      </c>
      <c r="Q146" s="236">
        <v>0</v>
      </c>
      <c r="R146" s="236">
        <f>Q146*H146</f>
        <v>0</v>
      </c>
      <c r="S146" s="236">
        <v>0</v>
      </c>
      <c r="T146" s="237">
        <f>S146*H146</f>
        <v>0</v>
      </c>
      <c r="AR146" s="25" t="s">
        <v>287</v>
      </c>
      <c r="AT146" s="25" t="s">
        <v>262</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1383</v>
      </c>
    </row>
    <row r="147" spans="2:47" s="1" customFormat="1" ht="13.5">
      <c r="B147" s="48"/>
      <c r="C147" s="76"/>
      <c r="D147" s="239" t="s">
        <v>269</v>
      </c>
      <c r="E147" s="76"/>
      <c r="F147" s="240" t="s">
        <v>555</v>
      </c>
      <c r="G147" s="76"/>
      <c r="H147" s="76"/>
      <c r="I147" s="198"/>
      <c r="J147" s="76"/>
      <c r="K147" s="76"/>
      <c r="L147" s="74"/>
      <c r="M147" s="241"/>
      <c r="N147" s="49"/>
      <c r="O147" s="49"/>
      <c r="P147" s="49"/>
      <c r="Q147" s="49"/>
      <c r="R147" s="49"/>
      <c r="S147" s="49"/>
      <c r="T147" s="97"/>
      <c r="AT147" s="25" t="s">
        <v>269</v>
      </c>
      <c r="AU147" s="25" t="s">
        <v>92</v>
      </c>
    </row>
    <row r="148" spans="2:47" s="1" customFormat="1" ht="13.5">
      <c r="B148" s="48"/>
      <c r="C148" s="76"/>
      <c r="D148" s="239" t="s">
        <v>343</v>
      </c>
      <c r="E148" s="76"/>
      <c r="F148" s="242" t="s">
        <v>556</v>
      </c>
      <c r="G148" s="76"/>
      <c r="H148" s="76"/>
      <c r="I148" s="198"/>
      <c r="J148" s="76"/>
      <c r="K148" s="76"/>
      <c r="L148" s="74"/>
      <c r="M148" s="241"/>
      <c r="N148" s="49"/>
      <c r="O148" s="49"/>
      <c r="P148" s="49"/>
      <c r="Q148" s="49"/>
      <c r="R148" s="49"/>
      <c r="S148" s="49"/>
      <c r="T148" s="97"/>
      <c r="AT148" s="25" t="s">
        <v>343</v>
      </c>
      <c r="AU148" s="25" t="s">
        <v>92</v>
      </c>
    </row>
    <row r="149" spans="2:51" s="12" customFormat="1" ht="13.5">
      <c r="B149" s="253"/>
      <c r="C149" s="254"/>
      <c r="D149" s="239" t="s">
        <v>278</v>
      </c>
      <c r="E149" s="255" t="s">
        <v>40</v>
      </c>
      <c r="F149" s="256" t="s">
        <v>1384</v>
      </c>
      <c r="G149" s="254"/>
      <c r="H149" s="257">
        <v>6.3</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22.8" customHeight="1">
      <c r="B150" s="48"/>
      <c r="C150" s="228" t="s">
        <v>10</v>
      </c>
      <c r="D150" s="228" t="s">
        <v>262</v>
      </c>
      <c r="E150" s="229" t="s">
        <v>558</v>
      </c>
      <c r="F150" s="230" t="s">
        <v>559</v>
      </c>
      <c r="G150" s="231" t="s">
        <v>340</v>
      </c>
      <c r="H150" s="232">
        <v>1.89</v>
      </c>
      <c r="I150" s="233"/>
      <c r="J150" s="232">
        <f>ROUND(I150*H150,2)</f>
        <v>0</v>
      </c>
      <c r="K150" s="230" t="s">
        <v>266</v>
      </c>
      <c r="L150" s="74"/>
      <c r="M150" s="234" t="s">
        <v>40</v>
      </c>
      <c r="N150" s="235" t="s">
        <v>55</v>
      </c>
      <c r="O150" s="49"/>
      <c r="P150" s="236">
        <f>O150*H150</f>
        <v>0</v>
      </c>
      <c r="Q150" s="236">
        <v>0</v>
      </c>
      <c r="R150" s="236">
        <f>Q150*H150</f>
        <v>0</v>
      </c>
      <c r="S150" s="236">
        <v>0</v>
      </c>
      <c r="T150" s="237">
        <f>S150*H150</f>
        <v>0</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1385</v>
      </c>
    </row>
    <row r="151" spans="2:47" s="1" customFormat="1" ht="13.5">
      <c r="B151" s="48"/>
      <c r="C151" s="76"/>
      <c r="D151" s="239" t="s">
        <v>269</v>
      </c>
      <c r="E151" s="76"/>
      <c r="F151" s="240" t="s">
        <v>561</v>
      </c>
      <c r="G151" s="76"/>
      <c r="H151" s="76"/>
      <c r="I151" s="198"/>
      <c r="J151" s="76"/>
      <c r="K151" s="76"/>
      <c r="L151" s="74"/>
      <c r="M151" s="241"/>
      <c r="N151" s="49"/>
      <c r="O151" s="49"/>
      <c r="P151" s="49"/>
      <c r="Q151" s="49"/>
      <c r="R151" s="49"/>
      <c r="S151" s="49"/>
      <c r="T151" s="97"/>
      <c r="AT151" s="25" t="s">
        <v>269</v>
      </c>
      <c r="AU151" s="25" t="s">
        <v>92</v>
      </c>
    </row>
    <row r="152" spans="2:47" s="1" customFormat="1" ht="13.5">
      <c r="B152" s="48"/>
      <c r="C152" s="76"/>
      <c r="D152" s="239" t="s">
        <v>343</v>
      </c>
      <c r="E152" s="76"/>
      <c r="F152" s="242" t="s">
        <v>556</v>
      </c>
      <c r="G152" s="76"/>
      <c r="H152" s="76"/>
      <c r="I152" s="198"/>
      <c r="J152" s="76"/>
      <c r="K152" s="76"/>
      <c r="L152" s="74"/>
      <c r="M152" s="241"/>
      <c r="N152" s="49"/>
      <c r="O152" s="49"/>
      <c r="P152" s="49"/>
      <c r="Q152" s="49"/>
      <c r="R152" s="49"/>
      <c r="S152" s="49"/>
      <c r="T152" s="97"/>
      <c r="AT152" s="25" t="s">
        <v>343</v>
      </c>
      <c r="AU152" s="25" t="s">
        <v>92</v>
      </c>
    </row>
    <row r="153" spans="2:51" s="12" customFormat="1" ht="13.5">
      <c r="B153" s="253"/>
      <c r="C153" s="254"/>
      <c r="D153" s="239" t="s">
        <v>278</v>
      </c>
      <c r="E153" s="254"/>
      <c r="F153" s="256" t="s">
        <v>1386</v>
      </c>
      <c r="G153" s="254"/>
      <c r="H153" s="257">
        <v>1.89</v>
      </c>
      <c r="I153" s="258"/>
      <c r="J153" s="254"/>
      <c r="K153" s="254"/>
      <c r="L153" s="259"/>
      <c r="M153" s="260"/>
      <c r="N153" s="261"/>
      <c r="O153" s="261"/>
      <c r="P153" s="261"/>
      <c r="Q153" s="261"/>
      <c r="R153" s="261"/>
      <c r="S153" s="261"/>
      <c r="T153" s="262"/>
      <c r="AT153" s="263" t="s">
        <v>278</v>
      </c>
      <c r="AU153" s="263" t="s">
        <v>92</v>
      </c>
      <c r="AV153" s="12" t="s">
        <v>92</v>
      </c>
      <c r="AW153" s="12" t="s">
        <v>6</v>
      </c>
      <c r="AX153" s="12" t="s">
        <v>24</v>
      </c>
      <c r="AY153" s="263" t="s">
        <v>261</v>
      </c>
    </row>
    <row r="154" spans="2:65" s="1" customFormat="1" ht="22.8" customHeight="1">
      <c r="B154" s="48"/>
      <c r="C154" s="228" t="s">
        <v>563</v>
      </c>
      <c r="D154" s="228" t="s">
        <v>262</v>
      </c>
      <c r="E154" s="229" t="s">
        <v>369</v>
      </c>
      <c r="F154" s="230" t="s">
        <v>370</v>
      </c>
      <c r="G154" s="231" t="s">
        <v>340</v>
      </c>
      <c r="H154" s="232">
        <v>218</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1387</v>
      </c>
    </row>
    <row r="155" spans="2:47" s="1" customFormat="1" ht="13.5">
      <c r="B155" s="48"/>
      <c r="C155" s="76"/>
      <c r="D155" s="239" t="s">
        <v>269</v>
      </c>
      <c r="E155" s="76"/>
      <c r="F155" s="240" t="s">
        <v>372</v>
      </c>
      <c r="G155" s="76"/>
      <c r="H155" s="76"/>
      <c r="I155" s="198"/>
      <c r="J155" s="76"/>
      <c r="K155" s="76"/>
      <c r="L155" s="74"/>
      <c r="M155" s="241"/>
      <c r="N155" s="49"/>
      <c r="O155" s="49"/>
      <c r="P155" s="49"/>
      <c r="Q155" s="49"/>
      <c r="R155" s="49"/>
      <c r="S155" s="49"/>
      <c r="T155" s="97"/>
      <c r="AT155" s="25" t="s">
        <v>269</v>
      </c>
      <c r="AU155" s="25" t="s">
        <v>92</v>
      </c>
    </row>
    <row r="156" spans="2:51" s="12" customFormat="1" ht="13.5">
      <c r="B156" s="253"/>
      <c r="C156" s="254"/>
      <c r="D156" s="239" t="s">
        <v>278</v>
      </c>
      <c r="E156" s="255" t="s">
        <v>40</v>
      </c>
      <c r="F156" s="256" t="s">
        <v>1388</v>
      </c>
      <c r="G156" s="254"/>
      <c r="H156" s="257">
        <v>218</v>
      </c>
      <c r="I156" s="258"/>
      <c r="J156" s="254"/>
      <c r="K156" s="254"/>
      <c r="L156" s="259"/>
      <c r="M156" s="260"/>
      <c r="N156" s="261"/>
      <c r="O156" s="261"/>
      <c r="P156" s="261"/>
      <c r="Q156" s="261"/>
      <c r="R156" s="261"/>
      <c r="S156" s="261"/>
      <c r="T156" s="262"/>
      <c r="AT156" s="263" t="s">
        <v>278</v>
      </c>
      <c r="AU156" s="263" t="s">
        <v>92</v>
      </c>
      <c r="AV156" s="12" t="s">
        <v>92</v>
      </c>
      <c r="AW156" s="12" t="s">
        <v>47</v>
      </c>
      <c r="AX156" s="12" t="s">
        <v>24</v>
      </c>
      <c r="AY156" s="263" t="s">
        <v>261</v>
      </c>
    </row>
    <row r="157" spans="2:65" s="1" customFormat="1" ht="14.4" customHeight="1">
      <c r="B157" s="48"/>
      <c r="C157" s="228" t="s">
        <v>566</v>
      </c>
      <c r="D157" s="228" t="s">
        <v>262</v>
      </c>
      <c r="E157" s="229" t="s">
        <v>567</v>
      </c>
      <c r="F157" s="230" t="s">
        <v>568</v>
      </c>
      <c r="G157" s="231" t="s">
        <v>474</v>
      </c>
      <c r="H157" s="232">
        <v>6</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1389</v>
      </c>
    </row>
    <row r="158" spans="2:47" s="1" customFormat="1" ht="13.5">
      <c r="B158" s="48"/>
      <c r="C158" s="76"/>
      <c r="D158" s="239" t="s">
        <v>269</v>
      </c>
      <c r="E158" s="76"/>
      <c r="F158" s="240" t="s">
        <v>570</v>
      </c>
      <c r="G158" s="76"/>
      <c r="H158" s="76"/>
      <c r="I158" s="198"/>
      <c r="J158" s="76"/>
      <c r="K158" s="76"/>
      <c r="L158" s="74"/>
      <c r="M158" s="241"/>
      <c r="N158" s="49"/>
      <c r="O158" s="49"/>
      <c r="P158" s="49"/>
      <c r="Q158" s="49"/>
      <c r="R158" s="49"/>
      <c r="S158" s="49"/>
      <c r="T158" s="97"/>
      <c r="AT158" s="25" t="s">
        <v>269</v>
      </c>
      <c r="AU158" s="25" t="s">
        <v>92</v>
      </c>
    </row>
    <row r="159" spans="2:51" s="12" customFormat="1" ht="13.5">
      <c r="B159" s="253"/>
      <c r="C159" s="254"/>
      <c r="D159" s="239" t="s">
        <v>278</v>
      </c>
      <c r="E159" s="255" t="s">
        <v>40</v>
      </c>
      <c r="F159" s="256" t="s">
        <v>1390</v>
      </c>
      <c r="G159" s="254"/>
      <c r="H159" s="257">
        <v>6</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14.4" customHeight="1">
      <c r="B160" s="48"/>
      <c r="C160" s="228" t="s">
        <v>572</v>
      </c>
      <c r="D160" s="228" t="s">
        <v>262</v>
      </c>
      <c r="E160" s="229" t="s">
        <v>573</v>
      </c>
      <c r="F160" s="230" t="s">
        <v>574</v>
      </c>
      <c r="G160" s="231" t="s">
        <v>474</v>
      </c>
      <c r="H160" s="232">
        <v>7</v>
      </c>
      <c r="I160" s="233"/>
      <c r="J160" s="232">
        <f>ROUND(I160*H160,2)</f>
        <v>0</v>
      </c>
      <c r="K160" s="230" t="s">
        <v>266</v>
      </c>
      <c r="L160" s="74"/>
      <c r="M160" s="234" t="s">
        <v>40</v>
      </c>
      <c r="N160" s="235" t="s">
        <v>55</v>
      </c>
      <c r="O160" s="49"/>
      <c r="P160" s="236">
        <f>O160*H160</f>
        <v>0</v>
      </c>
      <c r="Q160" s="236">
        <v>0</v>
      </c>
      <c r="R160" s="236">
        <f>Q160*H160</f>
        <v>0</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1391</v>
      </c>
    </row>
    <row r="161" spans="2:47" s="1" customFormat="1" ht="13.5">
      <c r="B161" s="48"/>
      <c r="C161" s="76"/>
      <c r="D161" s="239" t="s">
        <v>269</v>
      </c>
      <c r="E161" s="76"/>
      <c r="F161" s="240" t="s">
        <v>576</v>
      </c>
      <c r="G161" s="76"/>
      <c r="H161" s="76"/>
      <c r="I161" s="198"/>
      <c r="J161" s="76"/>
      <c r="K161" s="76"/>
      <c r="L161" s="74"/>
      <c r="M161" s="241"/>
      <c r="N161" s="49"/>
      <c r="O161" s="49"/>
      <c r="P161" s="49"/>
      <c r="Q161" s="49"/>
      <c r="R161" s="49"/>
      <c r="S161" s="49"/>
      <c r="T161" s="97"/>
      <c r="AT161" s="25" t="s">
        <v>269</v>
      </c>
      <c r="AU161" s="25" t="s">
        <v>92</v>
      </c>
    </row>
    <row r="162" spans="2:51" s="12" customFormat="1" ht="13.5">
      <c r="B162" s="253"/>
      <c r="C162" s="254"/>
      <c r="D162" s="239" t="s">
        <v>278</v>
      </c>
      <c r="E162" s="255" t="s">
        <v>40</v>
      </c>
      <c r="F162" s="256" t="s">
        <v>1392</v>
      </c>
      <c r="G162" s="254"/>
      <c r="H162" s="257">
        <v>7</v>
      </c>
      <c r="I162" s="258"/>
      <c r="J162" s="254"/>
      <c r="K162" s="254"/>
      <c r="L162" s="259"/>
      <c r="M162" s="260"/>
      <c r="N162" s="261"/>
      <c r="O162" s="261"/>
      <c r="P162" s="261"/>
      <c r="Q162" s="261"/>
      <c r="R162" s="261"/>
      <c r="S162" s="261"/>
      <c r="T162" s="262"/>
      <c r="AT162" s="263" t="s">
        <v>278</v>
      </c>
      <c r="AU162" s="263" t="s">
        <v>92</v>
      </c>
      <c r="AV162" s="12" t="s">
        <v>92</v>
      </c>
      <c r="AW162" s="12" t="s">
        <v>47</v>
      </c>
      <c r="AX162" s="12" t="s">
        <v>24</v>
      </c>
      <c r="AY162" s="263" t="s">
        <v>261</v>
      </c>
    </row>
    <row r="163" spans="2:65" s="1" customFormat="1" ht="14.4" customHeight="1">
      <c r="B163" s="48"/>
      <c r="C163" s="228" t="s">
        <v>578</v>
      </c>
      <c r="D163" s="228" t="s">
        <v>262</v>
      </c>
      <c r="E163" s="229" t="s">
        <v>579</v>
      </c>
      <c r="F163" s="230" t="s">
        <v>580</v>
      </c>
      <c r="G163" s="231" t="s">
        <v>474</v>
      </c>
      <c r="H163" s="232">
        <v>1</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1393</v>
      </c>
    </row>
    <row r="164" spans="2:47" s="1" customFormat="1" ht="13.5">
      <c r="B164" s="48"/>
      <c r="C164" s="76"/>
      <c r="D164" s="239" t="s">
        <v>269</v>
      </c>
      <c r="E164" s="76"/>
      <c r="F164" s="240" t="s">
        <v>582</v>
      </c>
      <c r="G164" s="76"/>
      <c r="H164" s="76"/>
      <c r="I164" s="198"/>
      <c r="J164" s="76"/>
      <c r="K164" s="76"/>
      <c r="L164" s="74"/>
      <c r="M164" s="241"/>
      <c r="N164" s="49"/>
      <c r="O164" s="49"/>
      <c r="P164" s="49"/>
      <c r="Q164" s="49"/>
      <c r="R164" s="49"/>
      <c r="S164" s="49"/>
      <c r="T164" s="97"/>
      <c r="AT164" s="25" t="s">
        <v>269</v>
      </c>
      <c r="AU164" s="25" t="s">
        <v>92</v>
      </c>
    </row>
    <row r="165" spans="2:51" s="12" customFormat="1" ht="13.5">
      <c r="B165" s="253"/>
      <c r="C165" s="254"/>
      <c r="D165" s="239" t="s">
        <v>278</v>
      </c>
      <c r="E165" s="255" t="s">
        <v>40</v>
      </c>
      <c r="F165" s="256" t="s">
        <v>583</v>
      </c>
      <c r="G165" s="254"/>
      <c r="H165" s="257">
        <v>1</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22.8" customHeight="1">
      <c r="B166" s="48"/>
      <c r="C166" s="228" t="s">
        <v>584</v>
      </c>
      <c r="D166" s="228" t="s">
        <v>262</v>
      </c>
      <c r="E166" s="229" t="s">
        <v>585</v>
      </c>
      <c r="F166" s="230" t="s">
        <v>586</v>
      </c>
      <c r="G166" s="231" t="s">
        <v>474</v>
      </c>
      <c r="H166" s="232">
        <v>12</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1394</v>
      </c>
    </row>
    <row r="167" spans="2:47" s="1" customFormat="1" ht="13.5">
      <c r="B167" s="48"/>
      <c r="C167" s="76"/>
      <c r="D167" s="239" t="s">
        <v>269</v>
      </c>
      <c r="E167" s="76"/>
      <c r="F167" s="240" t="s">
        <v>588</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1395</v>
      </c>
      <c r="G168" s="254"/>
      <c r="H168" s="257">
        <v>12</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22.8" customHeight="1">
      <c r="B169" s="48"/>
      <c r="C169" s="228" t="s">
        <v>9</v>
      </c>
      <c r="D169" s="228" t="s">
        <v>262</v>
      </c>
      <c r="E169" s="229" t="s">
        <v>590</v>
      </c>
      <c r="F169" s="230" t="s">
        <v>591</v>
      </c>
      <c r="G169" s="231" t="s">
        <v>474</v>
      </c>
      <c r="H169" s="232">
        <v>14</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1396</v>
      </c>
    </row>
    <row r="170" spans="2:47" s="1" customFormat="1" ht="13.5">
      <c r="B170" s="48"/>
      <c r="C170" s="76"/>
      <c r="D170" s="239" t="s">
        <v>269</v>
      </c>
      <c r="E170" s="76"/>
      <c r="F170" s="240" t="s">
        <v>593</v>
      </c>
      <c r="G170" s="76"/>
      <c r="H170" s="76"/>
      <c r="I170" s="198"/>
      <c r="J170" s="76"/>
      <c r="K170" s="76"/>
      <c r="L170" s="74"/>
      <c r="M170" s="241"/>
      <c r="N170" s="49"/>
      <c r="O170" s="49"/>
      <c r="P170" s="49"/>
      <c r="Q170" s="49"/>
      <c r="R170" s="49"/>
      <c r="S170" s="49"/>
      <c r="T170" s="97"/>
      <c r="AT170" s="25" t="s">
        <v>269</v>
      </c>
      <c r="AU170" s="25" t="s">
        <v>92</v>
      </c>
    </row>
    <row r="171" spans="2:51" s="12" customFormat="1" ht="13.5">
      <c r="B171" s="253"/>
      <c r="C171" s="254"/>
      <c r="D171" s="239" t="s">
        <v>278</v>
      </c>
      <c r="E171" s="255" t="s">
        <v>40</v>
      </c>
      <c r="F171" s="256" t="s">
        <v>1397</v>
      </c>
      <c r="G171" s="254"/>
      <c r="H171" s="257">
        <v>14</v>
      </c>
      <c r="I171" s="258"/>
      <c r="J171" s="254"/>
      <c r="K171" s="254"/>
      <c r="L171" s="259"/>
      <c r="M171" s="260"/>
      <c r="N171" s="261"/>
      <c r="O171" s="261"/>
      <c r="P171" s="261"/>
      <c r="Q171" s="261"/>
      <c r="R171" s="261"/>
      <c r="S171" s="261"/>
      <c r="T171" s="262"/>
      <c r="AT171" s="263" t="s">
        <v>278</v>
      </c>
      <c r="AU171" s="263" t="s">
        <v>92</v>
      </c>
      <c r="AV171" s="12" t="s">
        <v>92</v>
      </c>
      <c r="AW171" s="12" t="s">
        <v>47</v>
      </c>
      <c r="AX171" s="12" t="s">
        <v>24</v>
      </c>
      <c r="AY171" s="263" t="s">
        <v>261</v>
      </c>
    </row>
    <row r="172" spans="2:65" s="1" customFormat="1" ht="22.8" customHeight="1">
      <c r="B172" s="48"/>
      <c r="C172" s="228" t="s">
        <v>595</v>
      </c>
      <c r="D172" s="228" t="s">
        <v>262</v>
      </c>
      <c r="E172" s="229" t="s">
        <v>596</v>
      </c>
      <c r="F172" s="230" t="s">
        <v>597</v>
      </c>
      <c r="G172" s="231" t="s">
        <v>474</v>
      </c>
      <c r="H172" s="232">
        <v>2</v>
      </c>
      <c r="I172" s="233"/>
      <c r="J172" s="232">
        <f>ROUND(I172*H172,2)</f>
        <v>0</v>
      </c>
      <c r="K172" s="230" t="s">
        <v>266</v>
      </c>
      <c r="L172" s="74"/>
      <c r="M172" s="234" t="s">
        <v>40</v>
      </c>
      <c r="N172" s="235" t="s">
        <v>55</v>
      </c>
      <c r="O172" s="49"/>
      <c r="P172" s="236">
        <f>O172*H172</f>
        <v>0</v>
      </c>
      <c r="Q172" s="236">
        <v>0</v>
      </c>
      <c r="R172" s="236">
        <f>Q172*H172</f>
        <v>0</v>
      </c>
      <c r="S172" s="236">
        <v>0</v>
      </c>
      <c r="T172" s="237">
        <f>S172*H172</f>
        <v>0</v>
      </c>
      <c r="AR172" s="25" t="s">
        <v>287</v>
      </c>
      <c r="AT172" s="25" t="s">
        <v>262</v>
      </c>
      <c r="AU172" s="25" t="s">
        <v>92</v>
      </c>
      <c r="AY172" s="25" t="s">
        <v>261</v>
      </c>
      <c r="BE172" s="238">
        <f>IF(N172="základní",J172,0)</f>
        <v>0</v>
      </c>
      <c r="BF172" s="238">
        <f>IF(N172="snížená",J172,0)</f>
        <v>0</v>
      </c>
      <c r="BG172" s="238">
        <f>IF(N172="zákl. přenesená",J172,0)</f>
        <v>0</v>
      </c>
      <c r="BH172" s="238">
        <f>IF(N172="sníž. přenesená",J172,0)</f>
        <v>0</v>
      </c>
      <c r="BI172" s="238">
        <f>IF(N172="nulová",J172,0)</f>
        <v>0</v>
      </c>
      <c r="BJ172" s="25" t="s">
        <v>24</v>
      </c>
      <c r="BK172" s="238">
        <f>ROUND(I172*H172,2)</f>
        <v>0</v>
      </c>
      <c r="BL172" s="25" t="s">
        <v>287</v>
      </c>
      <c r="BM172" s="25" t="s">
        <v>1398</v>
      </c>
    </row>
    <row r="173" spans="2:47" s="1" customFormat="1" ht="13.5">
      <c r="B173" s="48"/>
      <c r="C173" s="76"/>
      <c r="D173" s="239" t="s">
        <v>269</v>
      </c>
      <c r="E173" s="76"/>
      <c r="F173" s="240" t="s">
        <v>599</v>
      </c>
      <c r="G173" s="76"/>
      <c r="H173" s="76"/>
      <c r="I173" s="198"/>
      <c r="J173" s="76"/>
      <c r="K173" s="76"/>
      <c r="L173" s="74"/>
      <c r="M173" s="241"/>
      <c r="N173" s="49"/>
      <c r="O173" s="49"/>
      <c r="P173" s="49"/>
      <c r="Q173" s="49"/>
      <c r="R173" s="49"/>
      <c r="S173" s="49"/>
      <c r="T173" s="97"/>
      <c r="AT173" s="25" t="s">
        <v>269</v>
      </c>
      <c r="AU173" s="25" t="s">
        <v>92</v>
      </c>
    </row>
    <row r="174" spans="2:51" s="12" customFormat="1" ht="13.5">
      <c r="B174" s="253"/>
      <c r="C174" s="254"/>
      <c r="D174" s="239" t="s">
        <v>278</v>
      </c>
      <c r="E174" s="255" t="s">
        <v>40</v>
      </c>
      <c r="F174" s="256" t="s">
        <v>600</v>
      </c>
      <c r="G174" s="254"/>
      <c r="H174" s="257">
        <v>2</v>
      </c>
      <c r="I174" s="258"/>
      <c r="J174" s="254"/>
      <c r="K174" s="254"/>
      <c r="L174" s="259"/>
      <c r="M174" s="260"/>
      <c r="N174" s="261"/>
      <c r="O174" s="261"/>
      <c r="P174" s="261"/>
      <c r="Q174" s="261"/>
      <c r="R174" s="261"/>
      <c r="S174" s="261"/>
      <c r="T174" s="262"/>
      <c r="AT174" s="263" t="s">
        <v>278</v>
      </c>
      <c r="AU174" s="263" t="s">
        <v>92</v>
      </c>
      <c r="AV174" s="12" t="s">
        <v>92</v>
      </c>
      <c r="AW174" s="12" t="s">
        <v>47</v>
      </c>
      <c r="AX174" s="12" t="s">
        <v>24</v>
      </c>
      <c r="AY174" s="263" t="s">
        <v>261</v>
      </c>
    </row>
    <row r="175" spans="2:65" s="1" customFormat="1" ht="22.8" customHeight="1">
      <c r="B175" s="48"/>
      <c r="C175" s="228" t="s">
        <v>601</v>
      </c>
      <c r="D175" s="228" t="s">
        <v>262</v>
      </c>
      <c r="E175" s="229" t="s">
        <v>346</v>
      </c>
      <c r="F175" s="230" t="s">
        <v>347</v>
      </c>
      <c r="G175" s="231" t="s">
        <v>340</v>
      </c>
      <c r="H175" s="232">
        <v>218</v>
      </c>
      <c r="I175" s="233"/>
      <c r="J175" s="232">
        <f>ROUND(I175*H175,2)</f>
        <v>0</v>
      </c>
      <c r="K175" s="230" t="s">
        <v>266</v>
      </c>
      <c r="L175" s="74"/>
      <c r="M175" s="234" t="s">
        <v>40</v>
      </c>
      <c r="N175" s="235" t="s">
        <v>55</v>
      </c>
      <c r="O175" s="49"/>
      <c r="P175" s="236">
        <f>O175*H175</f>
        <v>0</v>
      </c>
      <c r="Q175" s="236">
        <v>0</v>
      </c>
      <c r="R175" s="236">
        <f>Q175*H175</f>
        <v>0</v>
      </c>
      <c r="S175" s="236">
        <v>0</v>
      </c>
      <c r="T175" s="237">
        <f>S175*H175</f>
        <v>0</v>
      </c>
      <c r="AR175" s="25" t="s">
        <v>287</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1399</v>
      </c>
    </row>
    <row r="176" spans="2:47" s="1" customFormat="1" ht="13.5">
      <c r="B176" s="48"/>
      <c r="C176" s="76"/>
      <c r="D176" s="239" t="s">
        <v>269</v>
      </c>
      <c r="E176" s="76"/>
      <c r="F176" s="240" t="s">
        <v>349</v>
      </c>
      <c r="G176" s="76"/>
      <c r="H176" s="76"/>
      <c r="I176" s="198"/>
      <c r="J176" s="76"/>
      <c r="K176" s="76"/>
      <c r="L176" s="74"/>
      <c r="M176" s="241"/>
      <c r="N176" s="49"/>
      <c r="O176" s="49"/>
      <c r="P176" s="49"/>
      <c r="Q176" s="49"/>
      <c r="R176" s="49"/>
      <c r="S176" s="49"/>
      <c r="T176" s="97"/>
      <c r="AT176" s="25" t="s">
        <v>269</v>
      </c>
      <c r="AU176" s="25" t="s">
        <v>92</v>
      </c>
    </row>
    <row r="177" spans="2:51" s="12" customFormat="1" ht="13.5">
      <c r="B177" s="253"/>
      <c r="C177" s="254"/>
      <c r="D177" s="239" t="s">
        <v>278</v>
      </c>
      <c r="E177" s="255" t="s">
        <v>40</v>
      </c>
      <c r="F177" s="256" t="s">
        <v>1400</v>
      </c>
      <c r="G177" s="254"/>
      <c r="H177" s="257">
        <v>218</v>
      </c>
      <c r="I177" s="258"/>
      <c r="J177" s="254"/>
      <c r="K177" s="254"/>
      <c r="L177" s="259"/>
      <c r="M177" s="260"/>
      <c r="N177" s="261"/>
      <c r="O177" s="261"/>
      <c r="P177" s="261"/>
      <c r="Q177" s="261"/>
      <c r="R177" s="261"/>
      <c r="S177" s="261"/>
      <c r="T177" s="262"/>
      <c r="AT177" s="263" t="s">
        <v>278</v>
      </c>
      <c r="AU177" s="263" t="s">
        <v>92</v>
      </c>
      <c r="AV177" s="12" t="s">
        <v>92</v>
      </c>
      <c r="AW177" s="12" t="s">
        <v>47</v>
      </c>
      <c r="AX177" s="12" t="s">
        <v>24</v>
      </c>
      <c r="AY177" s="263" t="s">
        <v>261</v>
      </c>
    </row>
    <row r="178" spans="2:65" s="1" customFormat="1" ht="14.4" customHeight="1">
      <c r="B178" s="48"/>
      <c r="C178" s="228" t="s">
        <v>604</v>
      </c>
      <c r="D178" s="228" t="s">
        <v>262</v>
      </c>
      <c r="E178" s="229" t="s">
        <v>408</v>
      </c>
      <c r="F178" s="230" t="s">
        <v>409</v>
      </c>
      <c r="G178" s="231" t="s">
        <v>340</v>
      </c>
      <c r="H178" s="232">
        <v>218</v>
      </c>
      <c r="I178" s="233"/>
      <c r="J178" s="232">
        <f>ROUND(I178*H178,2)</f>
        <v>0</v>
      </c>
      <c r="K178" s="230" t="s">
        <v>266</v>
      </c>
      <c r="L178" s="74"/>
      <c r="M178" s="234" t="s">
        <v>40</v>
      </c>
      <c r="N178" s="235" t="s">
        <v>55</v>
      </c>
      <c r="O178" s="49"/>
      <c r="P178" s="236">
        <f>O178*H178</f>
        <v>0</v>
      </c>
      <c r="Q178" s="236">
        <v>0</v>
      </c>
      <c r="R178" s="236">
        <f>Q178*H178</f>
        <v>0</v>
      </c>
      <c r="S178" s="236">
        <v>0</v>
      </c>
      <c r="T178" s="237">
        <f>S178*H178</f>
        <v>0</v>
      </c>
      <c r="AR178" s="25" t="s">
        <v>287</v>
      </c>
      <c r="AT178" s="25" t="s">
        <v>262</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1401</v>
      </c>
    </row>
    <row r="179" spans="2:47" s="1" customFormat="1" ht="13.5">
      <c r="B179" s="48"/>
      <c r="C179" s="76"/>
      <c r="D179" s="239" t="s">
        <v>269</v>
      </c>
      <c r="E179" s="76"/>
      <c r="F179" s="240" t="s">
        <v>411</v>
      </c>
      <c r="G179" s="76"/>
      <c r="H179" s="76"/>
      <c r="I179" s="198"/>
      <c r="J179" s="76"/>
      <c r="K179" s="76"/>
      <c r="L179" s="74"/>
      <c r="M179" s="241"/>
      <c r="N179" s="49"/>
      <c r="O179" s="49"/>
      <c r="P179" s="49"/>
      <c r="Q179" s="49"/>
      <c r="R179" s="49"/>
      <c r="S179" s="49"/>
      <c r="T179" s="97"/>
      <c r="AT179" s="25" t="s">
        <v>269</v>
      </c>
      <c r="AU179" s="25" t="s">
        <v>92</v>
      </c>
    </row>
    <row r="180" spans="2:51" s="12" customFormat="1" ht="13.5">
      <c r="B180" s="253"/>
      <c r="C180" s="254"/>
      <c r="D180" s="239" t="s">
        <v>278</v>
      </c>
      <c r="E180" s="255" t="s">
        <v>40</v>
      </c>
      <c r="F180" s="256" t="s">
        <v>1402</v>
      </c>
      <c r="G180" s="254"/>
      <c r="H180" s="257">
        <v>218</v>
      </c>
      <c r="I180" s="258"/>
      <c r="J180" s="254"/>
      <c r="K180" s="254"/>
      <c r="L180" s="259"/>
      <c r="M180" s="260"/>
      <c r="N180" s="261"/>
      <c r="O180" s="261"/>
      <c r="P180" s="261"/>
      <c r="Q180" s="261"/>
      <c r="R180" s="261"/>
      <c r="S180" s="261"/>
      <c r="T180" s="262"/>
      <c r="AT180" s="263" t="s">
        <v>278</v>
      </c>
      <c r="AU180" s="263" t="s">
        <v>92</v>
      </c>
      <c r="AV180" s="12" t="s">
        <v>92</v>
      </c>
      <c r="AW180" s="12" t="s">
        <v>47</v>
      </c>
      <c r="AX180" s="12" t="s">
        <v>24</v>
      </c>
      <c r="AY180" s="263" t="s">
        <v>261</v>
      </c>
    </row>
    <row r="181" spans="2:65" s="1" customFormat="1" ht="22.8" customHeight="1">
      <c r="B181" s="48"/>
      <c r="C181" s="228" t="s">
        <v>607</v>
      </c>
      <c r="D181" s="228" t="s">
        <v>262</v>
      </c>
      <c r="E181" s="229" t="s">
        <v>608</v>
      </c>
      <c r="F181" s="230" t="s">
        <v>609</v>
      </c>
      <c r="G181" s="231" t="s">
        <v>340</v>
      </c>
      <c r="H181" s="232">
        <v>11.75</v>
      </c>
      <c r="I181" s="233"/>
      <c r="J181" s="232">
        <f>ROUND(I181*H181,2)</f>
        <v>0</v>
      </c>
      <c r="K181" s="230" t="s">
        <v>266</v>
      </c>
      <c r="L181" s="74"/>
      <c r="M181" s="234" t="s">
        <v>40</v>
      </c>
      <c r="N181" s="235" t="s">
        <v>55</v>
      </c>
      <c r="O181" s="49"/>
      <c r="P181" s="236">
        <f>O181*H181</f>
        <v>0</v>
      </c>
      <c r="Q181" s="236">
        <v>0</v>
      </c>
      <c r="R181" s="236">
        <f>Q181*H181</f>
        <v>0</v>
      </c>
      <c r="S181" s="236">
        <v>0</v>
      </c>
      <c r="T181" s="237">
        <f>S181*H181</f>
        <v>0</v>
      </c>
      <c r="AR181" s="25" t="s">
        <v>287</v>
      </c>
      <c r="AT181" s="25" t="s">
        <v>262</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287</v>
      </c>
      <c r="BM181" s="25" t="s">
        <v>1403</v>
      </c>
    </row>
    <row r="182" spans="2:47" s="1" customFormat="1" ht="13.5">
      <c r="B182" s="48"/>
      <c r="C182" s="76"/>
      <c r="D182" s="239" t="s">
        <v>269</v>
      </c>
      <c r="E182" s="76"/>
      <c r="F182" s="240" t="s">
        <v>611</v>
      </c>
      <c r="G182" s="76"/>
      <c r="H182" s="76"/>
      <c r="I182" s="198"/>
      <c r="J182" s="76"/>
      <c r="K182" s="76"/>
      <c r="L182" s="74"/>
      <c r="M182" s="241"/>
      <c r="N182" s="49"/>
      <c r="O182" s="49"/>
      <c r="P182" s="49"/>
      <c r="Q182" s="49"/>
      <c r="R182" s="49"/>
      <c r="S182" s="49"/>
      <c r="T182" s="97"/>
      <c r="AT182" s="25" t="s">
        <v>269</v>
      </c>
      <c r="AU182" s="25" t="s">
        <v>92</v>
      </c>
    </row>
    <row r="183" spans="2:47" s="1" customFormat="1" ht="13.5">
      <c r="B183" s="48"/>
      <c r="C183" s="76"/>
      <c r="D183" s="239" t="s">
        <v>343</v>
      </c>
      <c r="E183" s="76"/>
      <c r="F183" s="310" t="s">
        <v>612</v>
      </c>
      <c r="G183" s="76"/>
      <c r="H183" s="76"/>
      <c r="I183" s="198"/>
      <c r="J183" s="76"/>
      <c r="K183" s="76"/>
      <c r="L183" s="74"/>
      <c r="M183" s="241"/>
      <c r="N183" s="49"/>
      <c r="O183" s="49"/>
      <c r="P183" s="49"/>
      <c r="Q183" s="49"/>
      <c r="R183" s="49"/>
      <c r="S183" s="49"/>
      <c r="T183" s="97"/>
      <c r="AT183" s="25" t="s">
        <v>343</v>
      </c>
      <c r="AU183" s="25" t="s">
        <v>92</v>
      </c>
    </row>
    <row r="184" spans="2:47" s="1" customFormat="1" ht="13.5">
      <c r="B184" s="48"/>
      <c r="C184" s="76"/>
      <c r="D184" s="239" t="s">
        <v>271</v>
      </c>
      <c r="E184" s="76"/>
      <c r="F184" s="242" t="s">
        <v>613</v>
      </c>
      <c r="G184" s="76"/>
      <c r="H184" s="76"/>
      <c r="I184" s="198"/>
      <c r="J184" s="76"/>
      <c r="K184" s="76"/>
      <c r="L184" s="74"/>
      <c r="M184" s="241"/>
      <c r="N184" s="49"/>
      <c r="O184" s="49"/>
      <c r="P184" s="49"/>
      <c r="Q184" s="49"/>
      <c r="R184" s="49"/>
      <c r="S184" s="49"/>
      <c r="T184" s="97"/>
      <c r="AT184" s="25" t="s">
        <v>271</v>
      </c>
      <c r="AU184" s="25" t="s">
        <v>92</v>
      </c>
    </row>
    <row r="185" spans="2:51" s="12" customFormat="1" ht="13.5">
      <c r="B185" s="253"/>
      <c r="C185" s="254"/>
      <c r="D185" s="239" t="s">
        <v>278</v>
      </c>
      <c r="E185" s="255" t="s">
        <v>40</v>
      </c>
      <c r="F185" s="256" t="s">
        <v>1404</v>
      </c>
      <c r="G185" s="254"/>
      <c r="H185" s="257">
        <v>11.75</v>
      </c>
      <c r="I185" s="258"/>
      <c r="J185" s="254"/>
      <c r="K185" s="254"/>
      <c r="L185" s="259"/>
      <c r="M185" s="260"/>
      <c r="N185" s="261"/>
      <c r="O185" s="261"/>
      <c r="P185" s="261"/>
      <c r="Q185" s="261"/>
      <c r="R185" s="261"/>
      <c r="S185" s="261"/>
      <c r="T185" s="262"/>
      <c r="AT185" s="263" t="s">
        <v>278</v>
      </c>
      <c r="AU185" s="263" t="s">
        <v>92</v>
      </c>
      <c r="AV185" s="12" t="s">
        <v>92</v>
      </c>
      <c r="AW185" s="12" t="s">
        <v>47</v>
      </c>
      <c r="AX185" s="12" t="s">
        <v>24</v>
      </c>
      <c r="AY185" s="263" t="s">
        <v>261</v>
      </c>
    </row>
    <row r="186" spans="2:65" s="1" customFormat="1" ht="22.8" customHeight="1">
      <c r="B186" s="48"/>
      <c r="C186" s="228" t="s">
        <v>615</v>
      </c>
      <c r="D186" s="228" t="s">
        <v>262</v>
      </c>
      <c r="E186" s="229" t="s">
        <v>616</v>
      </c>
      <c r="F186" s="230" t="s">
        <v>617</v>
      </c>
      <c r="G186" s="231" t="s">
        <v>340</v>
      </c>
      <c r="H186" s="232">
        <v>218</v>
      </c>
      <c r="I186" s="233"/>
      <c r="J186" s="232">
        <f>ROUND(I186*H186,2)</f>
        <v>0</v>
      </c>
      <c r="K186" s="230" t="s">
        <v>266</v>
      </c>
      <c r="L186" s="74"/>
      <c r="M186" s="234" t="s">
        <v>40</v>
      </c>
      <c r="N186" s="235" t="s">
        <v>55</v>
      </c>
      <c r="O186" s="49"/>
      <c r="P186" s="236">
        <f>O186*H186</f>
        <v>0</v>
      </c>
      <c r="Q186" s="236">
        <v>0</v>
      </c>
      <c r="R186" s="236">
        <f>Q186*H186</f>
        <v>0</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1405</v>
      </c>
    </row>
    <row r="187" spans="2:47" s="1" customFormat="1" ht="13.5">
      <c r="B187" s="48"/>
      <c r="C187" s="76"/>
      <c r="D187" s="239" t="s">
        <v>269</v>
      </c>
      <c r="E187" s="76"/>
      <c r="F187" s="240" t="s">
        <v>619</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620</v>
      </c>
      <c r="G188" s="76"/>
      <c r="H188" s="76"/>
      <c r="I188" s="198"/>
      <c r="J188" s="76"/>
      <c r="K188" s="76"/>
      <c r="L188" s="74"/>
      <c r="M188" s="241"/>
      <c r="N188" s="49"/>
      <c r="O188" s="49"/>
      <c r="P188" s="49"/>
      <c r="Q188" s="49"/>
      <c r="R188" s="49"/>
      <c r="S188" s="49"/>
      <c r="T188" s="97"/>
      <c r="AT188" s="25" t="s">
        <v>343</v>
      </c>
      <c r="AU188" s="25" t="s">
        <v>92</v>
      </c>
    </row>
    <row r="189" spans="2:51" s="12" customFormat="1" ht="13.5">
      <c r="B189" s="253"/>
      <c r="C189" s="254"/>
      <c r="D189" s="239" t="s">
        <v>278</v>
      </c>
      <c r="E189" s="255" t="s">
        <v>40</v>
      </c>
      <c r="F189" s="256" t="s">
        <v>1406</v>
      </c>
      <c r="G189" s="254"/>
      <c r="H189" s="257">
        <v>218</v>
      </c>
      <c r="I189" s="258"/>
      <c r="J189" s="254"/>
      <c r="K189" s="254"/>
      <c r="L189" s="259"/>
      <c r="M189" s="260"/>
      <c r="N189" s="261"/>
      <c r="O189" s="261"/>
      <c r="P189" s="261"/>
      <c r="Q189" s="261"/>
      <c r="R189" s="261"/>
      <c r="S189" s="261"/>
      <c r="T189" s="262"/>
      <c r="AT189" s="263" t="s">
        <v>278</v>
      </c>
      <c r="AU189" s="263" t="s">
        <v>92</v>
      </c>
      <c r="AV189" s="12" t="s">
        <v>92</v>
      </c>
      <c r="AW189" s="12" t="s">
        <v>47</v>
      </c>
      <c r="AX189" s="12" t="s">
        <v>24</v>
      </c>
      <c r="AY189" s="263" t="s">
        <v>261</v>
      </c>
    </row>
    <row r="190" spans="2:65" s="1" customFormat="1" ht="14.4" customHeight="1">
      <c r="B190" s="48"/>
      <c r="C190" s="301" t="s">
        <v>622</v>
      </c>
      <c r="D190" s="301" t="s">
        <v>510</v>
      </c>
      <c r="E190" s="302" t="s">
        <v>626</v>
      </c>
      <c r="F190" s="303" t="s">
        <v>627</v>
      </c>
      <c r="G190" s="304" t="s">
        <v>363</v>
      </c>
      <c r="H190" s="305">
        <v>436</v>
      </c>
      <c r="I190" s="306"/>
      <c r="J190" s="305">
        <f>ROUND(I190*H190,2)</f>
        <v>0</v>
      </c>
      <c r="K190" s="303" t="s">
        <v>40</v>
      </c>
      <c r="L190" s="307"/>
      <c r="M190" s="308" t="s">
        <v>40</v>
      </c>
      <c r="N190" s="309" t="s">
        <v>55</v>
      </c>
      <c r="O190" s="49"/>
      <c r="P190" s="236">
        <f>O190*H190</f>
        <v>0</v>
      </c>
      <c r="Q190" s="236">
        <v>0</v>
      </c>
      <c r="R190" s="236">
        <f>Q190*H190</f>
        <v>0</v>
      </c>
      <c r="S190" s="236">
        <v>0</v>
      </c>
      <c r="T190" s="237">
        <f>S190*H190</f>
        <v>0</v>
      </c>
      <c r="AR190" s="25" t="s">
        <v>308</v>
      </c>
      <c r="AT190" s="25" t="s">
        <v>510</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287</v>
      </c>
      <c r="BM190" s="25" t="s">
        <v>1407</v>
      </c>
    </row>
    <row r="191" spans="2:47" s="1" customFormat="1" ht="13.5">
      <c r="B191" s="48"/>
      <c r="C191" s="76"/>
      <c r="D191" s="239" t="s">
        <v>269</v>
      </c>
      <c r="E191" s="76"/>
      <c r="F191" s="240" t="s">
        <v>629</v>
      </c>
      <c r="G191" s="76"/>
      <c r="H191" s="76"/>
      <c r="I191" s="198"/>
      <c r="J191" s="76"/>
      <c r="K191" s="76"/>
      <c r="L191" s="74"/>
      <c r="M191" s="241"/>
      <c r="N191" s="49"/>
      <c r="O191" s="49"/>
      <c r="P191" s="49"/>
      <c r="Q191" s="49"/>
      <c r="R191" s="49"/>
      <c r="S191" s="49"/>
      <c r="T191" s="97"/>
      <c r="AT191" s="25" t="s">
        <v>269</v>
      </c>
      <c r="AU191" s="25" t="s">
        <v>92</v>
      </c>
    </row>
    <row r="192" spans="2:51" s="12" customFormat="1" ht="13.5">
      <c r="B192" s="253"/>
      <c r="C192" s="254"/>
      <c r="D192" s="239" t="s">
        <v>278</v>
      </c>
      <c r="E192" s="255" t="s">
        <v>40</v>
      </c>
      <c r="F192" s="256" t="s">
        <v>1408</v>
      </c>
      <c r="G192" s="254"/>
      <c r="H192" s="257">
        <v>436</v>
      </c>
      <c r="I192" s="258"/>
      <c r="J192" s="254"/>
      <c r="K192" s="254"/>
      <c r="L192" s="259"/>
      <c r="M192" s="260"/>
      <c r="N192" s="261"/>
      <c r="O192" s="261"/>
      <c r="P192" s="261"/>
      <c r="Q192" s="261"/>
      <c r="R192" s="261"/>
      <c r="S192" s="261"/>
      <c r="T192" s="262"/>
      <c r="AT192" s="263" t="s">
        <v>278</v>
      </c>
      <c r="AU192" s="263" t="s">
        <v>92</v>
      </c>
      <c r="AV192" s="12" t="s">
        <v>92</v>
      </c>
      <c r="AW192" s="12" t="s">
        <v>47</v>
      </c>
      <c r="AX192" s="12" t="s">
        <v>24</v>
      </c>
      <c r="AY192" s="263" t="s">
        <v>261</v>
      </c>
    </row>
    <row r="193" spans="2:65" s="1" customFormat="1" ht="14.4" customHeight="1">
      <c r="B193" s="48"/>
      <c r="C193" s="228" t="s">
        <v>625</v>
      </c>
      <c r="D193" s="228" t="s">
        <v>262</v>
      </c>
      <c r="E193" s="229" t="s">
        <v>356</v>
      </c>
      <c r="F193" s="230" t="s">
        <v>357</v>
      </c>
      <c r="G193" s="231" t="s">
        <v>340</v>
      </c>
      <c r="H193" s="232">
        <v>218</v>
      </c>
      <c r="I193" s="233"/>
      <c r="J193" s="232">
        <f>ROUND(I193*H193,2)</f>
        <v>0</v>
      </c>
      <c r="K193" s="230" t="s">
        <v>266</v>
      </c>
      <c r="L193" s="74"/>
      <c r="M193" s="234" t="s">
        <v>40</v>
      </c>
      <c r="N193" s="235" t="s">
        <v>55</v>
      </c>
      <c r="O193" s="49"/>
      <c r="P193" s="236">
        <f>O193*H193</f>
        <v>0</v>
      </c>
      <c r="Q193" s="236">
        <v>0</v>
      </c>
      <c r="R193" s="236">
        <f>Q193*H193</f>
        <v>0</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1409</v>
      </c>
    </row>
    <row r="194" spans="2:47" s="1" customFormat="1" ht="13.5">
      <c r="B194" s="48"/>
      <c r="C194" s="76"/>
      <c r="D194" s="239" t="s">
        <v>269</v>
      </c>
      <c r="E194" s="76"/>
      <c r="F194" s="240" t="s">
        <v>357</v>
      </c>
      <c r="G194" s="76"/>
      <c r="H194" s="76"/>
      <c r="I194" s="198"/>
      <c r="J194" s="76"/>
      <c r="K194" s="76"/>
      <c r="L194" s="74"/>
      <c r="M194" s="241"/>
      <c r="N194" s="49"/>
      <c r="O194" s="49"/>
      <c r="P194" s="49"/>
      <c r="Q194" s="49"/>
      <c r="R194" s="49"/>
      <c r="S194" s="49"/>
      <c r="T194" s="97"/>
      <c r="AT194" s="25" t="s">
        <v>269</v>
      </c>
      <c r="AU194" s="25" t="s">
        <v>92</v>
      </c>
    </row>
    <row r="195" spans="2:51" s="12" customFormat="1" ht="13.5">
      <c r="B195" s="253"/>
      <c r="C195" s="254"/>
      <c r="D195" s="239" t="s">
        <v>278</v>
      </c>
      <c r="E195" s="255" t="s">
        <v>40</v>
      </c>
      <c r="F195" s="256" t="s">
        <v>1410</v>
      </c>
      <c r="G195" s="254"/>
      <c r="H195" s="257">
        <v>218</v>
      </c>
      <c r="I195" s="258"/>
      <c r="J195" s="254"/>
      <c r="K195" s="254"/>
      <c r="L195" s="259"/>
      <c r="M195" s="260"/>
      <c r="N195" s="261"/>
      <c r="O195" s="261"/>
      <c r="P195" s="261"/>
      <c r="Q195" s="261"/>
      <c r="R195" s="261"/>
      <c r="S195" s="261"/>
      <c r="T195" s="262"/>
      <c r="AT195" s="263" t="s">
        <v>278</v>
      </c>
      <c r="AU195" s="263" t="s">
        <v>92</v>
      </c>
      <c r="AV195" s="12" t="s">
        <v>92</v>
      </c>
      <c r="AW195" s="12" t="s">
        <v>47</v>
      </c>
      <c r="AX195" s="12" t="s">
        <v>24</v>
      </c>
      <c r="AY195" s="263" t="s">
        <v>261</v>
      </c>
    </row>
    <row r="196" spans="2:65" s="1" customFormat="1" ht="22.8" customHeight="1">
      <c r="B196" s="48"/>
      <c r="C196" s="228" t="s">
        <v>631</v>
      </c>
      <c r="D196" s="228" t="s">
        <v>262</v>
      </c>
      <c r="E196" s="229" t="s">
        <v>632</v>
      </c>
      <c r="F196" s="230" t="s">
        <v>633</v>
      </c>
      <c r="G196" s="231" t="s">
        <v>340</v>
      </c>
      <c r="H196" s="232">
        <v>13.65</v>
      </c>
      <c r="I196" s="233"/>
      <c r="J196" s="232">
        <f>ROUND(I196*H196,2)</f>
        <v>0</v>
      </c>
      <c r="K196" s="230" t="s">
        <v>266</v>
      </c>
      <c r="L196" s="74"/>
      <c r="M196" s="234" t="s">
        <v>40</v>
      </c>
      <c r="N196" s="235" t="s">
        <v>55</v>
      </c>
      <c r="O196" s="49"/>
      <c r="P196" s="236">
        <f>O196*H196</f>
        <v>0</v>
      </c>
      <c r="Q196" s="236">
        <v>0</v>
      </c>
      <c r="R196" s="236">
        <f>Q196*H196</f>
        <v>0</v>
      </c>
      <c r="S196" s="236">
        <v>0</v>
      </c>
      <c r="T196" s="237">
        <f>S196*H196</f>
        <v>0</v>
      </c>
      <c r="AR196" s="25" t="s">
        <v>287</v>
      </c>
      <c r="AT196" s="25" t="s">
        <v>262</v>
      </c>
      <c r="AU196" s="25" t="s">
        <v>92</v>
      </c>
      <c r="AY196" s="25" t="s">
        <v>261</v>
      </c>
      <c r="BE196" s="238">
        <f>IF(N196="základní",J196,0)</f>
        <v>0</v>
      </c>
      <c r="BF196" s="238">
        <f>IF(N196="snížená",J196,0)</f>
        <v>0</v>
      </c>
      <c r="BG196" s="238">
        <f>IF(N196="zákl. přenesená",J196,0)</f>
        <v>0</v>
      </c>
      <c r="BH196" s="238">
        <f>IF(N196="sníž. přenesená",J196,0)</f>
        <v>0</v>
      </c>
      <c r="BI196" s="238">
        <f>IF(N196="nulová",J196,0)</f>
        <v>0</v>
      </c>
      <c r="BJ196" s="25" t="s">
        <v>24</v>
      </c>
      <c r="BK196" s="238">
        <f>ROUND(I196*H196,2)</f>
        <v>0</v>
      </c>
      <c r="BL196" s="25" t="s">
        <v>287</v>
      </c>
      <c r="BM196" s="25" t="s">
        <v>1411</v>
      </c>
    </row>
    <row r="197" spans="2:47" s="1" customFormat="1" ht="13.5">
      <c r="B197" s="48"/>
      <c r="C197" s="76"/>
      <c r="D197" s="239" t="s">
        <v>269</v>
      </c>
      <c r="E197" s="76"/>
      <c r="F197" s="240" t="s">
        <v>635</v>
      </c>
      <c r="G197" s="76"/>
      <c r="H197" s="76"/>
      <c r="I197" s="198"/>
      <c r="J197" s="76"/>
      <c r="K197" s="76"/>
      <c r="L197" s="74"/>
      <c r="M197" s="241"/>
      <c r="N197" s="49"/>
      <c r="O197" s="49"/>
      <c r="P197" s="49"/>
      <c r="Q197" s="49"/>
      <c r="R197" s="49"/>
      <c r="S197" s="49"/>
      <c r="T197" s="97"/>
      <c r="AT197" s="25" t="s">
        <v>269</v>
      </c>
      <c r="AU197" s="25" t="s">
        <v>92</v>
      </c>
    </row>
    <row r="198" spans="2:47" s="1" customFormat="1" ht="13.5">
      <c r="B198" s="48"/>
      <c r="C198" s="76"/>
      <c r="D198" s="239" t="s">
        <v>343</v>
      </c>
      <c r="E198" s="76"/>
      <c r="F198" s="310" t="s">
        <v>636</v>
      </c>
      <c r="G198" s="76"/>
      <c r="H198" s="76"/>
      <c r="I198" s="198"/>
      <c r="J198" s="76"/>
      <c r="K198" s="76"/>
      <c r="L198" s="74"/>
      <c r="M198" s="241"/>
      <c r="N198" s="49"/>
      <c r="O198" s="49"/>
      <c r="P198" s="49"/>
      <c r="Q198" s="49"/>
      <c r="R198" s="49"/>
      <c r="S198" s="49"/>
      <c r="T198" s="97"/>
      <c r="AT198" s="25" t="s">
        <v>343</v>
      </c>
      <c r="AU198" s="25" t="s">
        <v>92</v>
      </c>
    </row>
    <row r="199" spans="2:51" s="12" customFormat="1" ht="13.5">
      <c r="B199" s="253"/>
      <c r="C199" s="254"/>
      <c r="D199" s="239" t="s">
        <v>278</v>
      </c>
      <c r="E199" s="255" t="s">
        <v>40</v>
      </c>
      <c r="F199" s="256" t="s">
        <v>1412</v>
      </c>
      <c r="G199" s="254"/>
      <c r="H199" s="257">
        <v>12</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2" customFormat="1" ht="13.5">
      <c r="B200" s="253"/>
      <c r="C200" s="254"/>
      <c r="D200" s="239" t="s">
        <v>278</v>
      </c>
      <c r="E200" s="255" t="s">
        <v>40</v>
      </c>
      <c r="F200" s="256" t="s">
        <v>1413</v>
      </c>
      <c r="G200" s="254"/>
      <c r="H200" s="257">
        <v>1.65</v>
      </c>
      <c r="I200" s="258"/>
      <c r="J200" s="254"/>
      <c r="K200" s="254"/>
      <c r="L200" s="259"/>
      <c r="M200" s="260"/>
      <c r="N200" s="261"/>
      <c r="O200" s="261"/>
      <c r="P200" s="261"/>
      <c r="Q200" s="261"/>
      <c r="R200" s="261"/>
      <c r="S200" s="261"/>
      <c r="T200" s="262"/>
      <c r="AT200" s="263" t="s">
        <v>278</v>
      </c>
      <c r="AU200" s="263" t="s">
        <v>92</v>
      </c>
      <c r="AV200" s="12" t="s">
        <v>92</v>
      </c>
      <c r="AW200" s="12" t="s">
        <v>47</v>
      </c>
      <c r="AX200" s="12" t="s">
        <v>84</v>
      </c>
      <c r="AY200" s="263" t="s">
        <v>261</v>
      </c>
    </row>
    <row r="201" spans="2:51" s="15" customFormat="1" ht="13.5">
      <c r="B201" s="290"/>
      <c r="C201" s="291"/>
      <c r="D201" s="239" t="s">
        <v>278</v>
      </c>
      <c r="E201" s="292" t="s">
        <v>40</v>
      </c>
      <c r="F201" s="293" t="s">
        <v>380</v>
      </c>
      <c r="G201" s="291"/>
      <c r="H201" s="294">
        <v>13.65</v>
      </c>
      <c r="I201" s="295"/>
      <c r="J201" s="291"/>
      <c r="K201" s="291"/>
      <c r="L201" s="296"/>
      <c r="M201" s="297"/>
      <c r="N201" s="298"/>
      <c r="O201" s="298"/>
      <c r="P201" s="298"/>
      <c r="Q201" s="298"/>
      <c r="R201" s="298"/>
      <c r="S201" s="298"/>
      <c r="T201" s="299"/>
      <c r="AT201" s="300" t="s">
        <v>278</v>
      </c>
      <c r="AU201" s="300" t="s">
        <v>92</v>
      </c>
      <c r="AV201" s="15" t="s">
        <v>287</v>
      </c>
      <c r="AW201" s="15" t="s">
        <v>47</v>
      </c>
      <c r="AX201" s="15" t="s">
        <v>24</v>
      </c>
      <c r="AY201" s="300" t="s">
        <v>261</v>
      </c>
    </row>
    <row r="202" spans="2:65" s="1" customFormat="1" ht="22.8" customHeight="1">
      <c r="B202" s="48"/>
      <c r="C202" s="228" t="s">
        <v>639</v>
      </c>
      <c r="D202" s="228" t="s">
        <v>262</v>
      </c>
      <c r="E202" s="229" t="s">
        <v>640</v>
      </c>
      <c r="F202" s="230" t="s">
        <v>641</v>
      </c>
      <c r="G202" s="231" t="s">
        <v>340</v>
      </c>
      <c r="H202" s="232">
        <v>72</v>
      </c>
      <c r="I202" s="233"/>
      <c r="J202" s="232">
        <f>ROUND(I202*H202,2)</f>
        <v>0</v>
      </c>
      <c r="K202" s="230" t="s">
        <v>266</v>
      </c>
      <c r="L202" s="74"/>
      <c r="M202" s="234" t="s">
        <v>40</v>
      </c>
      <c r="N202" s="235" t="s">
        <v>55</v>
      </c>
      <c r="O202" s="49"/>
      <c r="P202" s="236">
        <f>O202*H202</f>
        <v>0</v>
      </c>
      <c r="Q202" s="236">
        <v>0</v>
      </c>
      <c r="R202" s="236">
        <f>Q202*H202</f>
        <v>0</v>
      </c>
      <c r="S202" s="236">
        <v>0</v>
      </c>
      <c r="T202" s="237">
        <f>S202*H202</f>
        <v>0</v>
      </c>
      <c r="AR202" s="25" t="s">
        <v>287</v>
      </c>
      <c r="AT202" s="25" t="s">
        <v>262</v>
      </c>
      <c r="AU202" s="25" t="s">
        <v>92</v>
      </c>
      <c r="AY202" s="25" t="s">
        <v>261</v>
      </c>
      <c r="BE202" s="238">
        <f>IF(N202="základní",J202,0)</f>
        <v>0</v>
      </c>
      <c r="BF202" s="238">
        <f>IF(N202="snížená",J202,0)</f>
        <v>0</v>
      </c>
      <c r="BG202" s="238">
        <f>IF(N202="zákl. přenesená",J202,0)</f>
        <v>0</v>
      </c>
      <c r="BH202" s="238">
        <f>IF(N202="sníž. přenesená",J202,0)</f>
        <v>0</v>
      </c>
      <c r="BI202" s="238">
        <f>IF(N202="nulová",J202,0)</f>
        <v>0</v>
      </c>
      <c r="BJ202" s="25" t="s">
        <v>24</v>
      </c>
      <c r="BK202" s="238">
        <f>ROUND(I202*H202,2)</f>
        <v>0</v>
      </c>
      <c r="BL202" s="25" t="s">
        <v>287</v>
      </c>
      <c r="BM202" s="25" t="s">
        <v>1414</v>
      </c>
    </row>
    <row r="203" spans="2:47" s="1" customFormat="1" ht="13.5">
      <c r="B203" s="48"/>
      <c r="C203" s="76"/>
      <c r="D203" s="239" t="s">
        <v>269</v>
      </c>
      <c r="E203" s="76"/>
      <c r="F203" s="240" t="s">
        <v>643</v>
      </c>
      <c r="G203" s="76"/>
      <c r="H203" s="76"/>
      <c r="I203" s="198"/>
      <c r="J203" s="76"/>
      <c r="K203" s="76"/>
      <c r="L203" s="74"/>
      <c r="M203" s="241"/>
      <c r="N203" s="49"/>
      <c r="O203" s="49"/>
      <c r="P203" s="49"/>
      <c r="Q203" s="49"/>
      <c r="R203" s="49"/>
      <c r="S203" s="49"/>
      <c r="T203" s="97"/>
      <c r="AT203" s="25" t="s">
        <v>269</v>
      </c>
      <c r="AU203" s="25" t="s">
        <v>92</v>
      </c>
    </row>
    <row r="204" spans="2:47" s="1" customFormat="1" ht="13.5">
      <c r="B204" s="48"/>
      <c r="C204" s="76"/>
      <c r="D204" s="239" t="s">
        <v>343</v>
      </c>
      <c r="E204" s="76"/>
      <c r="F204" s="310" t="s">
        <v>636</v>
      </c>
      <c r="G204" s="76"/>
      <c r="H204" s="76"/>
      <c r="I204" s="198"/>
      <c r="J204" s="76"/>
      <c r="K204" s="76"/>
      <c r="L204" s="74"/>
      <c r="M204" s="241"/>
      <c r="N204" s="49"/>
      <c r="O204" s="49"/>
      <c r="P204" s="49"/>
      <c r="Q204" s="49"/>
      <c r="R204" s="49"/>
      <c r="S204" s="49"/>
      <c r="T204" s="97"/>
      <c r="AT204" s="25" t="s">
        <v>343</v>
      </c>
      <c r="AU204" s="25" t="s">
        <v>92</v>
      </c>
    </row>
    <row r="205" spans="2:51" s="12" customFormat="1" ht="13.5">
      <c r="B205" s="253"/>
      <c r="C205" s="254"/>
      <c r="D205" s="239" t="s">
        <v>278</v>
      </c>
      <c r="E205" s="255" t="s">
        <v>40</v>
      </c>
      <c r="F205" s="256" t="s">
        <v>1415</v>
      </c>
      <c r="G205" s="254"/>
      <c r="H205" s="257">
        <v>72</v>
      </c>
      <c r="I205" s="258"/>
      <c r="J205" s="254"/>
      <c r="K205" s="254"/>
      <c r="L205" s="259"/>
      <c r="M205" s="260"/>
      <c r="N205" s="261"/>
      <c r="O205" s="261"/>
      <c r="P205" s="261"/>
      <c r="Q205" s="261"/>
      <c r="R205" s="261"/>
      <c r="S205" s="261"/>
      <c r="T205" s="262"/>
      <c r="AT205" s="263" t="s">
        <v>278</v>
      </c>
      <c r="AU205" s="263" t="s">
        <v>92</v>
      </c>
      <c r="AV205" s="12" t="s">
        <v>92</v>
      </c>
      <c r="AW205" s="12" t="s">
        <v>47</v>
      </c>
      <c r="AX205" s="12" t="s">
        <v>24</v>
      </c>
      <c r="AY205" s="263" t="s">
        <v>261</v>
      </c>
    </row>
    <row r="206" spans="2:65" s="1" customFormat="1" ht="14.4" customHeight="1">
      <c r="B206" s="48"/>
      <c r="C206" s="228" t="s">
        <v>645</v>
      </c>
      <c r="D206" s="228" t="s">
        <v>262</v>
      </c>
      <c r="E206" s="229" t="s">
        <v>646</v>
      </c>
      <c r="F206" s="230" t="s">
        <v>647</v>
      </c>
      <c r="G206" s="231" t="s">
        <v>474</v>
      </c>
      <c r="H206" s="232">
        <v>6</v>
      </c>
      <c r="I206" s="233"/>
      <c r="J206" s="232">
        <f>ROUND(I206*H206,2)</f>
        <v>0</v>
      </c>
      <c r="K206" s="230" t="s">
        <v>266</v>
      </c>
      <c r="L206" s="74"/>
      <c r="M206" s="234" t="s">
        <v>40</v>
      </c>
      <c r="N206" s="235" t="s">
        <v>55</v>
      </c>
      <c r="O206" s="49"/>
      <c r="P206" s="236">
        <f>O206*H206</f>
        <v>0</v>
      </c>
      <c r="Q206" s="236">
        <v>0</v>
      </c>
      <c r="R206" s="236">
        <f>Q206*H206</f>
        <v>0</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1416</v>
      </c>
    </row>
    <row r="207" spans="2:47" s="1" customFormat="1" ht="13.5">
      <c r="B207" s="48"/>
      <c r="C207" s="76"/>
      <c r="D207" s="239" t="s">
        <v>269</v>
      </c>
      <c r="E207" s="76"/>
      <c r="F207" s="240" t="s">
        <v>649</v>
      </c>
      <c r="G207" s="76"/>
      <c r="H207" s="76"/>
      <c r="I207" s="198"/>
      <c r="J207" s="76"/>
      <c r="K207" s="76"/>
      <c r="L207" s="74"/>
      <c r="M207" s="241"/>
      <c r="N207" s="49"/>
      <c r="O207" s="49"/>
      <c r="P207" s="49"/>
      <c r="Q207" s="49"/>
      <c r="R207" s="49"/>
      <c r="S207" s="49"/>
      <c r="T207" s="97"/>
      <c r="AT207" s="25" t="s">
        <v>269</v>
      </c>
      <c r="AU207" s="25" t="s">
        <v>92</v>
      </c>
    </row>
    <row r="208" spans="2:65" s="1" customFormat="1" ht="14.4" customHeight="1">
      <c r="B208" s="48"/>
      <c r="C208" s="228" t="s">
        <v>650</v>
      </c>
      <c r="D208" s="228" t="s">
        <v>262</v>
      </c>
      <c r="E208" s="229" t="s">
        <v>651</v>
      </c>
      <c r="F208" s="230" t="s">
        <v>652</v>
      </c>
      <c r="G208" s="231" t="s">
        <v>474</v>
      </c>
      <c r="H208" s="232">
        <v>7</v>
      </c>
      <c r="I208" s="233"/>
      <c r="J208" s="232">
        <f>ROUND(I208*H208,2)</f>
        <v>0</v>
      </c>
      <c r="K208" s="230" t="s">
        <v>266</v>
      </c>
      <c r="L208" s="74"/>
      <c r="M208" s="234" t="s">
        <v>40</v>
      </c>
      <c r="N208" s="235" t="s">
        <v>55</v>
      </c>
      <c r="O208" s="49"/>
      <c r="P208" s="236">
        <f>O208*H208</f>
        <v>0</v>
      </c>
      <c r="Q208" s="236">
        <v>0</v>
      </c>
      <c r="R208" s="236">
        <f>Q208*H208</f>
        <v>0</v>
      </c>
      <c r="S208" s="236">
        <v>0</v>
      </c>
      <c r="T208" s="237">
        <f>S208*H208</f>
        <v>0</v>
      </c>
      <c r="AR208" s="25" t="s">
        <v>287</v>
      </c>
      <c r="AT208" s="25" t="s">
        <v>262</v>
      </c>
      <c r="AU208" s="25" t="s">
        <v>92</v>
      </c>
      <c r="AY208" s="25" t="s">
        <v>261</v>
      </c>
      <c r="BE208" s="238">
        <f>IF(N208="základní",J208,0)</f>
        <v>0</v>
      </c>
      <c r="BF208" s="238">
        <f>IF(N208="snížená",J208,0)</f>
        <v>0</v>
      </c>
      <c r="BG208" s="238">
        <f>IF(N208="zákl. přenesená",J208,0)</f>
        <v>0</v>
      </c>
      <c r="BH208" s="238">
        <f>IF(N208="sníž. přenesená",J208,0)</f>
        <v>0</v>
      </c>
      <c r="BI208" s="238">
        <f>IF(N208="nulová",J208,0)</f>
        <v>0</v>
      </c>
      <c r="BJ208" s="25" t="s">
        <v>24</v>
      </c>
      <c r="BK208" s="238">
        <f>ROUND(I208*H208,2)</f>
        <v>0</v>
      </c>
      <c r="BL208" s="25" t="s">
        <v>287</v>
      </c>
      <c r="BM208" s="25" t="s">
        <v>1417</v>
      </c>
    </row>
    <row r="209" spans="2:47" s="1" customFormat="1" ht="13.5">
      <c r="B209" s="48"/>
      <c r="C209" s="76"/>
      <c r="D209" s="239" t="s">
        <v>269</v>
      </c>
      <c r="E209" s="76"/>
      <c r="F209" s="240" t="s">
        <v>654</v>
      </c>
      <c r="G209" s="76"/>
      <c r="H209" s="76"/>
      <c r="I209" s="198"/>
      <c r="J209" s="76"/>
      <c r="K209" s="76"/>
      <c r="L209" s="74"/>
      <c r="M209" s="241"/>
      <c r="N209" s="49"/>
      <c r="O209" s="49"/>
      <c r="P209" s="49"/>
      <c r="Q209" s="49"/>
      <c r="R209" s="49"/>
      <c r="S209" s="49"/>
      <c r="T209" s="97"/>
      <c r="AT209" s="25" t="s">
        <v>269</v>
      </c>
      <c r="AU209" s="25" t="s">
        <v>92</v>
      </c>
    </row>
    <row r="210" spans="2:65" s="1" customFormat="1" ht="14.4" customHeight="1">
      <c r="B210" s="48"/>
      <c r="C210" s="228" t="s">
        <v>655</v>
      </c>
      <c r="D210" s="228" t="s">
        <v>262</v>
      </c>
      <c r="E210" s="229" t="s">
        <v>656</v>
      </c>
      <c r="F210" s="230" t="s">
        <v>657</v>
      </c>
      <c r="G210" s="231" t="s">
        <v>474</v>
      </c>
      <c r="H210" s="232">
        <v>1</v>
      </c>
      <c r="I210" s="233"/>
      <c r="J210" s="232">
        <f>ROUND(I210*H210,2)</f>
        <v>0</v>
      </c>
      <c r="K210" s="230" t="s">
        <v>266</v>
      </c>
      <c r="L210" s="74"/>
      <c r="M210" s="234" t="s">
        <v>40</v>
      </c>
      <c r="N210" s="235" t="s">
        <v>55</v>
      </c>
      <c r="O210" s="49"/>
      <c r="P210" s="236">
        <f>O210*H210</f>
        <v>0</v>
      </c>
      <c r="Q210" s="236">
        <v>0</v>
      </c>
      <c r="R210" s="236">
        <f>Q210*H210</f>
        <v>0</v>
      </c>
      <c r="S210" s="236">
        <v>0</v>
      </c>
      <c r="T210" s="237">
        <f>S210*H210</f>
        <v>0</v>
      </c>
      <c r="AR210" s="25" t="s">
        <v>287</v>
      </c>
      <c r="AT210" s="25" t="s">
        <v>262</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287</v>
      </c>
      <c r="BM210" s="25" t="s">
        <v>1418</v>
      </c>
    </row>
    <row r="211" spans="2:47" s="1" customFormat="1" ht="13.5">
      <c r="B211" s="48"/>
      <c r="C211" s="76"/>
      <c r="D211" s="239" t="s">
        <v>269</v>
      </c>
      <c r="E211" s="76"/>
      <c r="F211" s="240" t="s">
        <v>659</v>
      </c>
      <c r="G211" s="76"/>
      <c r="H211" s="76"/>
      <c r="I211" s="198"/>
      <c r="J211" s="76"/>
      <c r="K211" s="76"/>
      <c r="L211" s="74"/>
      <c r="M211" s="241"/>
      <c r="N211" s="49"/>
      <c r="O211" s="49"/>
      <c r="P211" s="49"/>
      <c r="Q211" s="49"/>
      <c r="R211" s="49"/>
      <c r="S211" s="49"/>
      <c r="T211" s="97"/>
      <c r="AT211" s="25" t="s">
        <v>269</v>
      </c>
      <c r="AU211" s="25" t="s">
        <v>92</v>
      </c>
    </row>
    <row r="212" spans="2:65" s="1" customFormat="1" ht="22.8" customHeight="1">
      <c r="B212" s="48"/>
      <c r="C212" s="228" t="s">
        <v>660</v>
      </c>
      <c r="D212" s="228" t="s">
        <v>262</v>
      </c>
      <c r="E212" s="229" t="s">
        <v>661</v>
      </c>
      <c r="F212" s="230" t="s">
        <v>662</v>
      </c>
      <c r="G212" s="231" t="s">
        <v>504</v>
      </c>
      <c r="H212" s="232">
        <v>84.32</v>
      </c>
      <c r="I212" s="233"/>
      <c r="J212" s="232">
        <f>ROUND(I212*H212,2)</f>
        <v>0</v>
      </c>
      <c r="K212" s="230" t="s">
        <v>266</v>
      </c>
      <c r="L212" s="74"/>
      <c r="M212" s="234" t="s">
        <v>40</v>
      </c>
      <c r="N212" s="235" t="s">
        <v>55</v>
      </c>
      <c r="O212" s="49"/>
      <c r="P212" s="236">
        <f>O212*H212</f>
        <v>0</v>
      </c>
      <c r="Q212" s="236">
        <v>0</v>
      </c>
      <c r="R212" s="236">
        <f>Q212*H212</f>
        <v>0</v>
      </c>
      <c r="S212" s="236">
        <v>0</v>
      </c>
      <c r="T212" s="237">
        <f>S212*H212</f>
        <v>0</v>
      </c>
      <c r="AR212" s="25" t="s">
        <v>287</v>
      </c>
      <c r="AT212" s="25" t="s">
        <v>262</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1419</v>
      </c>
    </row>
    <row r="213" spans="2:47" s="1" customFormat="1" ht="13.5">
      <c r="B213" s="48"/>
      <c r="C213" s="76"/>
      <c r="D213" s="239" t="s">
        <v>269</v>
      </c>
      <c r="E213" s="76"/>
      <c r="F213" s="240" t="s">
        <v>664</v>
      </c>
      <c r="G213" s="76"/>
      <c r="H213" s="76"/>
      <c r="I213" s="198"/>
      <c r="J213" s="76"/>
      <c r="K213" s="76"/>
      <c r="L213" s="74"/>
      <c r="M213" s="241"/>
      <c r="N213" s="49"/>
      <c r="O213" s="49"/>
      <c r="P213" s="49"/>
      <c r="Q213" s="49"/>
      <c r="R213" s="49"/>
      <c r="S213" s="49"/>
      <c r="T213" s="97"/>
      <c r="AT213" s="25" t="s">
        <v>269</v>
      </c>
      <c r="AU213" s="25" t="s">
        <v>92</v>
      </c>
    </row>
    <row r="214" spans="2:51" s="12" customFormat="1" ht="13.5">
      <c r="B214" s="253"/>
      <c r="C214" s="254"/>
      <c r="D214" s="239" t="s">
        <v>278</v>
      </c>
      <c r="E214" s="255" t="s">
        <v>40</v>
      </c>
      <c r="F214" s="256" t="s">
        <v>1420</v>
      </c>
      <c r="G214" s="254"/>
      <c r="H214" s="257">
        <v>84.32</v>
      </c>
      <c r="I214" s="258"/>
      <c r="J214" s="254"/>
      <c r="K214" s="254"/>
      <c r="L214" s="259"/>
      <c r="M214" s="260"/>
      <c r="N214" s="261"/>
      <c r="O214" s="261"/>
      <c r="P214" s="261"/>
      <c r="Q214" s="261"/>
      <c r="R214" s="261"/>
      <c r="S214" s="261"/>
      <c r="T214" s="262"/>
      <c r="AT214" s="263" t="s">
        <v>278</v>
      </c>
      <c r="AU214" s="263" t="s">
        <v>92</v>
      </c>
      <c r="AV214" s="12" t="s">
        <v>92</v>
      </c>
      <c r="AW214" s="12" t="s">
        <v>47</v>
      </c>
      <c r="AX214" s="12" t="s">
        <v>24</v>
      </c>
      <c r="AY214" s="263" t="s">
        <v>261</v>
      </c>
    </row>
    <row r="215" spans="2:65" s="1" customFormat="1" ht="22.8" customHeight="1">
      <c r="B215" s="48"/>
      <c r="C215" s="228" t="s">
        <v>666</v>
      </c>
      <c r="D215" s="228" t="s">
        <v>262</v>
      </c>
      <c r="E215" s="229" t="s">
        <v>667</v>
      </c>
      <c r="F215" s="230" t="s">
        <v>668</v>
      </c>
      <c r="G215" s="231" t="s">
        <v>504</v>
      </c>
      <c r="H215" s="232">
        <v>168.44</v>
      </c>
      <c r="I215" s="233"/>
      <c r="J215" s="232">
        <f>ROUND(I215*H215,2)</f>
        <v>0</v>
      </c>
      <c r="K215" s="230" t="s">
        <v>266</v>
      </c>
      <c r="L215" s="74"/>
      <c r="M215" s="234" t="s">
        <v>40</v>
      </c>
      <c r="N215" s="235" t="s">
        <v>55</v>
      </c>
      <c r="O215" s="49"/>
      <c r="P215" s="236">
        <f>O215*H215</f>
        <v>0</v>
      </c>
      <c r="Q215" s="236">
        <v>0</v>
      </c>
      <c r="R215" s="236">
        <f>Q215*H215</f>
        <v>0</v>
      </c>
      <c r="S215" s="236">
        <v>0</v>
      </c>
      <c r="T215" s="237">
        <f>S215*H215</f>
        <v>0</v>
      </c>
      <c r="AR215" s="25" t="s">
        <v>287</v>
      </c>
      <c r="AT215" s="25" t="s">
        <v>262</v>
      </c>
      <c r="AU215" s="25" t="s">
        <v>92</v>
      </c>
      <c r="AY215" s="25" t="s">
        <v>261</v>
      </c>
      <c r="BE215" s="238">
        <f>IF(N215="základní",J215,0)</f>
        <v>0</v>
      </c>
      <c r="BF215" s="238">
        <f>IF(N215="snížená",J215,0)</f>
        <v>0</v>
      </c>
      <c r="BG215" s="238">
        <f>IF(N215="zákl. přenesená",J215,0)</f>
        <v>0</v>
      </c>
      <c r="BH215" s="238">
        <f>IF(N215="sníž. přenesená",J215,0)</f>
        <v>0</v>
      </c>
      <c r="BI215" s="238">
        <f>IF(N215="nulová",J215,0)</f>
        <v>0</v>
      </c>
      <c r="BJ215" s="25" t="s">
        <v>24</v>
      </c>
      <c r="BK215" s="238">
        <f>ROUND(I215*H215,2)</f>
        <v>0</v>
      </c>
      <c r="BL215" s="25" t="s">
        <v>287</v>
      </c>
      <c r="BM215" s="25" t="s">
        <v>1421</v>
      </c>
    </row>
    <row r="216" spans="2:47" s="1" customFormat="1" ht="13.5">
      <c r="B216" s="48"/>
      <c r="C216" s="76"/>
      <c r="D216" s="239" t="s">
        <v>269</v>
      </c>
      <c r="E216" s="76"/>
      <c r="F216" s="240" t="s">
        <v>670</v>
      </c>
      <c r="G216" s="76"/>
      <c r="H216" s="76"/>
      <c r="I216" s="198"/>
      <c r="J216" s="76"/>
      <c r="K216" s="76"/>
      <c r="L216" s="74"/>
      <c r="M216" s="241"/>
      <c r="N216" s="49"/>
      <c r="O216" s="49"/>
      <c r="P216" s="49"/>
      <c r="Q216" s="49"/>
      <c r="R216" s="49"/>
      <c r="S216" s="49"/>
      <c r="T216" s="97"/>
      <c r="AT216" s="25" t="s">
        <v>269</v>
      </c>
      <c r="AU216" s="25" t="s">
        <v>92</v>
      </c>
    </row>
    <row r="217" spans="2:51" s="12" customFormat="1" ht="13.5">
      <c r="B217" s="253"/>
      <c r="C217" s="254"/>
      <c r="D217" s="239" t="s">
        <v>278</v>
      </c>
      <c r="E217" s="255" t="s">
        <v>40</v>
      </c>
      <c r="F217" s="256" t="s">
        <v>1422</v>
      </c>
      <c r="G217" s="254"/>
      <c r="H217" s="257">
        <v>132.8</v>
      </c>
      <c r="I217" s="258"/>
      <c r="J217" s="254"/>
      <c r="K217" s="254"/>
      <c r="L217" s="259"/>
      <c r="M217" s="260"/>
      <c r="N217" s="261"/>
      <c r="O217" s="261"/>
      <c r="P217" s="261"/>
      <c r="Q217" s="261"/>
      <c r="R217" s="261"/>
      <c r="S217" s="261"/>
      <c r="T217" s="262"/>
      <c r="AT217" s="263" t="s">
        <v>278</v>
      </c>
      <c r="AU217" s="263" t="s">
        <v>92</v>
      </c>
      <c r="AV217" s="12" t="s">
        <v>92</v>
      </c>
      <c r="AW217" s="12" t="s">
        <v>47</v>
      </c>
      <c r="AX217" s="12" t="s">
        <v>84</v>
      </c>
      <c r="AY217" s="263" t="s">
        <v>261</v>
      </c>
    </row>
    <row r="218" spans="2:51" s="12" customFormat="1" ht="13.5">
      <c r="B218" s="253"/>
      <c r="C218" s="254"/>
      <c r="D218" s="239" t="s">
        <v>278</v>
      </c>
      <c r="E218" s="255" t="s">
        <v>40</v>
      </c>
      <c r="F218" s="256" t="s">
        <v>1423</v>
      </c>
      <c r="G218" s="254"/>
      <c r="H218" s="257">
        <v>35.64</v>
      </c>
      <c r="I218" s="258"/>
      <c r="J218" s="254"/>
      <c r="K218" s="254"/>
      <c r="L218" s="259"/>
      <c r="M218" s="260"/>
      <c r="N218" s="261"/>
      <c r="O218" s="261"/>
      <c r="P218" s="261"/>
      <c r="Q218" s="261"/>
      <c r="R218" s="261"/>
      <c r="S218" s="261"/>
      <c r="T218" s="262"/>
      <c r="AT218" s="263" t="s">
        <v>278</v>
      </c>
      <c r="AU218" s="263" t="s">
        <v>92</v>
      </c>
      <c r="AV218" s="12" t="s">
        <v>92</v>
      </c>
      <c r="AW218" s="12" t="s">
        <v>47</v>
      </c>
      <c r="AX218" s="12" t="s">
        <v>84</v>
      </c>
      <c r="AY218" s="263" t="s">
        <v>261</v>
      </c>
    </row>
    <row r="219" spans="2:51" s="15" customFormat="1" ht="13.5">
      <c r="B219" s="290"/>
      <c r="C219" s="291"/>
      <c r="D219" s="239" t="s">
        <v>278</v>
      </c>
      <c r="E219" s="292" t="s">
        <v>40</v>
      </c>
      <c r="F219" s="293" t="s">
        <v>380</v>
      </c>
      <c r="G219" s="291"/>
      <c r="H219" s="294">
        <v>168.44</v>
      </c>
      <c r="I219" s="295"/>
      <c r="J219" s="291"/>
      <c r="K219" s="291"/>
      <c r="L219" s="296"/>
      <c r="M219" s="297"/>
      <c r="N219" s="298"/>
      <c r="O219" s="298"/>
      <c r="P219" s="298"/>
      <c r="Q219" s="298"/>
      <c r="R219" s="298"/>
      <c r="S219" s="298"/>
      <c r="T219" s="299"/>
      <c r="AT219" s="300" t="s">
        <v>278</v>
      </c>
      <c r="AU219" s="300" t="s">
        <v>92</v>
      </c>
      <c r="AV219" s="15" t="s">
        <v>287</v>
      </c>
      <c r="AW219" s="15" t="s">
        <v>47</v>
      </c>
      <c r="AX219" s="15" t="s">
        <v>24</v>
      </c>
      <c r="AY219" s="300" t="s">
        <v>261</v>
      </c>
    </row>
    <row r="220" spans="2:65" s="1" customFormat="1" ht="22.8" customHeight="1">
      <c r="B220" s="48"/>
      <c r="C220" s="228" t="s">
        <v>673</v>
      </c>
      <c r="D220" s="228" t="s">
        <v>262</v>
      </c>
      <c r="E220" s="229" t="s">
        <v>674</v>
      </c>
      <c r="F220" s="230" t="s">
        <v>675</v>
      </c>
      <c r="G220" s="231" t="s">
        <v>504</v>
      </c>
      <c r="H220" s="232">
        <v>35.64</v>
      </c>
      <c r="I220" s="233"/>
      <c r="J220" s="232">
        <f>ROUND(I220*H220,2)</f>
        <v>0</v>
      </c>
      <c r="K220" s="230" t="s">
        <v>266</v>
      </c>
      <c r="L220" s="74"/>
      <c r="M220" s="234" t="s">
        <v>40</v>
      </c>
      <c r="N220" s="235" t="s">
        <v>55</v>
      </c>
      <c r="O220" s="49"/>
      <c r="P220" s="236">
        <f>O220*H220</f>
        <v>0</v>
      </c>
      <c r="Q220" s="236">
        <v>0</v>
      </c>
      <c r="R220" s="236">
        <f>Q220*H220</f>
        <v>0</v>
      </c>
      <c r="S220" s="236">
        <v>0</v>
      </c>
      <c r="T220" s="237">
        <f>S220*H220</f>
        <v>0</v>
      </c>
      <c r="AR220" s="25" t="s">
        <v>287</v>
      </c>
      <c r="AT220" s="25" t="s">
        <v>262</v>
      </c>
      <c r="AU220" s="25" t="s">
        <v>92</v>
      </c>
      <c r="AY220" s="25" t="s">
        <v>261</v>
      </c>
      <c r="BE220" s="238">
        <f>IF(N220="základní",J220,0)</f>
        <v>0</v>
      </c>
      <c r="BF220" s="238">
        <f>IF(N220="snížená",J220,0)</f>
        <v>0</v>
      </c>
      <c r="BG220" s="238">
        <f>IF(N220="zákl. přenesená",J220,0)</f>
        <v>0</v>
      </c>
      <c r="BH220" s="238">
        <f>IF(N220="sníž. přenesená",J220,0)</f>
        <v>0</v>
      </c>
      <c r="BI220" s="238">
        <f>IF(N220="nulová",J220,0)</f>
        <v>0</v>
      </c>
      <c r="BJ220" s="25" t="s">
        <v>24</v>
      </c>
      <c r="BK220" s="238">
        <f>ROUND(I220*H220,2)</f>
        <v>0</v>
      </c>
      <c r="BL220" s="25" t="s">
        <v>287</v>
      </c>
      <c r="BM220" s="25" t="s">
        <v>1424</v>
      </c>
    </row>
    <row r="221" spans="2:47" s="1" customFormat="1" ht="13.5">
      <c r="B221" s="48"/>
      <c r="C221" s="76"/>
      <c r="D221" s="239" t="s">
        <v>269</v>
      </c>
      <c r="E221" s="76"/>
      <c r="F221" s="240" t="s">
        <v>677</v>
      </c>
      <c r="G221" s="76"/>
      <c r="H221" s="76"/>
      <c r="I221" s="198"/>
      <c r="J221" s="76"/>
      <c r="K221" s="76"/>
      <c r="L221" s="74"/>
      <c r="M221" s="241"/>
      <c r="N221" s="49"/>
      <c r="O221" s="49"/>
      <c r="P221" s="49"/>
      <c r="Q221" s="49"/>
      <c r="R221" s="49"/>
      <c r="S221" s="49"/>
      <c r="T221" s="97"/>
      <c r="AT221" s="25" t="s">
        <v>269</v>
      </c>
      <c r="AU221" s="25" t="s">
        <v>92</v>
      </c>
    </row>
    <row r="222" spans="2:47" s="1" customFormat="1" ht="13.5">
      <c r="B222" s="48"/>
      <c r="C222" s="76"/>
      <c r="D222" s="239" t="s">
        <v>343</v>
      </c>
      <c r="E222" s="76"/>
      <c r="F222" s="242" t="s">
        <v>678</v>
      </c>
      <c r="G222" s="76"/>
      <c r="H222" s="76"/>
      <c r="I222" s="198"/>
      <c r="J222" s="76"/>
      <c r="K222" s="76"/>
      <c r="L222" s="74"/>
      <c r="M222" s="241"/>
      <c r="N222" s="49"/>
      <c r="O222" s="49"/>
      <c r="P222" s="49"/>
      <c r="Q222" s="49"/>
      <c r="R222" s="49"/>
      <c r="S222" s="49"/>
      <c r="T222" s="97"/>
      <c r="AT222" s="25" t="s">
        <v>343</v>
      </c>
      <c r="AU222" s="25" t="s">
        <v>92</v>
      </c>
    </row>
    <row r="223" spans="2:51" s="12" customFormat="1" ht="13.5">
      <c r="B223" s="253"/>
      <c r="C223" s="254"/>
      <c r="D223" s="239" t="s">
        <v>278</v>
      </c>
      <c r="E223" s="255" t="s">
        <v>40</v>
      </c>
      <c r="F223" s="256" t="s">
        <v>1425</v>
      </c>
      <c r="G223" s="254"/>
      <c r="H223" s="257">
        <v>35.64</v>
      </c>
      <c r="I223" s="258"/>
      <c r="J223" s="254"/>
      <c r="K223" s="254"/>
      <c r="L223" s="259"/>
      <c r="M223" s="260"/>
      <c r="N223" s="261"/>
      <c r="O223" s="261"/>
      <c r="P223" s="261"/>
      <c r="Q223" s="261"/>
      <c r="R223" s="261"/>
      <c r="S223" s="261"/>
      <c r="T223" s="262"/>
      <c r="AT223" s="263" t="s">
        <v>278</v>
      </c>
      <c r="AU223" s="263" t="s">
        <v>92</v>
      </c>
      <c r="AV223" s="12" t="s">
        <v>92</v>
      </c>
      <c r="AW223" s="12" t="s">
        <v>47</v>
      </c>
      <c r="AX223" s="12" t="s">
        <v>24</v>
      </c>
      <c r="AY223" s="263" t="s">
        <v>261</v>
      </c>
    </row>
    <row r="224" spans="2:65" s="1" customFormat="1" ht="14.4" customHeight="1">
      <c r="B224" s="48"/>
      <c r="C224" s="301" t="s">
        <v>680</v>
      </c>
      <c r="D224" s="301" t="s">
        <v>510</v>
      </c>
      <c r="E224" s="302" t="s">
        <v>681</v>
      </c>
      <c r="F224" s="303" t="s">
        <v>682</v>
      </c>
      <c r="G224" s="304" t="s">
        <v>683</v>
      </c>
      <c r="H224" s="305">
        <v>0.89</v>
      </c>
      <c r="I224" s="306"/>
      <c r="J224" s="305">
        <f>ROUND(I224*H224,2)</f>
        <v>0</v>
      </c>
      <c r="K224" s="303" t="s">
        <v>266</v>
      </c>
      <c r="L224" s="307"/>
      <c r="M224" s="308" t="s">
        <v>40</v>
      </c>
      <c r="N224" s="309" t="s">
        <v>55</v>
      </c>
      <c r="O224" s="49"/>
      <c r="P224" s="236">
        <f>O224*H224</f>
        <v>0</v>
      </c>
      <c r="Q224" s="236">
        <v>0.001</v>
      </c>
      <c r="R224" s="236">
        <f>Q224*H224</f>
        <v>0.0008900000000000001</v>
      </c>
      <c r="S224" s="236">
        <v>0</v>
      </c>
      <c r="T224" s="237">
        <f>S224*H224</f>
        <v>0</v>
      </c>
      <c r="AR224" s="25" t="s">
        <v>308</v>
      </c>
      <c r="AT224" s="25" t="s">
        <v>510</v>
      </c>
      <c r="AU224" s="25" t="s">
        <v>92</v>
      </c>
      <c r="AY224" s="25" t="s">
        <v>261</v>
      </c>
      <c r="BE224" s="238">
        <f>IF(N224="základní",J224,0)</f>
        <v>0</v>
      </c>
      <c r="BF224" s="238">
        <f>IF(N224="snížená",J224,0)</f>
        <v>0</v>
      </c>
      <c r="BG224" s="238">
        <f>IF(N224="zákl. přenesená",J224,0)</f>
        <v>0</v>
      </c>
      <c r="BH224" s="238">
        <f>IF(N224="sníž. přenesená",J224,0)</f>
        <v>0</v>
      </c>
      <c r="BI224" s="238">
        <f>IF(N224="nulová",J224,0)</f>
        <v>0</v>
      </c>
      <c r="BJ224" s="25" t="s">
        <v>24</v>
      </c>
      <c r="BK224" s="238">
        <f>ROUND(I224*H224,2)</f>
        <v>0</v>
      </c>
      <c r="BL224" s="25" t="s">
        <v>287</v>
      </c>
      <c r="BM224" s="25" t="s">
        <v>1426</v>
      </c>
    </row>
    <row r="225" spans="2:47" s="1" customFormat="1" ht="13.5">
      <c r="B225" s="48"/>
      <c r="C225" s="76"/>
      <c r="D225" s="239" t="s">
        <v>269</v>
      </c>
      <c r="E225" s="76"/>
      <c r="F225" s="240" t="s">
        <v>682</v>
      </c>
      <c r="G225" s="76"/>
      <c r="H225" s="76"/>
      <c r="I225" s="198"/>
      <c r="J225" s="76"/>
      <c r="K225" s="76"/>
      <c r="L225" s="74"/>
      <c r="M225" s="241"/>
      <c r="N225" s="49"/>
      <c r="O225" s="49"/>
      <c r="P225" s="49"/>
      <c r="Q225" s="49"/>
      <c r="R225" s="49"/>
      <c r="S225" s="49"/>
      <c r="T225" s="97"/>
      <c r="AT225" s="25" t="s">
        <v>269</v>
      </c>
      <c r="AU225" s="25" t="s">
        <v>92</v>
      </c>
    </row>
    <row r="226" spans="2:51" s="12" customFormat="1" ht="13.5">
      <c r="B226" s="253"/>
      <c r="C226" s="254"/>
      <c r="D226" s="239" t="s">
        <v>278</v>
      </c>
      <c r="E226" s="254"/>
      <c r="F226" s="256" t="s">
        <v>1427</v>
      </c>
      <c r="G226" s="254"/>
      <c r="H226" s="257">
        <v>0.89</v>
      </c>
      <c r="I226" s="258"/>
      <c r="J226" s="254"/>
      <c r="K226" s="254"/>
      <c r="L226" s="259"/>
      <c r="M226" s="260"/>
      <c r="N226" s="261"/>
      <c r="O226" s="261"/>
      <c r="P226" s="261"/>
      <c r="Q226" s="261"/>
      <c r="R226" s="261"/>
      <c r="S226" s="261"/>
      <c r="T226" s="262"/>
      <c r="AT226" s="263" t="s">
        <v>278</v>
      </c>
      <c r="AU226" s="263" t="s">
        <v>92</v>
      </c>
      <c r="AV226" s="12" t="s">
        <v>92</v>
      </c>
      <c r="AW226" s="12" t="s">
        <v>6</v>
      </c>
      <c r="AX226" s="12" t="s">
        <v>24</v>
      </c>
      <c r="AY226" s="263" t="s">
        <v>261</v>
      </c>
    </row>
    <row r="227" spans="2:65" s="1" customFormat="1" ht="22.8" customHeight="1">
      <c r="B227" s="48"/>
      <c r="C227" s="228" t="s">
        <v>686</v>
      </c>
      <c r="D227" s="228" t="s">
        <v>262</v>
      </c>
      <c r="E227" s="229" t="s">
        <v>687</v>
      </c>
      <c r="F227" s="230" t="s">
        <v>688</v>
      </c>
      <c r="G227" s="231" t="s">
        <v>504</v>
      </c>
      <c r="H227" s="232">
        <v>84.32</v>
      </c>
      <c r="I227" s="233"/>
      <c r="J227" s="232">
        <f>ROUND(I227*H227,2)</f>
        <v>0</v>
      </c>
      <c r="K227" s="230" t="s">
        <v>266</v>
      </c>
      <c r="L227" s="74"/>
      <c r="M227" s="234" t="s">
        <v>40</v>
      </c>
      <c r="N227" s="235" t="s">
        <v>55</v>
      </c>
      <c r="O227" s="49"/>
      <c r="P227" s="236">
        <f>O227*H227</f>
        <v>0</v>
      </c>
      <c r="Q227" s="236">
        <v>8.3E-05</v>
      </c>
      <c r="R227" s="236">
        <f>Q227*H227</f>
        <v>0.006998559999999999</v>
      </c>
      <c r="S227" s="236">
        <v>0</v>
      </c>
      <c r="T227" s="237">
        <f>S227*H227</f>
        <v>0</v>
      </c>
      <c r="AR227" s="25" t="s">
        <v>287</v>
      </c>
      <c r="AT227" s="25" t="s">
        <v>262</v>
      </c>
      <c r="AU227" s="25" t="s">
        <v>92</v>
      </c>
      <c r="AY227" s="25" t="s">
        <v>261</v>
      </c>
      <c r="BE227" s="238">
        <f>IF(N227="základní",J227,0)</f>
        <v>0</v>
      </c>
      <c r="BF227" s="238">
        <f>IF(N227="snížená",J227,0)</f>
        <v>0</v>
      </c>
      <c r="BG227" s="238">
        <f>IF(N227="zákl. přenesená",J227,0)</f>
        <v>0</v>
      </c>
      <c r="BH227" s="238">
        <f>IF(N227="sníž. přenesená",J227,0)</f>
        <v>0</v>
      </c>
      <c r="BI227" s="238">
        <f>IF(N227="nulová",J227,0)</f>
        <v>0</v>
      </c>
      <c r="BJ227" s="25" t="s">
        <v>24</v>
      </c>
      <c r="BK227" s="238">
        <f>ROUND(I227*H227,2)</f>
        <v>0</v>
      </c>
      <c r="BL227" s="25" t="s">
        <v>287</v>
      </c>
      <c r="BM227" s="25" t="s">
        <v>1428</v>
      </c>
    </row>
    <row r="228" spans="2:47" s="1" customFormat="1" ht="13.5">
      <c r="B228" s="48"/>
      <c r="C228" s="76"/>
      <c r="D228" s="239" t="s">
        <v>269</v>
      </c>
      <c r="E228" s="76"/>
      <c r="F228" s="240" t="s">
        <v>690</v>
      </c>
      <c r="G228" s="76"/>
      <c r="H228" s="76"/>
      <c r="I228" s="198"/>
      <c r="J228" s="76"/>
      <c r="K228" s="76"/>
      <c r="L228" s="74"/>
      <c r="M228" s="241"/>
      <c r="N228" s="49"/>
      <c r="O228" s="49"/>
      <c r="P228" s="49"/>
      <c r="Q228" s="49"/>
      <c r="R228" s="49"/>
      <c r="S228" s="49"/>
      <c r="T228" s="97"/>
      <c r="AT228" s="25" t="s">
        <v>269</v>
      </c>
      <c r="AU228" s="25" t="s">
        <v>92</v>
      </c>
    </row>
    <row r="229" spans="2:47" s="1" customFormat="1" ht="13.5">
      <c r="B229" s="48"/>
      <c r="C229" s="76"/>
      <c r="D229" s="239" t="s">
        <v>343</v>
      </c>
      <c r="E229" s="76"/>
      <c r="F229" s="242" t="s">
        <v>678</v>
      </c>
      <c r="G229" s="76"/>
      <c r="H229" s="76"/>
      <c r="I229" s="198"/>
      <c r="J229" s="76"/>
      <c r="K229" s="76"/>
      <c r="L229" s="74"/>
      <c r="M229" s="241"/>
      <c r="N229" s="49"/>
      <c r="O229" s="49"/>
      <c r="P229" s="49"/>
      <c r="Q229" s="49"/>
      <c r="R229" s="49"/>
      <c r="S229" s="49"/>
      <c r="T229" s="97"/>
      <c r="AT229" s="25" t="s">
        <v>343</v>
      </c>
      <c r="AU229" s="25" t="s">
        <v>92</v>
      </c>
    </row>
    <row r="230" spans="2:51" s="12" customFormat="1" ht="13.5">
      <c r="B230" s="253"/>
      <c r="C230" s="254"/>
      <c r="D230" s="239" t="s">
        <v>278</v>
      </c>
      <c r="E230" s="255" t="s">
        <v>40</v>
      </c>
      <c r="F230" s="256" t="s">
        <v>1429</v>
      </c>
      <c r="G230" s="254"/>
      <c r="H230" s="257">
        <v>84.32</v>
      </c>
      <c r="I230" s="258"/>
      <c r="J230" s="254"/>
      <c r="K230" s="254"/>
      <c r="L230" s="259"/>
      <c r="M230" s="260"/>
      <c r="N230" s="261"/>
      <c r="O230" s="261"/>
      <c r="P230" s="261"/>
      <c r="Q230" s="261"/>
      <c r="R230" s="261"/>
      <c r="S230" s="261"/>
      <c r="T230" s="262"/>
      <c r="AT230" s="263" t="s">
        <v>278</v>
      </c>
      <c r="AU230" s="263" t="s">
        <v>92</v>
      </c>
      <c r="AV230" s="12" t="s">
        <v>92</v>
      </c>
      <c r="AW230" s="12" t="s">
        <v>47</v>
      </c>
      <c r="AX230" s="12" t="s">
        <v>24</v>
      </c>
      <c r="AY230" s="263" t="s">
        <v>261</v>
      </c>
    </row>
    <row r="231" spans="2:65" s="1" customFormat="1" ht="14.4" customHeight="1">
      <c r="B231" s="48"/>
      <c r="C231" s="301" t="s">
        <v>692</v>
      </c>
      <c r="D231" s="301" t="s">
        <v>510</v>
      </c>
      <c r="E231" s="302" t="s">
        <v>693</v>
      </c>
      <c r="F231" s="303" t="s">
        <v>694</v>
      </c>
      <c r="G231" s="304" t="s">
        <v>683</v>
      </c>
      <c r="H231" s="305">
        <v>2.11</v>
      </c>
      <c r="I231" s="306"/>
      <c r="J231" s="305">
        <f>ROUND(I231*H231,2)</f>
        <v>0</v>
      </c>
      <c r="K231" s="303" t="s">
        <v>266</v>
      </c>
      <c r="L231" s="307"/>
      <c r="M231" s="308" t="s">
        <v>40</v>
      </c>
      <c r="N231" s="309" t="s">
        <v>55</v>
      </c>
      <c r="O231" s="49"/>
      <c r="P231" s="236">
        <f>O231*H231</f>
        <v>0</v>
      </c>
      <c r="Q231" s="236">
        <v>0.001</v>
      </c>
      <c r="R231" s="236">
        <f>Q231*H231</f>
        <v>0.00211</v>
      </c>
      <c r="S231" s="236">
        <v>0</v>
      </c>
      <c r="T231" s="237">
        <f>S231*H231</f>
        <v>0</v>
      </c>
      <c r="AR231" s="25" t="s">
        <v>308</v>
      </c>
      <c r="AT231" s="25" t="s">
        <v>510</v>
      </c>
      <c r="AU231" s="25" t="s">
        <v>92</v>
      </c>
      <c r="AY231" s="25" t="s">
        <v>261</v>
      </c>
      <c r="BE231" s="238">
        <f>IF(N231="základní",J231,0)</f>
        <v>0</v>
      </c>
      <c r="BF231" s="238">
        <f>IF(N231="snížená",J231,0)</f>
        <v>0</v>
      </c>
      <c r="BG231" s="238">
        <f>IF(N231="zákl. přenesená",J231,0)</f>
        <v>0</v>
      </c>
      <c r="BH231" s="238">
        <f>IF(N231="sníž. přenesená",J231,0)</f>
        <v>0</v>
      </c>
      <c r="BI231" s="238">
        <f>IF(N231="nulová",J231,0)</f>
        <v>0</v>
      </c>
      <c r="BJ231" s="25" t="s">
        <v>24</v>
      </c>
      <c r="BK231" s="238">
        <f>ROUND(I231*H231,2)</f>
        <v>0</v>
      </c>
      <c r="BL231" s="25" t="s">
        <v>287</v>
      </c>
      <c r="BM231" s="25" t="s">
        <v>1430</v>
      </c>
    </row>
    <row r="232" spans="2:47" s="1" customFormat="1" ht="13.5">
      <c r="B232" s="48"/>
      <c r="C232" s="76"/>
      <c r="D232" s="239" t="s">
        <v>269</v>
      </c>
      <c r="E232" s="76"/>
      <c r="F232" s="240" t="s">
        <v>694</v>
      </c>
      <c r="G232" s="76"/>
      <c r="H232" s="76"/>
      <c r="I232" s="198"/>
      <c r="J232" s="76"/>
      <c r="K232" s="76"/>
      <c r="L232" s="74"/>
      <c r="M232" s="241"/>
      <c r="N232" s="49"/>
      <c r="O232" s="49"/>
      <c r="P232" s="49"/>
      <c r="Q232" s="49"/>
      <c r="R232" s="49"/>
      <c r="S232" s="49"/>
      <c r="T232" s="97"/>
      <c r="AT232" s="25" t="s">
        <v>269</v>
      </c>
      <c r="AU232" s="25" t="s">
        <v>92</v>
      </c>
    </row>
    <row r="233" spans="2:51" s="12" customFormat="1" ht="13.5">
      <c r="B233" s="253"/>
      <c r="C233" s="254"/>
      <c r="D233" s="239" t="s">
        <v>278</v>
      </c>
      <c r="E233" s="255" t="s">
        <v>40</v>
      </c>
      <c r="F233" s="256" t="s">
        <v>1431</v>
      </c>
      <c r="G233" s="254"/>
      <c r="H233" s="257">
        <v>2.11</v>
      </c>
      <c r="I233" s="258"/>
      <c r="J233" s="254"/>
      <c r="K233" s="254"/>
      <c r="L233" s="259"/>
      <c r="M233" s="260"/>
      <c r="N233" s="261"/>
      <c r="O233" s="261"/>
      <c r="P233" s="261"/>
      <c r="Q233" s="261"/>
      <c r="R233" s="261"/>
      <c r="S233" s="261"/>
      <c r="T233" s="262"/>
      <c r="AT233" s="263" t="s">
        <v>278</v>
      </c>
      <c r="AU233" s="263" t="s">
        <v>92</v>
      </c>
      <c r="AV233" s="12" t="s">
        <v>92</v>
      </c>
      <c r="AW233" s="12" t="s">
        <v>47</v>
      </c>
      <c r="AX233" s="12" t="s">
        <v>24</v>
      </c>
      <c r="AY233" s="263" t="s">
        <v>261</v>
      </c>
    </row>
    <row r="234" spans="2:65" s="1" customFormat="1" ht="14.4" customHeight="1">
      <c r="B234" s="48"/>
      <c r="C234" s="228" t="s">
        <v>697</v>
      </c>
      <c r="D234" s="228" t="s">
        <v>262</v>
      </c>
      <c r="E234" s="229" t="s">
        <v>698</v>
      </c>
      <c r="F234" s="230" t="s">
        <v>699</v>
      </c>
      <c r="G234" s="231" t="s">
        <v>504</v>
      </c>
      <c r="H234" s="232">
        <v>260.6</v>
      </c>
      <c r="I234" s="233"/>
      <c r="J234" s="232">
        <f>ROUND(I234*H234,2)</f>
        <v>0</v>
      </c>
      <c r="K234" s="230" t="s">
        <v>266</v>
      </c>
      <c r="L234" s="74"/>
      <c r="M234" s="234" t="s">
        <v>40</v>
      </c>
      <c r="N234" s="235" t="s">
        <v>55</v>
      </c>
      <c r="O234" s="49"/>
      <c r="P234" s="236">
        <f>O234*H234</f>
        <v>0</v>
      </c>
      <c r="Q234" s="236">
        <v>0</v>
      </c>
      <c r="R234" s="236">
        <f>Q234*H234</f>
        <v>0</v>
      </c>
      <c r="S234" s="236">
        <v>0</v>
      </c>
      <c r="T234" s="237">
        <f>S234*H234</f>
        <v>0</v>
      </c>
      <c r="AR234" s="25" t="s">
        <v>287</v>
      </c>
      <c r="AT234" s="25" t="s">
        <v>262</v>
      </c>
      <c r="AU234" s="25" t="s">
        <v>92</v>
      </c>
      <c r="AY234" s="25" t="s">
        <v>261</v>
      </c>
      <c r="BE234" s="238">
        <f>IF(N234="základní",J234,0)</f>
        <v>0</v>
      </c>
      <c r="BF234" s="238">
        <f>IF(N234="snížená",J234,0)</f>
        <v>0</v>
      </c>
      <c r="BG234" s="238">
        <f>IF(N234="zákl. přenesená",J234,0)</f>
        <v>0</v>
      </c>
      <c r="BH234" s="238">
        <f>IF(N234="sníž. přenesená",J234,0)</f>
        <v>0</v>
      </c>
      <c r="BI234" s="238">
        <f>IF(N234="nulová",J234,0)</f>
        <v>0</v>
      </c>
      <c r="BJ234" s="25" t="s">
        <v>24</v>
      </c>
      <c r="BK234" s="238">
        <f>ROUND(I234*H234,2)</f>
        <v>0</v>
      </c>
      <c r="BL234" s="25" t="s">
        <v>287</v>
      </c>
      <c r="BM234" s="25" t="s">
        <v>1432</v>
      </c>
    </row>
    <row r="235" spans="2:47" s="1" customFormat="1" ht="13.5">
      <c r="B235" s="48"/>
      <c r="C235" s="76"/>
      <c r="D235" s="239" t="s">
        <v>269</v>
      </c>
      <c r="E235" s="76"/>
      <c r="F235" s="240" t="s">
        <v>701</v>
      </c>
      <c r="G235" s="76"/>
      <c r="H235" s="76"/>
      <c r="I235" s="198"/>
      <c r="J235" s="76"/>
      <c r="K235" s="76"/>
      <c r="L235" s="74"/>
      <c r="M235" s="241"/>
      <c r="N235" s="49"/>
      <c r="O235" s="49"/>
      <c r="P235" s="49"/>
      <c r="Q235" s="49"/>
      <c r="R235" s="49"/>
      <c r="S235" s="49"/>
      <c r="T235" s="97"/>
      <c r="AT235" s="25" t="s">
        <v>269</v>
      </c>
      <c r="AU235" s="25" t="s">
        <v>92</v>
      </c>
    </row>
    <row r="236" spans="2:47" s="1" customFormat="1" ht="13.5">
      <c r="B236" s="48"/>
      <c r="C236" s="76"/>
      <c r="D236" s="239" t="s">
        <v>343</v>
      </c>
      <c r="E236" s="76"/>
      <c r="F236" s="242" t="s">
        <v>702</v>
      </c>
      <c r="G236" s="76"/>
      <c r="H236" s="76"/>
      <c r="I236" s="198"/>
      <c r="J236" s="76"/>
      <c r="K236" s="76"/>
      <c r="L236" s="74"/>
      <c r="M236" s="241"/>
      <c r="N236" s="49"/>
      <c r="O236" s="49"/>
      <c r="P236" s="49"/>
      <c r="Q236" s="49"/>
      <c r="R236" s="49"/>
      <c r="S236" s="49"/>
      <c r="T236" s="97"/>
      <c r="AT236" s="25" t="s">
        <v>343</v>
      </c>
      <c r="AU236" s="25" t="s">
        <v>92</v>
      </c>
    </row>
    <row r="237" spans="2:47" s="1" customFormat="1" ht="13.5">
      <c r="B237" s="48"/>
      <c r="C237" s="76"/>
      <c r="D237" s="239" t="s">
        <v>271</v>
      </c>
      <c r="E237" s="76"/>
      <c r="F237" s="242" t="s">
        <v>703</v>
      </c>
      <c r="G237" s="76"/>
      <c r="H237" s="76"/>
      <c r="I237" s="198"/>
      <c r="J237" s="76"/>
      <c r="K237" s="76"/>
      <c r="L237" s="74"/>
      <c r="M237" s="241"/>
      <c r="N237" s="49"/>
      <c r="O237" s="49"/>
      <c r="P237" s="49"/>
      <c r="Q237" s="49"/>
      <c r="R237" s="49"/>
      <c r="S237" s="49"/>
      <c r="T237" s="97"/>
      <c r="AT237" s="25" t="s">
        <v>271</v>
      </c>
      <c r="AU237" s="25" t="s">
        <v>92</v>
      </c>
    </row>
    <row r="238" spans="2:51" s="12" customFormat="1" ht="13.5">
      <c r="B238" s="253"/>
      <c r="C238" s="254"/>
      <c r="D238" s="239" t="s">
        <v>278</v>
      </c>
      <c r="E238" s="255" t="s">
        <v>40</v>
      </c>
      <c r="F238" s="256" t="s">
        <v>1433</v>
      </c>
      <c r="G238" s="254"/>
      <c r="H238" s="257">
        <v>260.6</v>
      </c>
      <c r="I238" s="258"/>
      <c r="J238" s="254"/>
      <c r="K238" s="254"/>
      <c r="L238" s="259"/>
      <c r="M238" s="260"/>
      <c r="N238" s="261"/>
      <c r="O238" s="261"/>
      <c r="P238" s="261"/>
      <c r="Q238" s="261"/>
      <c r="R238" s="261"/>
      <c r="S238" s="261"/>
      <c r="T238" s="262"/>
      <c r="AT238" s="263" t="s">
        <v>278</v>
      </c>
      <c r="AU238" s="263" t="s">
        <v>92</v>
      </c>
      <c r="AV238" s="12" t="s">
        <v>92</v>
      </c>
      <c r="AW238" s="12" t="s">
        <v>47</v>
      </c>
      <c r="AX238" s="12" t="s">
        <v>24</v>
      </c>
      <c r="AY238" s="263" t="s">
        <v>261</v>
      </c>
    </row>
    <row r="239" spans="2:65" s="1" customFormat="1" ht="14.4" customHeight="1">
      <c r="B239" s="48"/>
      <c r="C239" s="228" t="s">
        <v>705</v>
      </c>
      <c r="D239" s="228" t="s">
        <v>262</v>
      </c>
      <c r="E239" s="229" t="s">
        <v>706</v>
      </c>
      <c r="F239" s="230" t="s">
        <v>707</v>
      </c>
      <c r="G239" s="231" t="s">
        <v>504</v>
      </c>
      <c r="H239" s="232">
        <v>124.57</v>
      </c>
      <c r="I239" s="233"/>
      <c r="J239" s="232">
        <f>ROUND(I239*H239,2)</f>
        <v>0</v>
      </c>
      <c r="K239" s="230" t="s">
        <v>266</v>
      </c>
      <c r="L239" s="74"/>
      <c r="M239" s="234" t="s">
        <v>40</v>
      </c>
      <c r="N239" s="235" t="s">
        <v>55</v>
      </c>
      <c r="O239" s="49"/>
      <c r="P239" s="236">
        <f>O239*H239</f>
        <v>0</v>
      </c>
      <c r="Q239" s="236">
        <v>0</v>
      </c>
      <c r="R239" s="236">
        <f>Q239*H239</f>
        <v>0</v>
      </c>
      <c r="S239" s="236">
        <v>0</v>
      </c>
      <c r="T239" s="237">
        <f>S239*H239</f>
        <v>0</v>
      </c>
      <c r="AR239" s="25" t="s">
        <v>287</v>
      </c>
      <c r="AT239" s="25" t="s">
        <v>262</v>
      </c>
      <c r="AU239" s="25" t="s">
        <v>92</v>
      </c>
      <c r="AY239" s="25" t="s">
        <v>261</v>
      </c>
      <c r="BE239" s="238">
        <f>IF(N239="základní",J239,0)</f>
        <v>0</v>
      </c>
      <c r="BF239" s="238">
        <f>IF(N239="snížená",J239,0)</f>
        <v>0</v>
      </c>
      <c r="BG239" s="238">
        <f>IF(N239="zákl. přenesená",J239,0)</f>
        <v>0</v>
      </c>
      <c r="BH239" s="238">
        <f>IF(N239="sníž. přenesená",J239,0)</f>
        <v>0</v>
      </c>
      <c r="BI239" s="238">
        <f>IF(N239="nulová",J239,0)</f>
        <v>0</v>
      </c>
      <c r="BJ239" s="25" t="s">
        <v>24</v>
      </c>
      <c r="BK239" s="238">
        <f>ROUND(I239*H239,2)</f>
        <v>0</v>
      </c>
      <c r="BL239" s="25" t="s">
        <v>287</v>
      </c>
      <c r="BM239" s="25" t="s">
        <v>1434</v>
      </c>
    </row>
    <row r="240" spans="2:47" s="1" customFormat="1" ht="13.5">
      <c r="B240" s="48"/>
      <c r="C240" s="76"/>
      <c r="D240" s="239" t="s">
        <v>269</v>
      </c>
      <c r="E240" s="76"/>
      <c r="F240" s="240" t="s">
        <v>709</v>
      </c>
      <c r="G240" s="76"/>
      <c r="H240" s="76"/>
      <c r="I240" s="198"/>
      <c r="J240" s="76"/>
      <c r="K240" s="76"/>
      <c r="L240" s="74"/>
      <c r="M240" s="241"/>
      <c r="N240" s="49"/>
      <c r="O240" s="49"/>
      <c r="P240" s="49"/>
      <c r="Q240" s="49"/>
      <c r="R240" s="49"/>
      <c r="S240" s="49"/>
      <c r="T240" s="97"/>
      <c r="AT240" s="25" t="s">
        <v>269</v>
      </c>
      <c r="AU240" s="25" t="s">
        <v>92</v>
      </c>
    </row>
    <row r="241" spans="2:47" s="1" customFormat="1" ht="13.5">
      <c r="B241" s="48"/>
      <c r="C241" s="76"/>
      <c r="D241" s="239" t="s">
        <v>343</v>
      </c>
      <c r="E241" s="76"/>
      <c r="F241" s="242" t="s">
        <v>710</v>
      </c>
      <c r="G241" s="76"/>
      <c r="H241" s="76"/>
      <c r="I241" s="198"/>
      <c r="J241" s="76"/>
      <c r="K241" s="76"/>
      <c r="L241" s="74"/>
      <c r="M241" s="241"/>
      <c r="N241" s="49"/>
      <c r="O241" s="49"/>
      <c r="P241" s="49"/>
      <c r="Q241" s="49"/>
      <c r="R241" s="49"/>
      <c r="S241" s="49"/>
      <c r="T241" s="97"/>
      <c r="AT241" s="25" t="s">
        <v>343</v>
      </c>
      <c r="AU241" s="25" t="s">
        <v>92</v>
      </c>
    </row>
    <row r="242" spans="2:51" s="12" customFormat="1" ht="13.5">
      <c r="B242" s="253"/>
      <c r="C242" s="254"/>
      <c r="D242" s="239" t="s">
        <v>278</v>
      </c>
      <c r="E242" s="255" t="s">
        <v>40</v>
      </c>
      <c r="F242" s="256" t="s">
        <v>1435</v>
      </c>
      <c r="G242" s="254"/>
      <c r="H242" s="257">
        <v>114.24</v>
      </c>
      <c r="I242" s="258"/>
      <c r="J242" s="254"/>
      <c r="K242" s="254"/>
      <c r="L242" s="259"/>
      <c r="M242" s="260"/>
      <c r="N242" s="261"/>
      <c r="O242" s="261"/>
      <c r="P242" s="261"/>
      <c r="Q242" s="261"/>
      <c r="R242" s="261"/>
      <c r="S242" s="261"/>
      <c r="T242" s="262"/>
      <c r="AT242" s="263" t="s">
        <v>278</v>
      </c>
      <c r="AU242" s="263" t="s">
        <v>92</v>
      </c>
      <c r="AV242" s="12" t="s">
        <v>92</v>
      </c>
      <c r="AW242" s="12" t="s">
        <v>47</v>
      </c>
      <c r="AX242" s="12" t="s">
        <v>84</v>
      </c>
      <c r="AY242" s="263" t="s">
        <v>261</v>
      </c>
    </row>
    <row r="243" spans="2:51" s="12" customFormat="1" ht="13.5">
      <c r="B243" s="253"/>
      <c r="C243" s="254"/>
      <c r="D243" s="239" t="s">
        <v>278</v>
      </c>
      <c r="E243" s="255" t="s">
        <v>40</v>
      </c>
      <c r="F243" s="256" t="s">
        <v>1436</v>
      </c>
      <c r="G243" s="254"/>
      <c r="H243" s="257">
        <v>10.33</v>
      </c>
      <c r="I243" s="258"/>
      <c r="J243" s="254"/>
      <c r="K243" s="254"/>
      <c r="L243" s="259"/>
      <c r="M243" s="260"/>
      <c r="N243" s="261"/>
      <c r="O243" s="261"/>
      <c r="P243" s="261"/>
      <c r="Q243" s="261"/>
      <c r="R243" s="261"/>
      <c r="S243" s="261"/>
      <c r="T243" s="262"/>
      <c r="AT243" s="263" t="s">
        <v>278</v>
      </c>
      <c r="AU243" s="263" t="s">
        <v>92</v>
      </c>
      <c r="AV243" s="12" t="s">
        <v>92</v>
      </c>
      <c r="AW243" s="12" t="s">
        <v>47</v>
      </c>
      <c r="AX243" s="12" t="s">
        <v>84</v>
      </c>
      <c r="AY243" s="263" t="s">
        <v>261</v>
      </c>
    </row>
    <row r="244" spans="2:51" s="15" customFormat="1" ht="13.5">
      <c r="B244" s="290"/>
      <c r="C244" s="291"/>
      <c r="D244" s="239" t="s">
        <v>278</v>
      </c>
      <c r="E244" s="292" t="s">
        <v>40</v>
      </c>
      <c r="F244" s="293" t="s">
        <v>380</v>
      </c>
      <c r="G244" s="291"/>
      <c r="H244" s="294">
        <v>124.57</v>
      </c>
      <c r="I244" s="295"/>
      <c r="J244" s="291"/>
      <c r="K244" s="291"/>
      <c r="L244" s="296"/>
      <c r="M244" s="297"/>
      <c r="N244" s="298"/>
      <c r="O244" s="298"/>
      <c r="P244" s="298"/>
      <c r="Q244" s="298"/>
      <c r="R244" s="298"/>
      <c r="S244" s="298"/>
      <c r="T244" s="299"/>
      <c r="AT244" s="300" t="s">
        <v>278</v>
      </c>
      <c r="AU244" s="300" t="s">
        <v>92</v>
      </c>
      <c r="AV244" s="15" t="s">
        <v>287</v>
      </c>
      <c r="AW244" s="15" t="s">
        <v>47</v>
      </c>
      <c r="AX244" s="15" t="s">
        <v>24</v>
      </c>
      <c r="AY244" s="300" t="s">
        <v>261</v>
      </c>
    </row>
    <row r="245" spans="2:65" s="1" customFormat="1" ht="14.4" customHeight="1">
      <c r="B245" s="48"/>
      <c r="C245" s="228" t="s">
        <v>713</v>
      </c>
      <c r="D245" s="228" t="s">
        <v>262</v>
      </c>
      <c r="E245" s="229" t="s">
        <v>714</v>
      </c>
      <c r="F245" s="230" t="s">
        <v>715</v>
      </c>
      <c r="G245" s="231" t="s">
        <v>504</v>
      </c>
      <c r="H245" s="232">
        <v>467</v>
      </c>
      <c r="I245" s="233"/>
      <c r="J245" s="232">
        <f>ROUND(I245*H245,2)</f>
        <v>0</v>
      </c>
      <c r="K245" s="230" t="s">
        <v>266</v>
      </c>
      <c r="L245" s="74"/>
      <c r="M245" s="234" t="s">
        <v>40</v>
      </c>
      <c r="N245" s="235" t="s">
        <v>55</v>
      </c>
      <c r="O245" s="49"/>
      <c r="P245" s="236">
        <f>O245*H245</f>
        <v>0</v>
      </c>
      <c r="Q245" s="236">
        <v>0</v>
      </c>
      <c r="R245" s="236">
        <f>Q245*H245</f>
        <v>0</v>
      </c>
      <c r="S245" s="236">
        <v>0</v>
      </c>
      <c r="T245" s="237">
        <f>S245*H245</f>
        <v>0</v>
      </c>
      <c r="AR245" s="25" t="s">
        <v>287</v>
      </c>
      <c r="AT245" s="25" t="s">
        <v>262</v>
      </c>
      <c r="AU245" s="25" t="s">
        <v>92</v>
      </c>
      <c r="AY245" s="25" t="s">
        <v>261</v>
      </c>
      <c r="BE245" s="238">
        <f>IF(N245="základní",J245,0)</f>
        <v>0</v>
      </c>
      <c r="BF245" s="238">
        <f>IF(N245="snížená",J245,0)</f>
        <v>0</v>
      </c>
      <c r="BG245" s="238">
        <f>IF(N245="zákl. přenesená",J245,0)</f>
        <v>0</v>
      </c>
      <c r="BH245" s="238">
        <f>IF(N245="sníž. přenesená",J245,0)</f>
        <v>0</v>
      </c>
      <c r="BI245" s="238">
        <f>IF(N245="nulová",J245,0)</f>
        <v>0</v>
      </c>
      <c r="BJ245" s="25" t="s">
        <v>24</v>
      </c>
      <c r="BK245" s="238">
        <f>ROUND(I245*H245,2)</f>
        <v>0</v>
      </c>
      <c r="BL245" s="25" t="s">
        <v>287</v>
      </c>
      <c r="BM245" s="25" t="s">
        <v>1437</v>
      </c>
    </row>
    <row r="246" spans="2:47" s="1" customFormat="1" ht="13.5">
      <c r="B246" s="48"/>
      <c r="C246" s="76"/>
      <c r="D246" s="239" t="s">
        <v>269</v>
      </c>
      <c r="E246" s="76"/>
      <c r="F246" s="240" t="s">
        <v>717</v>
      </c>
      <c r="G246" s="76"/>
      <c r="H246" s="76"/>
      <c r="I246" s="198"/>
      <c r="J246" s="76"/>
      <c r="K246" s="76"/>
      <c r="L246" s="74"/>
      <c r="M246" s="241"/>
      <c r="N246" s="49"/>
      <c r="O246" s="49"/>
      <c r="P246" s="49"/>
      <c r="Q246" s="49"/>
      <c r="R246" s="49"/>
      <c r="S246" s="49"/>
      <c r="T246" s="97"/>
      <c r="AT246" s="25" t="s">
        <v>269</v>
      </c>
      <c r="AU246" s="25" t="s">
        <v>92</v>
      </c>
    </row>
    <row r="247" spans="2:47" s="1" customFormat="1" ht="13.5">
      <c r="B247" s="48"/>
      <c r="C247" s="76"/>
      <c r="D247" s="239" t="s">
        <v>343</v>
      </c>
      <c r="E247" s="76"/>
      <c r="F247" s="242" t="s">
        <v>718</v>
      </c>
      <c r="G247" s="76"/>
      <c r="H247" s="76"/>
      <c r="I247" s="198"/>
      <c r="J247" s="76"/>
      <c r="K247" s="76"/>
      <c r="L247" s="74"/>
      <c r="M247" s="241"/>
      <c r="N247" s="49"/>
      <c r="O247" s="49"/>
      <c r="P247" s="49"/>
      <c r="Q247" s="49"/>
      <c r="R247" s="49"/>
      <c r="S247" s="49"/>
      <c r="T247" s="97"/>
      <c r="AT247" s="25" t="s">
        <v>343</v>
      </c>
      <c r="AU247" s="25" t="s">
        <v>92</v>
      </c>
    </row>
    <row r="248" spans="2:51" s="12" customFormat="1" ht="13.5">
      <c r="B248" s="253"/>
      <c r="C248" s="254"/>
      <c r="D248" s="239" t="s">
        <v>278</v>
      </c>
      <c r="E248" s="255" t="s">
        <v>40</v>
      </c>
      <c r="F248" s="256" t="s">
        <v>1438</v>
      </c>
      <c r="G248" s="254"/>
      <c r="H248" s="257">
        <v>260.6</v>
      </c>
      <c r="I248" s="258"/>
      <c r="J248" s="254"/>
      <c r="K248" s="254"/>
      <c r="L248" s="259"/>
      <c r="M248" s="260"/>
      <c r="N248" s="261"/>
      <c r="O248" s="261"/>
      <c r="P248" s="261"/>
      <c r="Q248" s="261"/>
      <c r="R248" s="261"/>
      <c r="S248" s="261"/>
      <c r="T248" s="262"/>
      <c r="AT248" s="263" t="s">
        <v>278</v>
      </c>
      <c r="AU248" s="263" t="s">
        <v>92</v>
      </c>
      <c r="AV248" s="12" t="s">
        <v>92</v>
      </c>
      <c r="AW248" s="12" t="s">
        <v>47</v>
      </c>
      <c r="AX248" s="12" t="s">
        <v>84</v>
      </c>
      <c r="AY248" s="263" t="s">
        <v>261</v>
      </c>
    </row>
    <row r="249" spans="2:51" s="12" customFormat="1" ht="13.5">
      <c r="B249" s="253"/>
      <c r="C249" s="254"/>
      <c r="D249" s="239" t="s">
        <v>278</v>
      </c>
      <c r="E249" s="255" t="s">
        <v>40</v>
      </c>
      <c r="F249" s="256" t="s">
        <v>1439</v>
      </c>
      <c r="G249" s="254"/>
      <c r="H249" s="257">
        <v>206.4</v>
      </c>
      <c r="I249" s="258"/>
      <c r="J249" s="254"/>
      <c r="K249" s="254"/>
      <c r="L249" s="259"/>
      <c r="M249" s="260"/>
      <c r="N249" s="261"/>
      <c r="O249" s="261"/>
      <c r="P249" s="261"/>
      <c r="Q249" s="261"/>
      <c r="R249" s="261"/>
      <c r="S249" s="261"/>
      <c r="T249" s="262"/>
      <c r="AT249" s="263" t="s">
        <v>278</v>
      </c>
      <c r="AU249" s="263" t="s">
        <v>92</v>
      </c>
      <c r="AV249" s="12" t="s">
        <v>92</v>
      </c>
      <c r="AW249" s="12" t="s">
        <v>47</v>
      </c>
      <c r="AX249" s="12" t="s">
        <v>84</v>
      </c>
      <c r="AY249" s="263" t="s">
        <v>261</v>
      </c>
    </row>
    <row r="250" spans="2:51" s="15" customFormat="1" ht="13.5">
      <c r="B250" s="290"/>
      <c r="C250" s="291"/>
      <c r="D250" s="239" t="s">
        <v>278</v>
      </c>
      <c r="E250" s="292" t="s">
        <v>40</v>
      </c>
      <c r="F250" s="293" t="s">
        <v>380</v>
      </c>
      <c r="G250" s="291"/>
      <c r="H250" s="294">
        <v>467</v>
      </c>
      <c r="I250" s="295"/>
      <c r="J250" s="291"/>
      <c r="K250" s="291"/>
      <c r="L250" s="296"/>
      <c r="M250" s="297"/>
      <c r="N250" s="298"/>
      <c r="O250" s="298"/>
      <c r="P250" s="298"/>
      <c r="Q250" s="298"/>
      <c r="R250" s="298"/>
      <c r="S250" s="298"/>
      <c r="T250" s="299"/>
      <c r="AT250" s="300" t="s">
        <v>278</v>
      </c>
      <c r="AU250" s="300" t="s">
        <v>92</v>
      </c>
      <c r="AV250" s="15" t="s">
        <v>287</v>
      </c>
      <c r="AW250" s="15" t="s">
        <v>47</v>
      </c>
      <c r="AX250" s="15" t="s">
        <v>24</v>
      </c>
      <c r="AY250" s="300" t="s">
        <v>261</v>
      </c>
    </row>
    <row r="251" spans="2:65" s="1" customFormat="1" ht="22.8" customHeight="1">
      <c r="B251" s="48"/>
      <c r="C251" s="228" t="s">
        <v>721</v>
      </c>
      <c r="D251" s="228" t="s">
        <v>262</v>
      </c>
      <c r="E251" s="229" t="s">
        <v>722</v>
      </c>
      <c r="F251" s="230" t="s">
        <v>723</v>
      </c>
      <c r="G251" s="231" t="s">
        <v>504</v>
      </c>
      <c r="H251" s="232">
        <v>119.96</v>
      </c>
      <c r="I251" s="233"/>
      <c r="J251" s="232">
        <f>ROUND(I251*H251,2)</f>
        <v>0</v>
      </c>
      <c r="K251" s="230" t="s">
        <v>266</v>
      </c>
      <c r="L251" s="74"/>
      <c r="M251" s="234" t="s">
        <v>40</v>
      </c>
      <c r="N251" s="235" t="s">
        <v>55</v>
      </c>
      <c r="O251" s="49"/>
      <c r="P251" s="236">
        <f>O251*H251</f>
        <v>0</v>
      </c>
      <c r="Q251" s="236">
        <v>3E-07</v>
      </c>
      <c r="R251" s="236">
        <f>Q251*H251</f>
        <v>3.5987999999999995E-05</v>
      </c>
      <c r="S251" s="236">
        <v>0</v>
      </c>
      <c r="T251" s="237">
        <f>S251*H251</f>
        <v>0</v>
      </c>
      <c r="AR251" s="25" t="s">
        <v>287</v>
      </c>
      <c r="AT251" s="25" t="s">
        <v>262</v>
      </c>
      <c r="AU251" s="25" t="s">
        <v>92</v>
      </c>
      <c r="AY251" s="25" t="s">
        <v>261</v>
      </c>
      <c r="BE251" s="238">
        <f>IF(N251="základní",J251,0)</f>
        <v>0</v>
      </c>
      <c r="BF251" s="238">
        <f>IF(N251="snížená",J251,0)</f>
        <v>0</v>
      </c>
      <c r="BG251" s="238">
        <f>IF(N251="zákl. přenesená",J251,0)</f>
        <v>0</v>
      </c>
      <c r="BH251" s="238">
        <f>IF(N251="sníž. přenesená",J251,0)</f>
        <v>0</v>
      </c>
      <c r="BI251" s="238">
        <f>IF(N251="nulová",J251,0)</f>
        <v>0</v>
      </c>
      <c r="BJ251" s="25" t="s">
        <v>24</v>
      </c>
      <c r="BK251" s="238">
        <f>ROUND(I251*H251,2)</f>
        <v>0</v>
      </c>
      <c r="BL251" s="25" t="s">
        <v>287</v>
      </c>
      <c r="BM251" s="25" t="s">
        <v>1440</v>
      </c>
    </row>
    <row r="252" spans="2:47" s="1" customFormat="1" ht="13.5">
      <c r="B252" s="48"/>
      <c r="C252" s="76"/>
      <c r="D252" s="239" t="s">
        <v>269</v>
      </c>
      <c r="E252" s="76"/>
      <c r="F252" s="240" t="s">
        <v>725</v>
      </c>
      <c r="G252" s="76"/>
      <c r="H252" s="76"/>
      <c r="I252" s="198"/>
      <c r="J252" s="76"/>
      <c r="K252" s="76"/>
      <c r="L252" s="74"/>
      <c r="M252" s="241"/>
      <c r="N252" s="49"/>
      <c r="O252" s="49"/>
      <c r="P252" s="49"/>
      <c r="Q252" s="49"/>
      <c r="R252" s="49"/>
      <c r="S252" s="49"/>
      <c r="T252" s="97"/>
      <c r="AT252" s="25" t="s">
        <v>269</v>
      </c>
      <c r="AU252" s="25" t="s">
        <v>92</v>
      </c>
    </row>
    <row r="253" spans="2:47" s="1" customFormat="1" ht="13.5">
      <c r="B253" s="48"/>
      <c r="C253" s="76"/>
      <c r="D253" s="239" t="s">
        <v>343</v>
      </c>
      <c r="E253" s="76"/>
      <c r="F253" s="242" t="s">
        <v>726</v>
      </c>
      <c r="G253" s="76"/>
      <c r="H253" s="76"/>
      <c r="I253" s="198"/>
      <c r="J253" s="76"/>
      <c r="K253" s="76"/>
      <c r="L253" s="74"/>
      <c r="M253" s="241"/>
      <c r="N253" s="49"/>
      <c r="O253" s="49"/>
      <c r="P253" s="49"/>
      <c r="Q253" s="49"/>
      <c r="R253" s="49"/>
      <c r="S253" s="49"/>
      <c r="T253" s="97"/>
      <c r="AT253" s="25" t="s">
        <v>343</v>
      </c>
      <c r="AU253" s="25" t="s">
        <v>92</v>
      </c>
    </row>
    <row r="254" spans="2:51" s="12" customFormat="1" ht="13.5">
      <c r="B254" s="253"/>
      <c r="C254" s="254"/>
      <c r="D254" s="239" t="s">
        <v>278</v>
      </c>
      <c r="E254" s="255" t="s">
        <v>40</v>
      </c>
      <c r="F254" s="256" t="s">
        <v>1441</v>
      </c>
      <c r="G254" s="254"/>
      <c r="H254" s="257">
        <v>119.96</v>
      </c>
      <c r="I254" s="258"/>
      <c r="J254" s="254"/>
      <c r="K254" s="254"/>
      <c r="L254" s="259"/>
      <c r="M254" s="260"/>
      <c r="N254" s="261"/>
      <c r="O254" s="261"/>
      <c r="P254" s="261"/>
      <c r="Q254" s="261"/>
      <c r="R254" s="261"/>
      <c r="S254" s="261"/>
      <c r="T254" s="262"/>
      <c r="AT254" s="263" t="s">
        <v>278</v>
      </c>
      <c r="AU254" s="263" t="s">
        <v>92</v>
      </c>
      <c r="AV254" s="12" t="s">
        <v>92</v>
      </c>
      <c r="AW254" s="12" t="s">
        <v>47</v>
      </c>
      <c r="AX254" s="12" t="s">
        <v>24</v>
      </c>
      <c r="AY254" s="263" t="s">
        <v>261</v>
      </c>
    </row>
    <row r="255" spans="2:65" s="1" customFormat="1" ht="14.4" customHeight="1">
      <c r="B255" s="48"/>
      <c r="C255" s="228" t="s">
        <v>728</v>
      </c>
      <c r="D255" s="228" t="s">
        <v>262</v>
      </c>
      <c r="E255" s="229" t="s">
        <v>729</v>
      </c>
      <c r="F255" s="230" t="s">
        <v>730</v>
      </c>
      <c r="G255" s="231" t="s">
        <v>504</v>
      </c>
      <c r="H255" s="232">
        <v>8</v>
      </c>
      <c r="I255" s="233"/>
      <c r="J255" s="232">
        <f>ROUND(I255*H255,2)</f>
        <v>0</v>
      </c>
      <c r="K255" s="230" t="s">
        <v>266</v>
      </c>
      <c r="L255" s="74"/>
      <c r="M255" s="234" t="s">
        <v>40</v>
      </c>
      <c r="N255" s="235" t="s">
        <v>55</v>
      </c>
      <c r="O255" s="49"/>
      <c r="P255" s="236">
        <f>O255*H255</f>
        <v>0</v>
      </c>
      <c r="Q255" s="236">
        <v>0.0094024</v>
      </c>
      <c r="R255" s="236">
        <f>Q255*H255</f>
        <v>0.0752192</v>
      </c>
      <c r="S255" s="236">
        <v>0</v>
      </c>
      <c r="T255" s="237">
        <f>S255*H255</f>
        <v>0</v>
      </c>
      <c r="AR255" s="25" t="s">
        <v>287</v>
      </c>
      <c r="AT255" s="25" t="s">
        <v>262</v>
      </c>
      <c r="AU255" s="25" t="s">
        <v>92</v>
      </c>
      <c r="AY255" s="25" t="s">
        <v>261</v>
      </c>
      <c r="BE255" s="238">
        <f>IF(N255="základní",J255,0)</f>
        <v>0</v>
      </c>
      <c r="BF255" s="238">
        <f>IF(N255="snížená",J255,0)</f>
        <v>0</v>
      </c>
      <c r="BG255" s="238">
        <f>IF(N255="zákl. přenesená",J255,0)</f>
        <v>0</v>
      </c>
      <c r="BH255" s="238">
        <f>IF(N255="sníž. přenesená",J255,0)</f>
        <v>0</v>
      </c>
      <c r="BI255" s="238">
        <f>IF(N255="nulová",J255,0)</f>
        <v>0</v>
      </c>
      <c r="BJ255" s="25" t="s">
        <v>24</v>
      </c>
      <c r="BK255" s="238">
        <f>ROUND(I255*H255,2)</f>
        <v>0</v>
      </c>
      <c r="BL255" s="25" t="s">
        <v>287</v>
      </c>
      <c r="BM255" s="25" t="s">
        <v>1442</v>
      </c>
    </row>
    <row r="256" spans="2:47" s="1" customFormat="1" ht="13.5">
      <c r="B256" s="48"/>
      <c r="C256" s="76"/>
      <c r="D256" s="239" t="s">
        <v>269</v>
      </c>
      <c r="E256" s="76"/>
      <c r="F256" s="240" t="s">
        <v>732</v>
      </c>
      <c r="G256" s="76"/>
      <c r="H256" s="76"/>
      <c r="I256" s="198"/>
      <c r="J256" s="76"/>
      <c r="K256" s="76"/>
      <c r="L256" s="74"/>
      <c r="M256" s="241"/>
      <c r="N256" s="49"/>
      <c r="O256" s="49"/>
      <c r="P256" s="49"/>
      <c r="Q256" s="49"/>
      <c r="R256" s="49"/>
      <c r="S256" s="49"/>
      <c r="T256" s="97"/>
      <c r="AT256" s="25" t="s">
        <v>269</v>
      </c>
      <c r="AU256" s="25" t="s">
        <v>92</v>
      </c>
    </row>
    <row r="257" spans="2:51" s="12" customFormat="1" ht="13.5">
      <c r="B257" s="253"/>
      <c r="C257" s="254"/>
      <c r="D257" s="239" t="s">
        <v>278</v>
      </c>
      <c r="E257" s="255" t="s">
        <v>40</v>
      </c>
      <c r="F257" s="256" t="s">
        <v>733</v>
      </c>
      <c r="G257" s="254"/>
      <c r="H257" s="257">
        <v>8</v>
      </c>
      <c r="I257" s="258"/>
      <c r="J257" s="254"/>
      <c r="K257" s="254"/>
      <c r="L257" s="259"/>
      <c r="M257" s="260"/>
      <c r="N257" s="261"/>
      <c r="O257" s="261"/>
      <c r="P257" s="261"/>
      <c r="Q257" s="261"/>
      <c r="R257" s="261"/>
      <c r="S257" s="261"/>
      <c r="T257" s="262"/>
      <c r="AT257" s="263" t="s">
        <v>278</v>
      </c>
      <c r="AU257" s="263" t="s">
        <v>92</v>
      </c>
      <c r="AV257" s="12" t="s">
        <v>92</v>
      </c>
      <c r="AW257" s="12" t="s">
        <v>47</v>
      </c>
      <c r="AX257" s="12" t="s">
        <v>24</v>
      </c>
      <c r="AY257" s="263" t="s">
        <v>261</v>
      </c>
    </row>
    <row r="258" spans="2:65" s="1" customFormat="1" ht="14.4" customHeight="1">
      <c r="B258" s="48"/>
      <c r="C258" s="228" t="s">
        <v>734</v>
      </c>
      <c r="D258" s="228" t="s">
        <v>262</v>
      </c>
      <c r="E258" s="229" t="s">
        <v>735</v>
      </c>
      <c r="F258" s="230" t="s">
        <v>736</v>
      </c>
      <c r="G258" s="231" t="s">
        <v>504</v>
      </c>
      <c r="H258" s="232">
        <v>8</v>
      </c>
      <c r="I258" s="233"/>
      <c r="J258" s="232">
        <f>ROUND(I258*H258,2)</f>
        <v>0</v>
      </c>
      <c r="K258" s="230" t="s">
        <v>266</v>
      </c>
      <c r="L258" s="74"/>
      <c r="M258" s="234" t="s">
        <v>40</v>
      </c>
      <c r="N258" s="235" t="s">
        <v>55</v>
      </c>
      <c r="O258" s="49"/>
      <c r="P258" s="236">
        <f>O258*H258</f>
        <v>0</v>
      </c>
      <c r="Q258" s="236">
        <v>0</v>
      </c>
      <c r="R258" s="236">
        <f>Q258*H258</f>
        <v>0</v>
      </c>
      <c r="S258" s="236">
        <v>0</v>
      </c>
      <c r="T258" s="237">
        <f>S258*H258</f>
        <v>0</v>
      </c>
      <c r="AR258" s="25" t="s">
        <v>287</v>
      </c>
      <c r="AT258" s="25" t="s">
        <v>262</v>
      </c>
      <c r="AU258" s="25" t="s">
        <v>92</v>
      </c>
      <c r="AY258" s="25" t="s">
        <v>261</v>
      </c>
      <c r="BE258" s="238">
        <f>IF(N258="základní",J258,0)</f>
        <v>0</v>
      </c>
      <c r="BF258" s="238">
        <f>IF(N258="snížená",J258,0)</f>
        <v>0</v>
      </c>
      <c r="BG258" s="238">
        <f>IF(N258="zákl. přenesená",J258,0)</f>
        <v>0</v>
      </c>
      <c r="BH258" s="238">
        <f>IF(N258="sníž. přenesená",J258,0)</f>
        <v>0</v>
      </c>
      <c r="BI258" s="238">
        <f>IF(N258="nulová",J258,0)</f>
        <v>0</v>
      </c>
      <c r="BJ258" s="25" t="s">
        <v>24</v>
      </c>
      <c r="BK258" s="238">
        <f>ROUND(I258*H258,2)</f>
        <v>0</v>
      </c>
      <c r="BL258" s="25" t="s">
        <v>287</v>
      </c>
      <c r="BM258" s="25" t="s">
        <v>1443</v>
      </c>
    </row>
    <row r="259" spans="2:47" s="1" customFormat="1" ht="13.5">
      <c r="B259" s="48"/>
      <c r="C259" s="76"/>
      <c r="D259" s="239" t="s">
        <v>269</v>
      </c>
      <c r="E259" s="76"/>
      <c r="F259" s="240" t="s">
        <v>738</v>
      </c>
      <c r="G259" s="76"/>
      <c r="H259" s="76"/>
      <c r="I259" s="198"/>
      <c r="J259" s="76"/>
      <c r="K259" s="76"/>
      <c r="L259" s="74"/>
      <c r="M259" s="241"/>
      <c r="N259" s="49"/>
      <c r="O259" s="49"/>
      <c r="P259" s="49"/>
      <c r="Q259" s="49"/>
      <c r="R259" s="49"/>
      <c r="S259" s="49"/>
      <c r="T259" s="97"/>
      <c r="AT259" s="25" t="s">
        <v>269</v>
      </c>
      <c r="AU259" s="25" t="s">
        <v>92</v>
      </c>
    </row>
    <row r="260" spans="2:65" s="1" customFormat="1" ht="14.4" customHeight="1">
      <c r="B260" s="48"/>
      <c r="C260" s="228" t="s">
        <v>739</v>
      </c>
      <c r="D260" s="228" t="s">
        <v>262</v>
      </c>
      <c r="E260" s="229" t="s">
        <v>740</v>
      </c>
      <c r="F260" s="230" t="s">
        <v>741</v>
      </c>
      <c r="G260" s="231" t="s">
        <v>504</v>
      </c>
      <c r="H260" s="232">
        <v>239.92</v>
      </c>
      <c r="I260" s="233"/>
      <c r="J260" s="232">
        <f>ROUND(I260*H260,2)</f>
        <v>0</v>
      </c>
      <c r="K260" s="230" t="s">
        <v>266</v>
      </c>
      <c r="L260" s="74"/>
      <c r="M260" s="234" t="s">
        <v>40</v>
      </c>
      <c r="N260" s="235" t="s">
        <v>55</v>
      </c>
      <c r="O260" s="49"/>
      <c r="P260" s="236">
        <f>O260*H260</f>
        <v>0</v>
      </c>
      <c r="Q260" s="236">
        <v>0</v>
      </c>
      <c r="R260" s="236">
        <f>Q260*H260</f>
        <v>0</v>
      </c>
      <c r="S260" s="236">
        <v>0</v>
      </c>
      <c r="T260" s="237">
        <f>S260*H260</f>
        <v>0</v>
      </c>
      <c r="AR260" s="25" t="s">
        <v>287</v>
      </c>
      <c r="AT260" s="25" t="s">
        <v>262</v>
      </c>
      <c r="AU260" s="25" t="s">
        <v>92</v>
      </c>
      <c r="AY260" s="25" t="s">
        <v>261</v>
      </c>
      <c r="BE260" s="238">
        <f>IF(N260="základní",J260,0)</f>
        <v>0</v>
      </c>
      <c r="BF260" s="238">
        <f>IF(N260="snížená",J260,0)</f>
        <v>0</v>
      </c>
      <c r="BG260" s="238">
        <f>IF(N260="zákl. přenesená",J260,0)</f>
        <v>0</v>
      </c>
      <c r="BH260" s="238">
        <f>IF(N260="sníž. přenesená",J260,0)</f>
        <v>0</v>
      </c>
      <c r="BI260" s="238">
        <f>IF(N260="nulová",J260,0)</f>
        <v>0</v>
      </c>
      <c r="BJ260" s="25" t="s">
        <v>24</v>
      </c>
      <c r="BK260" s="238">
        <f>ROUND(I260*H260,2)</f>
        <v>0</v>
      </c>
      <c r="BL260" s="25" t="s">
        <v>287</v>
      </c>
      <c r="BM260" s="25" t="s">
        <v>1444</v>
      </c>
    </row>
    <row r="261" spans="2:47" s="1" customFormat="1" ht="13.5">
      <c r="B261" s="48"/>
      <c r="C261" s="76"/>
      <c r="D261" s="239" t="s">
        <v>269</v>
      </c>
      <c r="E261" s="76"/>
      <c r="F261" s="240" t="s">
        <v>743</v>
      </c>
      <c r="G261" s="76"/>
      <c r="H261" s="76"/>
      <c r="I261" s="198"/>
      <c r="J261" s="76"/>
      <c r="K261" s="76"/>
      <c r="L261" s="74"/>
      <c r="M261" s="241"/>
      <c r="N261" s="49"/>
      <c r="O261" s="49"/>
      <c r="P261" s="49"/>
      <c r="Q261" s="49"/>
      <c r="R261" s="49"/>
      <c r="S261" s="49"/>
      <c r="T261" s="97"/>
      <c r="AT261" s="25" t="s">
        <v>269</v>
      </c>
      <c r="AU261" s="25" t="s">
        <v>92</v>
      </c>
    </row>
    <row r="262" spans="2:47" s="1" customFormat="1" ht="13.5">
      <c r="B262" s="48"/>
      <c r="C262" s="76"/>
      <c r="D262" s="239" t="s">
        <v>343</v>
      </c>
      <c r="E262" s="76"/>
      <c r="F262" s="242" t="s">
        <v>744</v>
      </c>
      <c r="G262" s="76"/>
      <c r="H262" s="76"/>
      <c r="I262" s="198"/>
      <c r="J262" s="76"/>
      <c r="K262" s="76"/>
      <c r="L262" s="74"/>
      <c r="M262" s="241"/>
      <c r="N262" s="49"/>
      <c r="O262" s="49"/>
      <c r="P262" s="49"/>
      <c r="Q262" s="49"/>
      <c r="R262" s="49"/>
      <c r="S262" s="49"/>
      <c r="T262" s="97"/>
      <c r="AT262" s="25" t="s">
        <v>343</v>
      </c>
      <c r="AU262" s="25" t="s">
        <v>92</v>
      </c>
    </row>
    <row r="263" spans="2:51" s="12" customFormat="1" ht="13.5">
      <c r="B263" s="253"/>
      <c r="C263" s="254"/>
      <c r="D263" s="239" t="s">
        <v>278</v>
      </c>
      <c r="E263" s="255" t="s">
        <v>40</v>
      </c>
      <c r="F263" s="256" t="s">
        <v>1445</v>
      </c>
      <c r="G263" s="254"/>
      <c r="H263" s="257">
        <v>239.92</v>
      </c>
      <c r="I263" s="258"/>
      <c r="J263" s="254"/>
      <c r="K263" s="254"/>
      <c r="L263" s="259"/>
      <c r="M263" s="260"/>
      <c r="N263" s="261"/>
      <c r="O263" s="261"/>
      <c r="P263" s="261"/>
      <c r="Q263" s="261"/>
      <c r="R263" s="261"/>
      <c r="S263" s="261"/>
      <c r="T263" s="262"/>
      <c r="AT263" s="263" t="s">
        <v>278</v>
      </c>
      <c r="AU263" s="263" t="s">
        <v>92</v>
      </c>
      <c r="AV263" s="12" t="s">
        <v>92</v>
      </c>
      <c r="AW263" s="12" t="s">
        <v>47</v>
      </c>
      <c r="AX263" s="12" t="s">
        <v>24</v>
      </c>
      <c r="AY263" s="263" t="s">
        <v>261</v>
      </c>
    </row>
    <row r="264" spans="2:65" s="1" customFormat="1" ht="14.4" customHeight="1">
      <c r="B264" s="48"/>
      <c r="C264" s="228" t="s">
        <v>746</v>
      </c>
      <c r="D264" s="228" t="s">
        <v>262</v>
      </c>
      <c r="E264" s="229" t="s">
        <v>747</v>
      </c>
      <c r="F264" s="230" t="s">
        <v>748</v>
      </c>
      <c r="G264" s="231" t="s">
        <v>340</v>
      </c>
      <c r="H264" s="232">
        <v>17.99</v>
      </c>
      <c r="I264" s="233"/>
      <c r="J264" s="232">
        <f>ROUND(I264*H264,2)</f>
        <v>0</v>
      </c>
      <c r="K264" s="230" t="s">
        <v>266</v>
      </c>
      <c r="L264" s="74"/>
      <c r="M264" s="234" t="s">
        <v>40</v>
      </c>
      <c r="N264" s="235" t="s">
        <v>55</v>
      </c>
      <c r="O264" s="49"/>
      <c r="P264" s="236">
        <f>O264*H264</f>
        <v>0</v>
      </c>
      <c r="Q264" s="236">
        <v>0</v>
      </c>
      <c r="R264" s="236">
        <f>Q264*H264</f>
        <v>0</v>
      </c>
      <c r="S264" s="236">
        <v>0</v>
      </c>
      <c r="T264" s="237">
        <f>S264*H264</f>
        <v>0</v>
      </c>
      <c r="AR264" s="25" t="s">
        <v>287</v>
      </c>
      <c r="AT264" s="25" t="s">
        <v>262</v>
      </c>
      <c r="AU264" s="25" t="s">
        <v>92</v>
      </c>
      <c r="AY264" s="25" t="s">
        <v>261</v>
      </c>
      <c r="BE264" s="238">
        <f>IF(N264="základní",J264,0)</f>
        <v>0</v>
      </c>
      <c r="BF264" s="238">
        <f>IF(N264="snížená",J264,0)</f>
        <v>0</v>
      </c>
      <c r="BG264" s="238">
        <f>IF(N264="zákl. přenesená",J264,0)</f>
        <v>0</v>
      </c>
      <c r="BH264" s="238">
        <f>IF(N264="sníž. přenesená",J264,0)</f>
        <v>0</v>
      </c>
      <c r="BI264" s="238">
        <f>IF(N264="nulová",J264,0)</f>
        <v>0</v>
      </c>
      <c r="BJ264" s="25" t="s">
        <v>24</v>
      </c>
      <c r="BK264" s="238">
        <f>ROUND(I264*H264,2)</f>
        <v>0</v>
      </c>
      <c r="BL264" s="25" t="s">
        <v>287</v>
      </c>
      <c r="BM264" s="25" t="s">
        <v>1446</v>
      </c>
    </row>
    <row r="265" spans="2:47" s="1" customFormat="1" ht="13.5">
      <c r="B265" s="48"/>
      <c r="C265" s="76"/>
      <c r="D265" s="239" t="s">
        <v>269</v>
      </c>
      <c r="E265" s="76"/>
      <c r="F265" s="240" t="s">
        <v>750</v>
      </c>
      <c r="G265" s="76"/>
      <c r="H265" s="76"/>
      <c r="I265" s="198"/>
      <c r="J265" s="76"/>
      <c r="K265" s="76"/>
      <c r="L265" s="74"/>
      <c r="M265" s="241"/>
      <c r="N265" s="49"/>
      <c r="O265" s="49"/>
      <c r="P265" s="49"/>
      <c r="Q265" s="49"/>
      <c r="R265" s="49"/>
      <c r="S265" s="49"/>
      <c r="T265" s="97"/>
      <c r="AT265" s="25" t="s">
        <v>269</v>
      </c>
      <c r="AU265" s="25" t="s">
        <v>92</v>
      </c>
    </row>
    <row r="266" spans="2:51" s="12" customFormat="1" ht="13.5">
      <c r="B266" s="253"/>
      <c r="C266" s="254"/>
      <c r="D266" s="239" t="s">
        <v>278</v>
      </c>
      <c r="E266" s="255" t="s">
        <v>40</v>
      </c>
      <c r="F266" s="256" t="s">
        <v>1447</v>
      </c>
      <c r="G266" s="254"/>
      <c r="H266" s="257">
        <v>17.99</v>
      </c>
      <c r="I266" s="258"/>
      <c r="J266" s="254"/>
      <c r="K266" s="254"/>
      <c r="L266" s="259"/>
      <c r="M266" s="260"/>
      <c r="N266" s="261"/>
      <c r="O266" s="261"/>
      <c r="P266" s="261"/>
      <c r="Q266" s="261"/>
      <c r="R266" s="261"/>
      <c r="S266" s="261"/>
      <c r="T266" s="262"/>
      <c r="AT266" s="263" t="s">
        <v>278</v>
      </c>
      <c r="AU266" s="263" t="s">
        <v>92</v>
      </c>
      <c r="AV266" s="12" t="s">
        <v>92</v>
      </c>
      <c r="AW266" s="12" t="s">
        <v>47</v>
      </c>
      <c r="AX266" s="12" t="s">
        <v>24</v>
      </c>
      <c r="AY266" s="263" t="s">
        <v>261</v>
      </c>
    </row>
    <row r="267" spans="2:65" s="1" customFormat="1" ht="14.4" customHeight="1">
      <c r="B267" s="48"/>
      <c r="C267" s="228" t="s">
        <v>752</v>
      </c>
      <c r="D267" s="228" t="s">
        <v>262</v>
      </c>
      <c r="E267" s="229" t="s">
        <v>753</v>
      </c>
      <c r="F267" s="230" t="s">
        <v>754</v>
      </c>
      <c r="G267" s="231" t="s">
        <v>340</v>
      </c>
      <c r="H267" s="232">
        <v>17.99</v>
      </c>
      <c r="I267" s="233"/>
      <c r="J267" s="232">
        <f>ROUND(I267*H267,2)</f>
        <v>0</v>
      </c>
      <c r="K267" s="230" t="s">
        <v>266</v>
      </c>
      <c r="L267" s="74"/>
      <c r="M267" s="234" t="s">
        <v>40</v>
      </c>
      <c r="N267" s="235" t="s">
        <v>55</v>
      </c>
      <c r="O267" s="49"/>
      <c r="P267" s="236">
        <f>O267*H267</f>
        <v>0</v>
      </c>
      <c r="Q267" s="236">
        <v>0</v>
      </c>
      <c r="R267" s="236">
        <f>Q267*H267</f>
        <v>0</v>
      </c>
      <c r="S267" s="236">
        <v>0</v>
      </c>
      <c r="T267" s="237">
        <f>S267*H267</f>
        <v>0</v>
      </c>
      <c r="AR267" s="25" t="s">
        <v>287</v>
      </c>
      <c r="AT267" s="25" t="s">
        <v>262</v>
      </c>
      <c r="AU267" s="25" t="s">
        <v>92</v>
      </c>
      <c r="AY267" s="25" t="s">
        <v>261</v>
      </c>
      <c r="BE267" s="238">
        <f>IF(N267="základní",J267,0)</f>
        <v>0</v>
      </c>
      <c r="BF267" s="238">
        <f>IF(N267="snížená",J267,0)</f>
        <v>0</v>
      </c>
      <c r="BG267" s="238">
        <f>IF(N267="zákl. přenesená",J267,0)</f>
        <v>0</v>
      </c>
      <c r="BH267" s="238">
        <f>IF(N267="sníž. přenesená",J267,0)</f>
        <v>0</v>
      </c>
      <c r="BI267" s="238">
        <f>IF(N267="nulová",J267,0)</f>
        <v>0</v>
      </c>
      <c r="BJ267" s="25" t="s">
        <v>24</v>
      </c>
      <c r="BK267" s="238">
        <f>ROUND(I267*H267,2)</f>
        <v>0</v>
      </c>
      <c r="BL267" s="25" t="s">
        <v>287</v>
      </c>
      <c r="BM267" s="25" t="s">
        <v>1448</v>
      </c>
    </row>
    <row r="268" spans="2:47" s="1" customFormat="1" ht="13.5">
      <c r="B268" s="48"/>
      <c r="C268" s="76"/>
      <c r="D268" s="239" t="s">
        <v>269</v>
      </c>
      <c r="E268" s="76"/>
      <c r="F268" s="240" t="s">
        <v>756</v>
      </c>
      <c r="G268" s="76"/>
      <c r="H268" s="76"/>
      <c r="I268" s="198"/>
      <c r="J268" s="76"/>
      <c r="K268" s="76"/>
      <c r="L268" s="74"/>
      <c r="M268" s="241"/>
      <c r="N268" s="49"/>
      <c r="O268" s="49"/>
      <c r="P268" s="49"/>
      <c r="Q268" s="49"/>
      <c r="R268" s="49"/>
      <c r="S268" s="49"/>
      <c r="T268" s="97"/>
      <c r="AT268" s="25" t="s">
        <v>269</v>
      </c>
      <c r="AU268" s="25" t="s">
        <v>92</v>
      </c>
    </row>
    <row r="269" spans="2:47" s="1" customFormat="1" ht="13.5">
      <c r="B269" s="48"/>
      <c r="C269" s="76"/>
      <c r="D269" s="239" t="s">
        <v>343</v>
      </c>
      <c r="E269" s="76"/>
      <c r="F269" s="242" t="s">
        <v>757</v>
      </c>
      <c r="G269" s="76"/>
      <c r="H269" s="76"/>
      <c r="I269" s="198"/>
      <c r="J269" s="76"/>
      <c r="K269" s="76"/>
      <c r="L269" s="74"/>
      <c r="M269" s="241"/>
      <c r="N269" s="49"/>
      <c r="O269" s="49"/>
      <c r="P269" s="49"/>
      <c r="Q269" s="49"/>
      <c r="R269" s="49"/>
      <c r="S269" s="49"/>
      <c r="T269" s="97"/>
      <c r="AT269" s="25" t="s">
        <v>343</v>
      </c>
      <c r="AU269" s="25" t="s">
        <v>92</v>
      </c>
    </row>
    <row r="270" spans="2:63" s="10" customFormat="1" ht="29.85" customHeight="1">
      <c r="B270" s="214"/>
      <c r="C270" s="215"/>
      <c r="D270" s="216" t="s">
        <v>83</v>
      </c>
      <c r="E270" s="274" t="s">
        <v>282</v>
      </c>
      <c r="F270" s="274" t="s">
        <v>758</v>
      </c>
      <c r="G270" s="215"/>
      <c r="H270" s="215"/>
      <c r="I270" s="218"/>
      <c r="J270" s="275">
        <f>BK270</f>
        <v>0</v>
      </c>
      <c r="K270" s="215"/>
      <c r="L270" s="220"/>
      <c r="M270" s="221"/>
      <c r="N270" s="222"/>
      <c r="O270" s="222"/>
      <c r="P270" s="223">
        <f>SUM(P271:P281)</f>
        <v>0</v>
      </c>
      <c r="Q270" s="222"/>
      <c r="R270" s="223">
        <f>SUM(R271:R281)</f>
        <v>0.28121392028799996</v>
      </c>
      <c r="S270" s="222"/>
      <c r="T270" s="224">
        <f>SUM(T271:T281)</f>
        <v>0</v>
      </c>
      <c r="AR270" s="225" t="s">
        <v>24</v>
      </c>
      <c r="AT270" s="226" t="s">
        <v>83</v>
      </c>
      <c r="AU270" s="226" t="s">
        <v>24</v>
      </c>
      <c r="AY270" s="225" t="s">
        <v>261</v>
      </c>
      <c r="BK270" s="227">
        <f>SUM(BK271:BK281)</f>
        <v>0</v>
      </c>
    </row>
    <row r="271" spans="2:65" s="1" customFormat="1" ht="22.8" customHeight="1">
      <c r="B271" s="48"/>
      <c r="C271" s="228" t="s">
        <v>759</v>
      </c>
      <c r="D271" s="228" t="s">
        <v>262</v>
      </c>
      <c r="E271" s="229" t="s">
        <v>760</v>
      </c>
      <c r="F271" s="230" t="s">
        <v>761</v>
      </c>
      <c r="G271" s="231" t="s">
        <v>340</v>
      </c>
      <c r="H271" s="232">
        <v>4.13</v>
      </c>
      <c r="I271" s="233"/>
      <c r="J271" s="232">
        <f>ROUND(I271*H271,2)</f>
        <v>0</v>
      </c>
      <c r="K271" s="230" t="s">
        <v>266</v>
      </c>
      <c r="L271" s="74"/>
      <c r="M271" s="234" t="s">
        <v>40</v>
      </c>
      <c r="N271" s="235" t="s">
        <v>55</v>
      </c>
      <c r="O271" s="49"/>
      <c r="P271" s="236">
        <f>O271*H271</f>
        <v>0</v>
      </c>
      <c r="Q271" s="236">
        <v>0</v>
      </c>
      <c r="R271" s="236">
        <f>Q271*H271</f>
        <v>0</v>
      </c>
      <c r="S271" s="236">
        <v>0</v>
      </c>
      <c r="T271" s="237">
        <f>S271*H271</f>
        <v>0</v>
      </c>
      <c r="AR271" s="25" t="s">
        <v>287</v>
      </c>
      <c r="AT271" s="25" t="s">
        <v>262</v>
      </c>
      <c r="AU271" s="25" t="s">
        <v>92</v>
      </c>
      <c r="AY271" s="25" t="s">
        <v>261</v>
      </c>
      <c r="BE271" s="238">
        <f>IF(N271="základní",J271,0)</f>
        <v>0</v>
      </c>
      <c r="BF271" s="238">
        <f>IF(N271="snížená",J271,0)</f>
        <v>0</v>
      </c>
      <c r="BG271" s="238">
        <f>IF(N271="zákl. přenesená",J271,0)</f>
        <v>0</v>
      </c>
      <c r="BH271" s="238">
        <f>IF(N271="sníž. přenesená",J271,0)</f>
        <v>0</v>
      </c>
      <c r="BI271" s="238">
        <f>IF(N271="nulová",J271,0)</f>
        <v>0</v>
      </c>
      <c r="BJ271" s="25" t="s">
        <v>24</v>
      </c>
      <c r="BK271" s="238">
        <f>ROUND(I271*H271,2)</f>
        <v>0</v>
      </c>
      <c r="BL271" s="25" t="s">
        <v>287</v>
      </c>
      <c r="BM271" s="25" t="s">
        <v>1449</v>
      </c>
    </row>
    <row r="272" spans="2:47" s="1" customFormat="1" ht="13.5">
      <c r="B272" s="48"/>
      <c r="C272" s="76"/>
      <c r="D272" s="239" t="s">
        <v>269</v>
      </c>
      <c r="E272" s="76"/>
      <c r="F272" s="240" t="s">
        <v>763</v>
      </c>
      <c r="G272" s="76"/>
      <c r="H272" s="76"/>
      <c r="I272" s="198"/>
      <c r="J272" s="76"/>
      <c r="K272" s="76"/>
      <c r="L272" s="74"/>
      <c r="M272" s="241"/>
      <c r="N272" s="49"/>
      <c r="O272" s="49"/>
      <c r="P272" s="49"/>
      <c r="Q272" s="49"/>
      <c r="R272" s="49"/>
      <c r="S272" s="49"/>
      <c r="T272" s="97"/>
      <c r="AT272" s="25" t="s">
        <v>269</v>
      </c>
      <c r="AU272" s="25" t="s">
        <v>92</v>
      </c>
    </row>
    <row r="273" spans="2:47" s="1" customFormat="1" ht="13.5">
      <c r="B273" s="48"/>
      <c r="C273" s="76"/>
      <c r="D273" s="239" t="s">
        <v>343</v>
      </c>
      <c r="E273" s="76"/>
      <c r="F273" s="242" t="s">
        <v>764</v>
      </c>
      <c r="G273" s="76"/>
      <c r="H273" s="76"/>
      <c r="I273" s="198"/>
      <c r="J273" s="76"/>
      <c r="K273" s="76"/>
      <c r="L273" s="74"/>
      <c r="M273" s="241"/>
      <c r="N273" s="49"/>
      <c r="O273" s="49"/>
      <c r="P273" s="49"/>
      <c r="Q273" s="49"/>
      <c r="R273" s="49"/>
      <c r="S273" s="49"/>
      <c r="T273" s="97"/>
      <c r="AT273" s="25" t="s">
        <v>343</v>
      </c>
      <c r="AU273" s="25" t="s">
        <v>92</v>
      </c>
    </row>
    <row r="274" spans="2:51" s="12" customFormat="1" ht="13.5">
      <c r="B274" s="253"/>
      <c r="C274" s="254"/>
      <c r="D274" s="239" t="s">
        <v>278</v>
      </c>
      <c r="E274" s="255" t="s">
        <v>40</v>
      </c>
      <c r="F274" s="256" t="s">
        <v>1450</v>
      </c>
      <c r="G274" s="254"/>
      <c r="H274" s="257">
        <v>4.13</v>
      </c>
      <c r="I274" s="258"/>
      <c r="J274" s="254"/>
      <c r="K274" s="254"/>
      <c r="L274" s="259"/>
      <c r="M274" s="260"/>
      <c r="N274" s="261"/>
      <c r="O274" s="261"/>
      <c r="P274" s="261"/>
      <c r="Q274" s="261"/>
      <c r="R274" s="261"/>
      <c r="S274" s="261"/>
      <c r="T274" s="262"/>
      <c r="AT274" s="263" t="s">
        <v>278</v>
      </c>
      <c r="AU274" s="263" t="s">
        <v>92</v>
      </c>
      <c r="AV274" s="12" t="s">
        <v>92</v>
      </c>
      <c r="AW274" s="12" t="s">
        <v>47</v>
      </c>
      <c r="AX274" s="12" t="s">
        <v>24</v>
      </c>
      <c r="AY274" s="263" t="s">
        <v>261</v>
      </c>
    </row>
    <row r="275" spans="2:65" s="1" customFormat="1" ht="14.4" customHeight="1">
      <c r="B275" s="48"/>
      <c r="C275" s="228" t="s">
        <v>766</v>
      </c>
      <c r="D275" s="228" t="s">
        <v>262</v>
      </c>
      <c r="E275" s="229" t="s">
        <v>767</v>
      </c>
      <c r="F275" s="230" t="s">
        <v>768</v>
      </c>
      <c r="G275" s="231" t="s">
        <v>504</v>
      </c>
      <c r="H275" s="232">
        <v>33.04</v>
      </c>
      <c r="I275" s="233"/>
      <c r="J275" s="232">
        <f>ROUND(I275*H275,2)</f>
        <v>0</v>
      </c>
      <c r="K275" s="230" t="s">
        <v>266</v>
      </c>
      <c r="L275" s="74"/>
      <c r="M275" s="234" t="s">
        <v>40</v>
      </c>
      <c r="N275" s="235" t="s">
        <v>55</v>
      </c>
      <c r="O275" s="49"/>
      <c r="P275" s="236">
        <f>O275*H275</f>
        <v>0</v>
      </c>
      <c r="Q275" s="236">
        <v>0.0076543822</v>
      </c>
      <c r="R275" s="236">
        <f>Q275*H275</f>
        <v>0.25290078788799997</v>
      </c>
      <c r="S275" s="236">
        <v>0</v>
      </c>
      <c r="T275" s="237">
        <f>S275*H275</f>
        <v>0</v>
      </c>
      <c r="AR275" s="25" t="s">
        <v>287</v>
      </c>
      <c r="AT275" s="25" t="s">
        <v>262</v>
      </c>
      <c r="AU275" s="25" t="s">
        <v>92</v>
      </c>
      <c r="AY275" s="25" t="s">
        <v>261</v>
      </c>
      <c r="BE275" s="238">
        <f>IF(N275="základní",J275,0)</f>
        <v>0</v>
      </c>
      <c r="BF275" s="238">
        <f>IF(N275="snížená",J275,0)</f>
        <v>0</v>
      </c>
      <c r="BG275" s="238">
        <f>IF(N275="zákl. přenesená",J275,0)</f>
        <v>0</v>
      </c>
      <c r="BH275" s="238">
        <f>IF(N275="sníž. přenesená",J275,0)</f>
        <v>0</v>
      </c>
      <c r="BI275" s="238">
        <f>IF(N275="nulová",J275,0)</f>
        <v>0</v>
      </c>
      <c r="BJ275" s="25" t="s">
        <v>24</v>
      </c>
      <c r="BK275" s="238">
        <f>ROUND(I275*H275,2)</f>
        <v>0</v>
      </c>
      <c r="BL275" s="25" t="s">
        <v>287</v>
      </c>
      <c r="BM275" s="25" t="s">
        <v>1451</v>
      </c>
    </row>
    <row r="276" spans="2:47" s="1" customFormat="1" ht="13.5">
      <c r="B276" s="48"/>
      <c r="C276" s="76"/>
      <c r="D276" s="239" t="s">
        <v>269</v>
      </c>
      <c r="E276" s="76"/>
      <c r="F276" s="240" t="s">
        <v>770</v>
      </c>
      <c r="G276" s="76"/>
      <c r="H276" s="76"/>
      <c r="I276" s="198"/>
      <c r="J276" s="76"/>
      <c r="K276" s="76"/>
      <c r="L276" s="74"/>
      <c r="M276" s="241"/>
      <c r="N276" s="49"/>
      <c r="O276" s="49"/>
      <c r="P276" s="49"/>
      <c r="Q276" s="49"/>
      <c r="R276" s="49"/>
      <c r="S276" s="49"/>
      <c r="T276" s="97"/>
      <c r="AT276" s="25" t="s">
        <v>269</v>
      </c>
      <c r="AU276" s="25" t="s">
        <v>92</v>
      </c>
    </row>
    <row r="277" spans="2:47" s="1" customFormat="1" ht="13.5">
      <c r="B277" s="48"/>
      <c r="C277" s="76"/>
      <c r="D277" s="239" t="s">
        <v>343</v>
      </c>
      <c r="E277" s="76"/>
      <c r="F277" s="242" t="s">
        <v>771</v>
      </c>
      <c r="G277" s="76"/>
      <c r="H277" s="76"/>
      <c r="I277" s="198"/>
      <c r="J277" s="76"/>
      <c r="K277" s="76"/>
      <c r="L277" s="74"/>
      <c r="M277" s="241"/>
      <c r="N277" s="49"/>
      <c r="O277" s="49"/>
      <c r="P277" s="49"/>
      <c r="Q277" s="49"/>
      <c r="R277" s="49"/>
      <c r="S277" s="49"/>
      <c r="T277" s="97"/>
      <c r="AT277" s="25" t="s">
        <v>343</v>
      </c>
      <c r="AU277" s="25" t="s">
        <v>92</v>
      </c>
    </row>
    <row r="278" spans="2:51" s="12" customFormat="1" ht="13.5">
      <c r="B278" s="253"/>
      <c r="C278" s="254"/>
      <c r="D278" s="239" t="s">
        <v>278</v>
      </c>
      <c r="E278" s="255" t="s">
        <v>40</v>
      </c>
      <c r="F278" s="256" t="s">
        <v>1452</v>
      </c>
      <c r="G278" s="254"/>
      <c r="H278" s="257">
        <v>33.04</v>
      </c>
      <c r="I278" s="258"/>
      <c r="J278" s="254"/>
      <c r="K278" s="254"/>
      <c r="L278" s="259"/>
      <c r="M278" s="260"/>
      <c r="N278" s="261"/>
      <c r="O278" s="261"/>
      <c r="P278" s="261"/>
      <c r="Q278" s="261"/>
      <c r="R278" s="261"/>
      <c r="S278" s="261"/>
      <c r="T278" s="262"/>
      <c r="AT278" s="263" t="s">
        <v>278</v>
      </c>
      <c r="AU278" s="263" t="s">
        <v>92</v>
      </c>
      <c r="AV278" s="12" t="s">
        <v>92</v>
      </c>
      <c r="AW278" s="12" t="s">
        <v>47</v>
      </c>
      <c r="AX278" s="12" t="s">
        <v>24</v>
      </c>
      <c r="AY278" s="263" t="s">
        <v>261</v>
      </c>
    </row>
    <row r="279" spans="2:65" s="1" customFormat="1" ht="14.4" customHeight="1">
      <c r="B279" s="48"/>
      <c r="C279" s="228" t="s">
        <v>773</v>
      </c>
      <c r="D279" s="228" t="s">
        <v>262</v>
      </c>
      <c r="E279" s="229" t="s">
        <v>774</v>
      </c>
      <c r="F279" s="230" t="s">
        <v>775</v>
      </c>
      <c r="G279" s="231" t="s">
        <v>504</v>
      </c>
      <c r="H279" s="232">
        <v>33.04</v>
      </c>
      <c r="I279" s="233"/>
      <c r="J279" s="232">
        <f>ROUND(I279*H279,2)</f>
        <v>0</v>
      </c>
      <c r="K279" s="230" t="s">
        <v>266</v>
      </c>
      <c r="L279" s="74"/>
      <c r="M279" s="234" t="s">
        <v>40</v>
      </c>
      <c r="N279" s="235" t="s">
        <v>55</v>
      </c>
      <c r="O279" s="49"/>
      <c r="P279" s="236">
        <f>O279*H279</f>
        <v>0</v>
      </c>
      <c r="Q279" s="236">
        <v>0.000856935</v>
      </c>
      <c r="R279" s="236">
        <f>Q279*H279</f>
        <v>0.0283131324</v>
      </c>
      <c r="S279" s="236">
        <v>0</v>
      </c>
      <c r="T279" s="237">
        <f>S279*H279</f>
        <v>0</v>
      </c>
      <c r="AR279" s="25" t="s">
        <v>287</v>
      </c>
      <c r="AT279" s="25" t="s">
        <v>262</v>
      </c>
      <c r="AU279" s="25" t="s">
        <v>92</v>
      </c>
      <c r="AY279" s="25" t="s">
        <v>261</v>
      </c>
      <c r="BE279" s="238">
        <f>IF(N279="základní",J279,0)</f>
        <v>0</v>
      </c>
      <c r="BF279" s="238">
        <f>IF(N279="snížená",J279,0)</f>
        <v>0</v>
      </c>
      <c r="BG279" s="238">
        <f>IF(N279="zákl. přenesená",J279,0)</f>
        <v>0</v>
      </c>
      <c r="BH279" s="238">
        <f>IF(N279="sníž. přenesená",J279,0)</f>
        <v>0</v>
      </c>
      <c r="BI279" s="238">
        <f>IF(N279="nulová",J279,0)</f>
        <v>0</v>
      </c>
      <c r="BJ279" s="25" t="s">
        <v>24</v>
      </c>
      <c r="BK279" s="238">
        <f>ROUND(I279*H279,2)</f>
        <v>0</v>
      </c>
      <c r="BL279" s="25" t="s">
        <v>287</v>
      </c>
      <c r="BM279" s="25" t="s">
        <v>1453</v>
      </c>
    </row>
    <row r="280" spans="2:47" s="1" customFormat="1" ht="13.5">
      <c r="B280" s="48"/>
      <c r="C280" s="76"/>
      <c r="D280" s="239" t="s">
        <v>269</v>
      </c>
      <c r="E280" s="76"/>
      <c r="F280" s="240" t="s">
        <v>777</v>
      </c>
      <c r="G280" s="76"/>
      <c r="H280" s="76"/>
      <c r="I280" s="198"/>
      <c r="J280" s="76"/>
      <c r="K280" s="76"/>
      <c r="L280" s="74"/>
      <c r="M280" s="241"/>
      <c r="N280" s="49"/>
      <c r="O280" s="49"/>
      <c r="P280" s="49"/>
      <c r="Q280" s="49"/>
      <c r="R280" s="49"/>
      <c r="S280" s="49"/>
      <c r="T280" s="97"/>
      <c r="AT280" s="25" t="s">
        <v>269</v>
      </c>
      <c r="AU280" s="25" t="s">
        <v>92</v>
      </c>
    </row>
    <row r="281" spans="2:47" s="1" customFormat="1" ht="13.5">
      <c r="B281" s="48"/>
      <c r="C281" s="76"/>
      <c r="D281" s="239" t="s">
        <v>343</v>
      </c>
      <c r="E281" s="76"/>
      <c r="F281" s="242" t="s">
        <v>771</v>
      </c>
      <c r="G281" s="76"/>
      <c r="H281" s="76"/>
      <c r="I281" s="198"/>
      <c r="J281" s="76"/>
      <c r="K281" s="76"/>
      <c r="L281" s="74"/>
      <c r="M281" s="241"/>
      <c r="N281" s="49"/>
      <c r="O281" s="49"/>
      <c r="P281" s="49"/>
      <c r="Q281" s="49"/>
      <c r="R281" s="49"/>
      <c r="S281" s="49"/>
      <c r="T281" s="97"/>
      <c r="AT281" s="25" t="s">
        <v>343</v>
      </c>
      <c r="AU281" s="25" t="s">
        <v>92</v>
      </c>
    </row>
    <row r="282" spans="2:63" s="10" customFormat="1" ht="29.85" customHeight="1">
      <c r="B282" s="214"/>
      <c r="C282" s="215"/>
      <c r="D282" s="216" t="s">
        <v>83</v>
      </c>
      <c r="E282" s="274" t="s">
        <v>287</v>
      </c>
      <c r="F282" s="274" t="s">
        <v>778</v>
      </c>
      <c r="G282" s="215"/>
      <c r="H282" s="215"/>
      <c r="I282" s="218"/>
      <c r="J282" s="275">
        <f>BK282</f>
        <v>0</v>
      </c>
      <c r="K282" s="215"/>
      <c r="L282" s="220"/>
      <c r="M282" s="221"/>
      <c r="N282" s="222"/>
      <c r="O282" s="222"/>
      <c r="P282" s="223">
        <f>SUM(P283:P311)</f>
        <v>0</v>
      </c>
      <c r="Q282" s="222"/>
      <c r="R282" s="223">
        <f>SUM(R283:R311)</f>
        <v>160.919485026</v>
      </c>
      <c r="S282" s="222"/>
      <c r="T282" s="224">
        <f>SUM(T283:T311)</f>
        <v>0</v>
      </c>
      <c r="AR282" s="225" t="s">
        <v>24</v>
      </c>
      <c r="AT282" s="226" t="s">
        <v>83</v>
      </c>
      <c r="AU282" s="226" t="s">
        <v>24</v>
      </c>
      <c r="AY282" s="225" t="s">
        <v>261</v>
      </c>
      <c r="BK282" s="227">
        <f>SUM(BK283:BK311)</f>
        <v>0</v>
      </c>
    </row>
    <row r="283" spans="2:65" s="1" customFormat="1" ht="22.8" customHeight="1">
      <c r="B283" s="48"/>
      <c r="C283" s="228" t="s">
        <v>779</v>
      </c>
      <c r="D283" s="228" t="s">
        <v>262</v>
      </c>
      <c r="E283" s="229" t="s">
        <v>780</v>
      </c>
      <c r="F283" s="230" t="s">
        <v>781</v>
      </c>
      <c r="G283" s="231" t="s">
        <v>504</v>
      </c>
      <c r="H283" s="232">
        <v>10.33</v>
      </c>
      <c r="I283" s="233"/>
      <c r="J283" s="232">
        <f>ROUND(I283*H283,2)</f>
        <v>0</v>
      </c>
      <c r="K283" s="230" t="s">
        <v>266</v>
      </c>
      <c r="L283" s="74"/>
      <c r="M283" s="234" t="s">
        <v>40</v>
      </c>
      <c r="N283" s="235" t="s">
        <v>55</v>
      </c>
      <c r="O283" s="49"/>
      <c r="P283" s="236">
        <f>O283*H283</f>
        <v>0</v>
      </c>
      <c r="Q283" s="236">
        <v>0.227976</v>
      </c>
      <c r="R283" s="236">
        <f>Q283*H283</f>
        <v>2.35499208</v>
      </c>
      <c r="S283" s="236">
        <v>0</v>
      </c>
      <c r="T283" s="237">
        <f>S283*H283</f>
        <v>0</v>
      </c>
      <c r="AR283" s="25" t="s">
        <v>287</v>
      </c>
      <c r="AT283" s="25" t="s">
        <v>262</v>
      </c>
      <c r="AU283" s="25" t="s">
        <v>92</v>
      </c>
      <c r="AY283" s="25" t="s">
        <v>261</v>
      </c>
      <c r="BE283" s="238">
        <f>IF(N283="základní",J283,0)</f>
        <v>0</v>
      </c>
      <c r="BF283" s="238">
        <f>IF(N283="snížená",J283,0)</f>
        <v>0</v>
      </c>
      <c r="BG283" s="238">
        <f>IF(N283="zákl. přenesená",J283,0)</f>
        <v>0</v>
      </c>
      <c r="BH283" s="238">
        <f>IF(N283="sníž. přenesená",J283,0)</f>
        <v>0</v>
      </c>
      <c r="BI283" s="238">
        <f>IF(N283="nulová",J283,0)</f>
        <v>0</v>
      </c>
      <c r="BJ283" s="25" t="s">
        <v>24</v>
      </c>
      <c r="BK283" s="238">
        <f>ROUND(I283*H283,2)</f>
        <v>0</v>
      </c>
      <c r="BL283" s="25" t="s">
        <v>287</v>
      </c>
      <c r="BM283" s="25" t="s">
        <v>1454</v>
      </c>
    </row>
    <row r="284" spans="2:47" s="1" customFormat="1" ht="13.5">
      <c r="B284" s="48"/>
      <c r="C284" s="76"/>
      <c r="D284" s="239" t="s">
        <v>269</v>
      </c>
      <c r="E284" s="76"/>
      <c r="F284" s="240" t="s">
        <v>783</v>
      </c>
      <c r="G284" s="76"/>
      <c r="H284" s="76"/>
      <c r="I284" s="198"/>
      <c r="J284" s="76"/>
      <c r="K284" s="76"/>
      <c r="L284" s="74"/>
      <c r="M284" s="241"/>
      <c r="N284" s="49"/>
      <c r="O284" s="49"/>
      <c r="P284" s="49"/>
      <c r="Q284" s="49"/>
      <c r="R284" s="49"/>
      <c r="S284" s="49"/>
      <c r="T284" s="97"/>
      <c r="AT284" s="25" t="s">
        <v>269</v>
      </c>
      <c r="AU284" s="25" t="s">
        <v>92</v>
      </c>
    </row>
    <row r="285" spans="2:47" s="1" customFormat="1" ht="13.5">
      <c r="B285" s="48"/>
      <c r="C285" s="76"/>
      <c r="D285" s="239" t="s">
        <v>343</v>
      </c>
      <c r="E285" s="76"/>
      <c r="F285" s="242" t="s">
        <v>784</v>
      </c>
      <c r="G285" s="76"/>
      <c r="H285" s="76"/>
      <c r="I285" s="198"/>
      <c r="J285" s="76"/>
      <c r="K285" s="76"/>
      <c r="L285" s="74"/>
      <c r="M285" s="241"/>
      <c r="N285" s="49"/>
      <c r="O285" s="49"/>
      <c r="P285" s="49"/>
      <c r="Q285" s="49"/>
      <c r="R285" s="49"/>
      <c r="S285" s="49"/>
      <c r="T285" s="97"/>
      <c r="AT285" s="25" t="s">
        <v>343</v>
      </c>
      <c r="AU285" s="25" t="s">
        <v>92</v>
      </c>
    </row>
    <row r="286" spans="2:51" s="12" customFormat="1" ht="13.5">
      <c r="B286" s="253"/>
      <c r="C286" s="254"/>
      <c r="D286" s="239" t="s">
        <v>278</v>
      </c>
      <c r="E286" s="255" t="s">
        <v>40</v>
      </c>
      <c r="F286" s="256" t="s">
        <v>1455</v>
      </c>
      <c r="G286" s="254"/>
      <c r="H286" s="257">
        <v>10.33</v>
      </c>
      <c r="I286" s="258"/>
      <c r="J286" s="254"/>
      <c r="K286" s="254"/>
      <c r="L286" s="259"/>
      <c r="M286" s="260"/>
      <c r="N286" s="261"/>
      <c r="O286" s="261"/>
      <c r="P286" s="261"/>
      <c r="Q286" s="261"/>
      <c r="R286" s="261"/>
      <c r="S286" s="261"/>
      <c r="T286" s="262"/>
      <c r="AT286" s="263" t="s">
        <v>278</v>
      </c>
      <c r="AU286" s="263" t="s">
        <v>92</v>
      </c>
      <c r="AV286" s="12" t="s">
        <v>92</v>
      </c>
      <c r="AW286" s="12" t="s">
        <v>47</v>
      </c>
      <c r="AX286" s="12" t="s">
        <v>24</v>
      </c>
      <c r="AY286" s="263" t="s">
        <v>261</v>
      </c>
    </row>
    <row r="287" spans="2:65" s="1" customFormat="1" ht="22.8" customHeight="1">
      <c r="B287" s="48"/>
      <c r="C287" s="228" t="s">
        <v>786</v>
      </c>
      <c r="D287" s="228" t="s">
        <v>262</v>
      </c>
      <c r="E287" s="229" t="s">
        <v>795</v>
      </c>
      <c r="F287" s="230" t="s">
        <v>796</v>
      </c>
      <c r="G287" s="231" t="s">
        <v>340</v>
      </c>
      <c r="H287" s="232">
        <v>14.7</v>
      </c>
      <c r="I287" s="233"/>
      <c r="J287" s="232">
        <f>ROUND(I287*H287,2)</f>
        <v>0</v>
      </c>
      <c r="K287" s="230" t="s">
        <v>266</v>
      </c>
      <c r="L287" s="74"/>
      <c r="M287" s="234" t="s">
        <v>40</v>
      </c>
      <c r="N287" s="235" t="s">
        <v>55</v>
      </c>
      <c r="O287" s="49"/>
      <c r="P287" s="236">
        <f>O287*H287</f>
        <v>0</v>
      </c>
      <c r="Q287" s="236">
        <v>2.0875</v>
      </c>
      <c r="R287" s="236">
        <f>Q287*H287</f>
        <v>30.686249999999998</v>
      </c>
      <c r="S287" s="236">
        <v>0</v>
      </c>
      <c r="T287" s="237">
        <f>S287*H287</f>
        <v>0</v>
      </c>
      <c r="AR287" s="25" t="s">
        <v>287</v>
      </c>
      <c r="AT287" s="25" t="s">
        <v>262</v>
      </c>
      <c r="AU287" s="25" t="s">
        <v>92</v>
      </c>
      <c r="AY287" s="25" t="s">
        <v>261</v>
      </c>
      <c r="BE287" s="238">
        <f>IF(N287="základní",J287,0)</f>
        <v>0</v>
      </c>
      <c r="BF287" s="238">
        <f>IF(N287="snížená",J287,0)</f>
        <v>0</v>
      </c>
      <c r="BG287" s="238">
        <f>IF(N287="zákl. přenesená",J287,0)</f>
        <v>0</v>
      </c>
      <c r="BH287" s="238">
        <f>IF(N287="sníž. přenesená",J287,0)</f>
        <v>0</v>
      </c>
      <c r="BI287" s="238">
        <f>IF(N287="nulová",J287,0)</f>
        <v>0</v>
      </c>
      <c r="BJ287" s="25" t="s">
        <v>24</v>
      </c>
      <c r="BK287" s="238">
        <f>ROUND(I287*H287,2)</f>
        <v>0</v>
      </c>
      <c r="BL287" s="25" t="s">
        <v>287</v>
      </c>
      <c r="BM287" s="25" t="s">
        <v>1456</v>
      </c>
    </row>
    <row r="288" spans="2:47" s="1" customFormat="1" ht="13.5">
      <c r="B288" s="48"/>
      <c r="C288" s="76"/>
      <c r="D288" s="239" t="s">
        <v>269</v>
      </c>
      <c r="E288" s="76"/>
      <c r="F288" s="240" t="s">
        <v>798</v>
      </c>
      <c r="G288" s="76"/>
      <c r="H288" s="76"/>
      <c r="I288" s="198"/>
      <c r="J288" s="76"/>
      <c r="K288" s="76"/>
      <c r="L288" s="74"/>
      <c r="M288" s="241"/>
      <c r="N288" s="49"/>
      <c r="O288" s="49"/>
      <c r="P288" s="49"/>
      <c r="Q288" s="49"/>
      <c r="R288" s="49"/>
      <c r="S288" s="49"/>
      <c r="T288" s="97"/>
      <c r="AT288" s="25" t="s">
        <v>269</v>
      </c>
      <c r="AU288" s="25" t="s">
        <v>92</v>
      </c>
    </row>
    <row r="289" spans="2:47" s="1" customFormat="1" ht="13.5">
      <c r="B289" s="48"/>
      <c r="C289" s="76"/>
      <c r="D289" s="239" t="s">
        <v>343</v>
      </c>
      <c r="E289" s="76"/>
      <c r="F289" s="242" t="s">
        <v>791</v>
      </c>
      <c r="G289" s="76"/>
      <c r="H289" s="76"/>
      <c r="I289" s="198"/>
      <c r="J289" s="76"/>
      <c r="K289" s="76"/>
      <c r="L289" s="74"/>
      <c r="M289" s="241"/>
      <c r="N289" s="49"/>
      <c r="O289" s="49"/>
      <c r="P289" s="49"/>
      <c r="Q289" s="49"/>
      <c r="R289" s="49"/>
      <c r="S289" s="49"/>
      <c r="T289" s="97"/>
      <c r="AT289" s="25" t="s">
        <v>343</v>
      </c>
      <c r="AU289" s="25" t="s">
        <v>92</v>
      </c>
    </row>
    <row r="290" spans="2:47" s="1" customFormat="1" ht="13.5">
      <c r="B290" s="48"/>
      <c r="C290" s="76"/>
      <c r="D290" s="239" t="s">
        <v>271</v>
      </c>
      <c r="E290" s="76"/>
      <c r="F290" s="242" t="s">
        <v>799</v>
      </c>
      <c r="G290" s="76"/>
      <c r="H290" s="76"/>
      <c r="I290" s="198"/>
      <c r="J290" s="76"/>
      <c r="K290" s="76"/>
      <c r="L290" s="74"/>
      <c r="M290" s="241"/>
      <c r="N290" s="49"/>
      <c r="O290" s="49"/>
      <c r="P290" s="49"/>
      <c r="Q290" s="49"/>
      <c r="R290" s="49"/>
      <c r="S290" s="49"/>
      <c r="T290" s="97"/>
      <c r="AT290" s="25" t="s">
        <v>271</v>
      </c>
      <c r="AU290" s="25" t="s">
        <v>92</v>
      </c>
    </row>
    <row r="291" spans="2:51" s="12" customFormat="1" ht="13.5">
      <c r="B291" s="253"/>
      <c r="C291" s="254"/>
      <c r="D291" s="239" t="s">
        <v>278</v>
      </c>
      <c r="E291" s="255" t="s">
        <v>40</v>
      </c>
      <c r="F291" s="256" t="s">
        <v>1457</v>
      </c>
      <c r="G291" s="254"/>
      <c r="H291" s="257">
        <v>14.7</v>
      </c>
      <c r="I291" s="258"/>
      <c r="J291" s="254"/>
      <c r="K291" s="254"/>
      <c r="L291" s="259"/>
      <c r="M291" s="260"/>
      <c r="N291" s="261"/>
      <c r="O291" s="261"/>
      <c r="P291" s="261"/>
      <c r="Q291" s="261"/>
      <c r="R291" s="261"/>
      <c r="S291" s="261"/>
      <c r="T291" s="262"/>
      <c r="AT291" s="263" t="s">
        <v>278</v>
      </c>
      <c r="AU291" s="263" t="s">
        <v>92</v>
      </c>
      <c r="AV291" s="12" t="s">
        <v>92</v>
      </c>
      <c r="AW291" s="12" t="s">
        <v>47</v>
      </c>
      <c r="AX291" s="12" t="s">
        <v>24</v>
      </c>
      <c r="AY291" s="263" t="s">
        <v>261</v>
      </c>
    </row>
    <row r="292" spans="2:65" s="1" customFormat="1" ht="22.8" customHeight="1">
      <c r="B292" s="48"/>
      <c r="C292" s="228" t="s">
        <v>794</v>
      </c>
      <c r="D292" s="228" t="s">
        <v>262</v>
      </c>
      <c r="E292" s="229" t="s">
        <v>810</v>
      </c>
      <c r="F292" s="230" t="s">
        <v>811</v>
      </c>
      <c r="G292" s="231" t="s">
        <v>504</v>
      </c>
      <c r="H292" s="232">
        <v>107.71</v>
      </c>
      <c r="I292" s="233"/>
      <c r="J292" s="232">
        <f>ROUND(I292*H292,2)</f>
        <v>0</v>
      </c>
      <c r="K292" s="230" t="s">
        <v>266</v>
      </c>
      <c r="L292" s="74"/>
      <c r="M292" s="234" t="s">
        <v>40</v>
      </c>
      <c r="N292" s="235" t="s">
        <v>55</v>
      </c>
      <c r="O292" s="49"/>
      <c r="P292" s="236">
        <f>O292*H292</f>
        <v>0</v>
      </c>
      <c r="Q292" s="236">
        <v>0.0002126</v>
      </c>
      <c r="R292" s="236">
        <f>Q292*H292</f>
        <v>0.022899146</v>
      </c>
      <c r="S292" s="236">
        <v>0</v>
      </c>
      <c r="T292" s="237">
        <f>S292*H292</f>
        <v>0</v>
      </c>
      <c r="AR292" s="25" t="s">
        <v>287</v>
      </c>
      <c r="AT292" s="25" t="s">
        <v>262</v>
      </c>
      <c r="AU292" s="25" t="s">
        <v>92</v>
      </c>
      <c r="AY292" s="25" t="s">
        <v>261</v>
      </c>
      <c r="BE292" s="238">
        <f>IF(N292="základní",J292,0)</f>
        <v>0</v>
      </c>
      <c r="BF292" s="238">
        <f>IF(N292="snížená",J292,0)</f>
        <v>0</v>
      </c>
      <c r="BG292" s="238">
        <f>IF(N292="zákl. přenesená",J292,0)</f>
        <v>0</v>
      </c>
      <c r="BH292" s="238">
        <f>IF(N292="sníž. přenesená",J292,0)</f>
        <v>0</v>
      </c>
      <c r="BI292" s="238">
        <f>IF(N292="nulová",J292,0)</f>
        <v>0</v>
      </c>
      <c r="BJ292" s="25" t="s">
        <v>24</v>
      </c>
      <c r="BK292" s="238">
        <f>ROUND(I292*H292,2)</f>
        <v>0</v>
      </c>
      <c r="BL292" s="25" t="s">
        <v>287</v>
      </c>
      <c r="BM292" s="25" t="s">
        <v>1458</v>
      </c>
    </row>
    <row r="293" spans="2:47" s="1" customFormat="1" ht="13.5">
      <c r="B293" s="48"/>
      <c r="C293" s="76"/>
      <c r="D293" s="239" t="s">
        <v>269</v>
      </c>
      <c r="E293" s="76"/>
      <c r="F293" s="240" t="s">
        <v>813</v>
      </c>
      <c r="G293" s="76"/>
      <c r="H293" s="76"/>
      <c r="I293" s="198"/>
      <c r="J293" s="76"/>
      <c r="K293" s="76"/>
      <c r="L293" s="74"/>
      <c r="M293" s="241"/>
      <c r="N293" s="49"/>
      <c r="O293" s="49"/>
      <c r="P293" s="49"/>
      <c r="Q293" s="49"/>
      <c r="R293" s="49"/>
      <c r="S293" s="49"/>
      <c r="T293" s="97"/>
      <c r="AT293" s="25" t="s">
        <v>269</v>
      </c>
      <c r="AU293" s="25" t="s">
        <v>92</v>
      </c>
    </row>
    <row r="294" spans="2:47" s="1" customFormat="1" ht="13.5">
      <c r="B294" s="48"/>
      <c r="C294" s="76"/>
      <c r="D294" s="239" t="s">
        <v>343</v>
      </c>
      <c r="E294" s="76"/>
      <c r="F294" s="242" t="s">
        <v>814</v>
      </c>
      <c r="G294" s="76"/>
      <c r="H294" s="76"/>
      <c r="I294" s="198"/>
      <c r="J294" s="76"/>
      <c r="K294" s="76"/>
      <c r="L294" s="74"/>
      <c r="M294" s="241"/>
      <c r="N294" s="49"/>
      <c r="O294" s="49"/>
      <c r="P294" s="49"/>
      <c r="Q294" s="49"/>
      <c r="R294" s="49"/>
      <c r="S294" s="49"/>
      <c r="T294" s="97"/>
      <c r="AT294" s="25" t="s">
        <v>343</v>
      </c>
      <c r="AU294" s="25" t="s">
        <v>92</v>
      </c>
    </row>
    <row r="295" spans="2:51" s="12" customFormat="1" ht="13.5">
      <c r="B295" s="253"/>
      <c r="C295" s="254"/>
      <c r="D295" s="239" t="s">
        <v>278</v>
      </c>
      <c r="E295" s="255" t="s">
        <v>40</v>
      </c>
      <c r="F295" s="256" t="s">
        <v>1459</v>
      </c>
      <c r="G295" s="254"/>
      <c r="H295" s="257">
        <v>107.71</v>
      </c>
      <c r="I295" s="258"/>
      <c r="J295" s="254"/>
      <c r="K295" s="254"/>
      <c r="L295" s="259"/>
      <c r="M295" s="260"/>
      <c r="N295" s="261"/>
      <c r="O295" s="261"/>
      <c r="P295" s="261"/>
      <c r="Q295" s="261"/>
      <c r="R295" s="261"/>
      <c r="S295" s="261"/>
      <c r="T295" s="262"/>
      <c r="AT295" s="263" t="s">
        <v>278</v>
      </c>
      <c r="AU295" s="263" t="s">
        <v>92</v>
      </c>
      <c r="AV295" s="12" t="s">
        <v>92</v>
      </c>
      <c r="AW295" s="12" t="s">
        <v>47</v>
      </c>
      <c r="AX295" s="12" t="s">
        <v>24</v>
      </c>
      <c r="AY295" s="263" t="s">
        <v>261</v>
      </c>
    </row>
    <row r="296" spans="2:65" s="1" customFormat="1" ht="22.8" customHeight="1">
      <c r="B296" s="48"/>
      <c r="C296" s="301" t="s">
        <v>802</v>
      </c>
      <c r="D296" s="301" t="s">
        <v>510</v>
      </c>
      <c r="E296" s="302" t="s">
        <v>817</v>
      </c>
      <c r="F296" s="303" t="s">
        <v>818</v>
      </c>
      <c r="G296" s="304" t="s">
        <v>504</v>
      </c>
      <c r="H296" s="305">
        <v>107.71</v>
      </c>
      <c r="I296" s="306"/>
      <c r="J296" s="305">
        <f>ROUND(I296*H296,2)</f>
        <v>0</v>
      </c>
      <c r="K296" s="303" t="s">
        <v>266</v>
      </c>
      <c r="L296" s="307"/>
      <c r="M296" s="308" t="s">
        <v>40</v>
      </c>
      <c r="N296" s="309" t="s">
        <v>55</v>
      </c>
      <c r="O296" s="49"/>
      <c r="P296" s="236">
        <f>O296*H296</f>
        <v>0</v>
      </c>
      <c r="Q296" s="236">
        <v>0.0003</v>
      </c>
      <c r="R296" s="236">
        <f>Q296*H296</f>
        <v>0.032312999999999995</v>
      </c>
      <c r="S296" s="236">
        <v>0</v>
      </c>
      <c r="T296" s="237">
        <f>S296*H296</f>
        <v>0</v>
      </c>
      <c r="AR296" s="25" t="s">
        <v>308</v>
      </c>
      <c r="AT296" s="25" t="s">
        <v>510</v>
      </c>
      <c r="AU296" s="25" t="s">
        <v>92</v>
      </c>
      <c r="AY296" s="25" t="s">
        <v>261</v>
      </c>
      <c r="BE296" s="238">
        <f>IF(N296="základní",J296,0)</f>
        <v>0</v>
      </c>
      <c r="BF296" s="238">
        <f>IF(N296="snížená",J296,0)</f>
        <v>0</v>
      </c>
      <c r="BG296" s="238">
        <f>IF(N296="zákl. přenesená",J296,0)</f>
        <v>0</v>
      </c>
      <c r="BH296" s="238">
        <f>IF(N296="sníž. přenesená",J296,0)</f>
        <v>0</v>
      </c>
      <c r="BI296" s="238">
        <f>IF(N296="nulová",J296,0)</f>
        <v>0</v>
      </c>
      <c r="BJ296" s="25" t="s">
        <v>24</v>
      </c>
      <c r="BK296" s="238">
        <f>ROUND(I296*H296,2)</f>
        <v>0</v>
      </c>
      <c r="BL296" s="25" t="s">
        <v>287</v>
      </c>
      <c r="BM296" s="25" t="s">
        <v>1460</v>
      </c>
    </row>
    <row r="297" spans="2:47" s="1" customFormat="1" ht="13.5">
      <c r="B297" s="48"/>
      <c r="C297" s="76"/>
      <c r="D297" s="239" t="s">
        <v>269</v>
      </c>
      <c r="E297" s="76"/>
      <c r="F297" s="240" t="s">
        <v>818</v>
      </c>
      <c r="G297" s="76"/>
      <c r="H297" s="76"/>
      <c r="I297" s="198"/>
      <c r="J297" s="76"/>
      <c r="K297" s="76"/>
      <c r="L297" s="74"/>
      <c r="M297" s="241"/>
      <c r="N297" s="49"/>
      <c r="O297" s="49"/>
      <c r="P297" s="49"/>
      <c r="Q297" s="49"/>
      <c r="R297" s="49"/>
      <c r="S297" s="49"/>
      <c r="T297" s="97"/>
      <c r="AT297" s="25" t="s">
        <v>269</v>
      </c>
      <c r="AU297" s="25" t="s">
        <v>92</v>
      </c>
    </row>
    <row r="298" spans="2:51" s="12" customFormat="1" ht="13.5">
      <c r="B298" s="253"/>
      <c r="C298" s="254"/>
      <c r="D298" s="239" t="s">
        <v>278</v>
      </c>
      <c r="E298" s="255" t="s">
        <v>40</v>
      </c>
      <c r="F298" s="256" t="s">
        <v>1461</v>
      </c>
      <c r="G298" s="254"/>
      <c r="H298" s="257">
        <v>107.71</v>
      </c>
      <c r="I298" s="258"/>
      <c r="J298" s="254"/>
      <c r="K298" s="254"/>
      <c r="L298" s="259"/>
      <c r="M298" s="260"/>
      <c r="N298" s="261"/>
      <c r="O298" s="261"/>
      <c r="P298" s="261"/>
      <c r="Q298" s="261"/>
      <c r="R298" s="261"/>
      <c r="S298" s="261"/>
      <c r="T298" s="262"/>
      <c r="AT298" s="263" t="s">
        <v>278</v>
      </c>
      <c r="AU298" s="263" t="s">
        <v>92</v>
      </c>
      <c r="AV298" s="12" t="s">
        <v>92</v>
      </c>
      <c r="AW298" s="12" t="s">
        <v>47</v>
      </c>
      <c r="AX298" s="12" t="s">
        <v>24</v>
      </c>
      <c r="AY298" s="263" t="s">
        <v>261</v>
      </c>
    </row>
    <row r="299" spans="2:65" s="1" customFormat="1" ht="22.8" customHeight="1">
      <c r="B299" s="48"/>
      <c r="C299" s="228" t="s">
        <v>809</v>
      </c>
      <c r="D299" s="228" t="s">
        <v>262</v>
      </c>
      <c r="E299" s="229" t="s">
        <v>821</v>
      </c>
      <c r="F299" s="230" t="s">
        <v>822</v>
      </c>
      <c r="G299" s="231" t="s">
        <v>504</v>
      </c>
      <c r="H299" s="232">
        <v>227.66</v>
      </c>
      <c r="I299" s="233"/>
      <c r="J299" s="232">
        <f>ROUND(I299*H299,2)</f>
        <v>0</v>
      </c>
      <c r="K299" s="230" t="s">
        <v>266</v>
      </c>
      <c r="L299" s="74"/>
      <c r="M299" s="234" t="s">
        <v>40</v>
      </c>
      <c r="N299" s="235" t="s">
        <v>55</v>
      </c>
      <c r="O299" s="49"/>
      <c r="P299" s="236">
        <f>O299*H299</f>
        <v>0</v>
      </c>
      <c r="Q299" s="236">
        <v>0.00038</v>
      </c>
      <c r="R299" s="236">
        <f>Q299*H299</f>
        <v>0.0865108</v>
      </c>
      <c r="S299" s="236">
        <v>0</v>
      </c>
      <c r="T299" s="237">
        <f>S299*H299</f>
        <v>0</v>
      </c>
      <c r="AR299" s="25" t="s">
        <v>287</v>
      </c>
      <c r="AT299" s="25" t="s">
        <v>262</v>
      </c>
      <c r="AU299" s="25" t="s">
        <v>92</v>
      </c>
      <c r="AY299" s="25" t="s">
        <v>261</v>
      </c>
      <c r="BE299" s="238">
        <f>IF(N299="základní",J299,0)</f>
        <v>0</v>
      </c>
      <c r="BF299" s="238">
        <f>IF(N299="snížená",J299,0)</f>
        <v>0</v>
      </c>
      <c r="BG299" s="238">
        <f>IF(N299="zákl. přenesená",J299,0)</f>
        <v>0</v>
      </c>
      <c r="BH299" s="238">
        <f>IF(N299="sníž. přenesená",J299,0)</f>
        <v>0</v>
      </c>
      <c r="BI299" s="238">
        <f>IF(N299="nulová",J299,0)</f>
        <v>0</v>
      </c>
      <c r="BJ299" s="25" t="s">
        <v>24</v>
      </c>
      <c r="BK299" s="238">
        <f>ROUND(I299*H299,2)</f>
        <v>0</v>
      </c>
      <c r="BL299" s="25" t="s">
        <v>287</v>
      </c>
      <c r="BM299" s="25" t="s">
        <v>1462</v>
      </c>
    </row>
    <row r="300" spans="2:47" s="1" customFormat="1" ht="13.5">
      <c r="B300" s="48"/>
      <c r="C300" s="76"/>
      <c r="D300" s="239" t="s">
        <v>269</v>
      </c>
      <c r="E300" s="76"/>
      <c r="F300" s="240" t="s">
        <v>824</v>
      </c>
      <c r="G300" s="76"/>
      <c r="H300" s="76"/>
      <c r="I300" s="198"/>
      <c r="J300" s="76"/>
      <c r="K300" s="76"/>
      <c r="L300" s="74"/>
      <c r="M300" s="241"/>
      <c r="N300" s="49"/>
      <c r="O300" s="49"/>
      <c r="P300" s="49"/>
      <c r="Q300" s="49"/>
      <c r="R300" s="49"/>
      <c r="S300" s="49"/>
      <c r="T300" s="97"/>
      <c r="AT300" s="25" t="s">
        <v>269</v>
      </c>
      <c r="AU300" s="25" t="s">
        <v>92</v>
      </c>
    </row>
    <row r="301" spans="2:51" s="12" customFormat="1" ht="13.5">
      <c r="B301" s="253"/>
      <c r="C301" s="254"/>
      <c r="D301" s="239" t="s">
        <v>278</v>
      </c>
      <c r="E301" s="255" t="s">
        <v>40</v>
      </c>
      <c r="F301" s="256" t="s">
        <v>1459</v>
      </c>
      <c r="G301" s="254"/>
      <c r="H301" s="257">
        <v>107.71</v>
      </c>
      <c r="I301" s="258"/>
      <c r="J301" s="254"/>
      <c r="K301" s="254"/>
      <c r="L301" s="259"/>
      <c r="M301" s="260"/>
      <c r="N301" s="261"/>
      <c r="O301" s="261"/>
      <c r="P301" s="261"/>
      <c r="Q301" s="261"/>
      <c r="R301" s="261"/>
      <c r="S301" s="261"/>
      <c r="T301" s="262"/>
      <c r="AT301" s="263" t="s">
        <v>278</v>
      </c>
      <c r="AU301" s="263" t="s">
        <v>92</v>
      </c>
      <c r="AV301" s="12" t="s">
        <v>92</v>
      </c>
      <c r="AW301" s="12" t="s">
        <v>47</v>
      </c>
      <c r="AX301" s="12" t="s">
        <v>84</v>
      </c>
      <c r="AY301" s="263" t="s">
        <v>261</v>
      </c>
    </row>
    <row r="302" spans="2:51" s="12" customFormat="1" ht="13.5">
      <c r="B302" s="253"/>
      <c r="C302" s="254"/>
      <c r="D302" s="239" t="s">
        <v>278</v>
      </c>
      <c r="E302" s="255" t="s">
        <v>40</v>
      </c>
      <c r="F302" s="256" t="s">
        <v>1463</v>
      </c>
      <c r="G302" s="254"/>
      <c r="H302" s="257">
        <v>119.95</v>
      </c>
      <c r="I302" s="258"/>
      <c r="J302" s="254"/>
      <c r="K302" s="254"/>
      <c r="L302" s="259"/>
      <c r="M302" s="260"/>
      <c r="N302" s="261"/>
      <c r="O302" s="261"/>
      <c r="P302" s="261"/>
      <c r="Q302" s="261"/>
      <c r="R302" s="261"/>
      <c r="S302" s="261"/>
      <c r="T302" s="262"/>
      <c r="AT302" s="263" t="s">
        <v>278</v>
      </c>
      <c r="AU302" s="263" t="s">
        <v>92</v>
      </c>
      <c r="AV302" s="12" t="s">
        <v>92</v>
      </c>
      <c r="AW302" s="12" t="s">
        <v>47</v>
      </c>
      <c r="AX302" s="12" t="s">
        <v>84</v>
      </c>
      <c r="AY302" s="263" t="s">
        <v>261</v>
      </c>
    </row>
    <row r="303" spans="2:51" s="15" customFormat="1" ht="13.5">
      <c r="B303" s="290"/>
      <c r="C303" s="291"/>
      <c r="D303" s="239" t="s">
        <v>278</v>
      </c>
      <c r="E303" s="292" t="s">
        <v>40</v>
      </c>
      <c r="F303" s="293" t="s">
        <v>380</v>
      </c>
      <c r="G303" s="291"/>
      <c r="H303" s="294">
        <v>227.66</v>
      </c>
      <c r="I303" s="295"/>
      <c r="J303" s="291"/>
      <c r="K303" s="291"/>
      <c r="L303" s="296"/>
      <c r="M303" s="297"/>
      <c r="N303" s="298"/>
      <c r="O303" s="298"/>
      <c r="P303" s="298"/>
      <c r="Q303" s="298"/>
      <c r="R303" s="298"/>
      <c r="S303" s="298"/>
      <c r="T303" s="299"/>
      <c r="AT303" s="300" t="s">
        <v>278</v>
      </c>
      <c r="AU303" s="300" t="s">
        <v>92</v>
      </c>
      <c r="AV303" s="15" t="s">
        <v>287</v>
      </c>
      <c r="AW303" s="15" t="s">
        <v>47</v>
      </c>
      <c r="AX303" s="15" t="s">
        <v>24</v>
      </c>
      <c r="AY303" s="300" t="s">
        <v>261</v>
      </c>
    </row>
    <row r="304" spans="2:65" s="1" customFormat="1" ht="22.8" customHeight="1">
      <c r="B304" s="48"/>
      <c r="C304" s="228" t="s">
        <v>816</v>
      </c>
      <c r="D304" s="228" t="s">
        <v>262</v>
      </c>
      <c r="E304" s="229" t="s">
        <v>827</v>
      </c>
      <c r="F304" s="230" t="s">
        <v>828</v>
      </c>
      <c r="G304" s="231" t="s">
        <v>340</v>
      </c>
      <c r="H304" s="232">
        <v>30.4</v>
      </c>
      <c r="I304" s="233"/>
      <c r="J304" s="232">
        <f>ROUND(I304*H304,2)</f>
        <v>0</v>
      </c>
      <c r="K304" s="230" t="s">
        <v>266</v>
      </c>
      <c r="L304" s="74"/>
      <c r="M304" s="234" t="s">
        <v>40</v>
      </c>
      <c r="N304" s="235" t="s">
        <v>55</v>
      </c>
      <c r="O304" s="49"/>
      <c r="P304" s="236">
        <f>O304*H304</f>
        <v>0</v>
      </c>
      <c r="Q304" s="236">
        <v>1.9968</v>
      </c>
      <c r="R304" s="236">
        <f>Q304*H304</f>
        <v>60.70271999999999</v>
      </c>
      <c r="S304" s="236">
        <v>0</v>
      </c>
      <c r="T304" s="237">
        <f>S304*H304</f>
        <v>0</v>
      </c>
      <c r="AR304" s="25" t="s">
        <v>287</v>
      </c>
      <c r="AT304" s="25" t="s">
        <v>262</v>
      </c>
      <c r="AU304" s="25" t="s">
        <v>92</v>
      </c>
      <c r="AY304" s="25" t="s">
        <v>261</v>
      </c>
      <c r="BE304" s="238">
        <f>IF(N304="základní",J304,0)</f>
        <v>0</v>
      </c>
      <c r="BF304" s="238">
        <f>IF(N304="snížená",J304,0)</f>
        <v>0</v>
      </c>
      <c r="BG304" s="238">
        <f>IF(N304="zákl. přenesená",J304,0)</f>
        <v>0</v>
      </c>
      <c r="BH304" s="238">
        <f>IF(N304="sníž. přenesená",J304,0)</f>
        <v>0</v>
      </c>
      <c r="BI304" s="238">
        <f>IF(N304="nulová",J304,0)</f>
        <v>0</v>
      </c>
      <c r="BJ304" s="25" t="s">
        <v>24</v>
      </c>
      <c r="BK304" s="238">
        <f>ROUND(I304*H304,2)</f>
        <v>0</v>
      </c>
      <c r="BL304" s="25" t="s">
        <v>287</v>
      </c>
      <c r="BM304" s="25" t="s">
        <v>1464</v>
      </c>
    </row>
    <row r="305" spans="2:47" s="1" customFormat="1" ht="13.5">
      <c r="B305" s="48"/>
      <c r="C305" s="76"/>
      <c r="D305" s="239" t="s">
        <v>269</v>
      </c>
      <c r="E305" s="76"/>
      <c r="F305" s="240" t="s">
        <v>830</v>
      </c>
      <c r="G305" s="76"/>
      <c r="H305" s="76"/>
      <c r="I305" s="198"/>
      <c r="J305" s="76"/>
      <c r="K305" s="76"/>
      <c r="L305" s="74"/>
      <c r="M305" s="241"/>
      <c r="N305" s="49"/>
      <c r="O305" s="49"/>
      <c r="P305" s="49"/>
      <c r="Q305" s="49"/>
      <c r="R305" s="49"/>
      <c r="S305" s="49"/>
      <c r="T305" s="97"/>
      <c r="AT305" s="25" t="s">
        <v>269</v>
      </c>
      <c r="AU305" s="25" t="s">
        <v>92</v>
      </c>
    </row>
    <row r="306" spans="2:47" s="1" customFormat="1" ht="13.5">
      <c r="B306" s="48"/>
      <c r="C306" s="76"/>
      <c r="D306" s="239" t="s">
        <v>343</v>
      </c>
      <c r="E306" s="76"/>
      <c r="F306" s="242" t="s">
        <v>831</v>
      </c>
      <c r="G306" s="76"/>
      <c r="H306" s="76"/>
      <c r="I306" s="198"/>
      <c r="J306" s="76"/>
      <c r="K306" s="76"/>
      <c r="L306" s="74"/>
      <c r="M306" s="241"/>
      <c r="N306" s="49"/>
      <c r="O306" s="49"/>
      <c r="P306" s="49"/>
      <c r="Q306" s="49"/>
      <c r="R306" s="49"/>
      <c r="S306" s="49"/>
      <c r="T306" s="97"/>
      <c r="AT306" s="25" t="s">
        <v>343</v>
      </c>
      <c r="AU306" s="25" t="s">
        <v>92</v>
      </c>
    </row>
    <row r="307" spans="2:51" s="12" customFormat="1" ht="13.5">
      <c r="B307" s="253"/>
      <c r="C307" s="254"/>
      <c r="D307" s="239" t="s">
        <v>278</v>
      </c>
      <c r="E307" s="255" t="s">
        <v>40</v>
      </c>
      <c r="F307" s="256" t="s">
        <v>1465</v>
      </c>
      <c r="G307" s="254"/>
      <c r="H307" s="257">
        <v>30.4</v>
      </c>
      <c r="I307" s="258"/>
      <c r="J307" s="254"/>
      <c r="K307" s="254"/>
      <c r="L307" s="259"/>
      <c r="M307" s="260"/>
      <c r="N307" s="261"/>
      <c r="O307" s="261"/>
      <c r="P307" s="261"/>
      <c r="Q307" s="261"/>
      <c r="R307" s="261"/>
      <c r="S307" s="261"/>
      <c r="T307" s="262"/>
      <c r="AT307" s="263" t="s">
        <v>278</v>
      </c>
      <c r="AU307" s="263" t="s">
        <v>92</v>
      </c>
      <c r="AV307" s="12" t="s">
        <v>92</v>
      </c>
      <c r="AW307" s="12" t="s">
        <v>47</v>
      </c>
      <c r="AX307" s="12" t="s">
        <v>24</v>
      </c>
      <c r="AY307" s="263" t="s">
        <v>261</v>
      </c>
    </row>
    <row r="308" spans="2:65" s="1" customFormat="1" ht="22.8" customHeight="1">
      <c r="B308" s="48"/>
      <c r="C308" s="228" t="s">
        <v>820</v>
      </c>
      <c r="D308" s="228" t="s">
        <v>262</v>
      </c>
      <c r="E308" s="229" t="s">
        <v>834</v>
      </c>
      <c r="F308" s="230" t="s">
        <v>835</v>
      </c>
      <c r="G308" s="231" t="s">
        <v>340</v>
      </c>
      <c r="H308" s="232">
        <v>33.45</v>
      </c>
      <c r="I308" s="233"/>
      <c r="J308" s="232">
        <f>ROUND(I308*H308,2)</f>
        <v>0</v>
      </c>
      <c r="K308" s="230" t="s">
        <v>266</v>
      </c>
      <c r="L308" s="74"/>
      <c r="M308" s="234" t="s">
        <v>40</v>
      </c>
      <c r="N308" s="235" t="s">
        <v>55</v>
      </c>
      <c r="O308" s="49"/>
      <c r="P308" s="236">
        <f>O308*H308</f>
        <v>0</v>
      </c>
      <c r="Q308" s="236">
        <v>2.004</v>
      </c>
      <c r="R308" s="236">
        <f>Q308*H308</f>
        <v>67.0338</v>
      </c>
      <c r="S308" s="236">
        <v>0</v>
      </c>
      <c r="T308" s="237">
        <f>S308*H308</f>
        <v>0</v>
      </c>
      <c r="AR308" s="25" t="s">
        <v>287</v>
      </c>
      <c r="AT308" s="25" t="s">
        <v>262</v>
      </c>
      <c r="AU308" s="25" t="s">
        <v>92</v>
      </c>
      <c r="AY308" s="25" t="s">
        <v>261</v>
      </c>
      <c r="BE308" s="238">
        <f>IF(N308="základní",J308,0)</f>
        <v>0</v>
      </c>
      <c r="BF308" s="238">
        <f>IF(N308="snížená",J308,0)</f>
        <v>0</v>
      </c>
      <c r="BG308" s="238">
        <f>IF(N308="zákl. přenesená",J308,0)</f>
        <v>0</v>
      </c>
      <c r="BH308" s="238">
        <f>IF(N308="sníž. přenesená",J308,0)</f>
        <v>0</v>
      </c>
      <c r="BI308" s="238">
        <f>IF(N308="nulová",J308,0)</f>
        <v>0</v>
      </c>
      <c r="BJ308" s="25" t="s">
        <v>24</v>
      </c>
      <c r="BK308" s="238">
        <f>ROUND(I308*H308,2)</f>
        <v>0</v>
      </c>
      <c r="BL308" s="25" t="s">
        <v>287</v>
      </c>
      <c r="BM308" s="25" t="s">
        <v>1466</v>
      </c>
    </row>
    <row r="309" spans="2:47" s="1" customFormat="1" ht="13.5">
      <c r="B309" s="48"/>
      <c r="C309" s="76"/>
      <c r="D309" s="239" t="s">
        <v>269</v>
      </c>
      <c r="E309" s="76"/>
      <c r="F309" s="240" t="s">
        <v>837</v>
      </c>
      <c r="G309" s="76"/>
      <c r="H309" s="76"/>
      <c r="I309" s="198"/>
      <c r="J309" s="76"/>
      <c r="K309" s="76"/>
      <c r="L309" s="74"/>
      <c r="M309" s="241"/>
      <c r="N309" s="49"/>
      <c r="O309" s="49"/>
      <c r="P309" s="49"/>
      <c r="Q309" s="49"/>
      <c r="R309" s="49"/>
      <c r="S309" s="49"/>
      <c r="T309" s="97"/>
      <c r="AT309" s="25" t="s">
        <v>269</v>
      </c>
      <c r="AU309" s="25" t="s">
        <v>92</v>
      </c>
    </row>
    <row r="310" spans="2:47" s="1" customFormat="1" ht="13.5">
      <c r="B310" s="48"/>
      <c r="C310" s="76"/>
      <c r="D310" s="239" t="s">
        <v>343</v>
      </c>
      <c r="E310" s="76"/>
      <c r="F310" s="242" t="s">
        <v>838</v>
      </c>
      <c r="G310" s="76"/>
      <c r="H310" s="76"/>
      <c r="I310" s="198"/>
      <c r="J310" s="76"/>
      <c r="K310" s="76"/>
      <c r="L310" s="74"/>
      <c r="M310" s="241"/>
      <c r="N310" s="49"/>
      <c r="O310" s="49"/>
      <c r="P310" s="49"/>
      <c r="Q310" s="49"/>
      <c r="R310" s="49"/>
      <c r="S310" s="49"/>
      <c r="T310" s="97"/>
      <c r="AT310" s="25" t="s">
        <v>343</v>
      </c>
      <c r="AU310" s="25" t="s">
        <v>92</v>
      </c>
    </row>
    <row r="311" spans="2:51" s="12" customFormat="1" ht="13.5">
      <c r="B311" s="253"/>
      <c r="C311" s="254"/>
      <c r="D311" s="239" t="s">
        <v>278</v>
      </c>
      <c r="E311" s="255" t="s">
        <v>40</v>
      </c>
      <c r="F311" s="256" t="s">
        <v>1467</v>
      </c>
      <c r="G311" s="254"/>
      <c r="H311" s="257">
        <v>33.45</v>
      </c>
      <c r="I311" s="258"/>
      <c r="J311" s="254"/>
      <c r="K311" s="254"/>
      <c r="L311" s="259"/>
      <c r="M311" s="260"/>
      <c r="N311" s="261"/>
      <c r="O311" s="261"/>
      <c r="P311" s="261"/>
      <c r="Q311" s="261"/>
      <c r="R311" s="261"/>
      <c r="S311" s="261"/>
      <c r="T311" s="262"/>
      <c r="AT311" s="263" t="s">
        <v>278</v>
      </c>
      <c r="AU311" s="263" t="s">
        <v>92</v>
      </c>
      <c r="AV311" s="12" t="s">
        <v>92</v>
      </c>
      <c r="AW311" s="12" t="s">
        <v>47</v>
      </c>
      <c r="AX311" s="12" t="s">
        <v>24</v>
      </c>
      <c r="AY311" s="263" t="s">
        <v>261</v>
      </c>
    </row>
    <row r="312" spans="2:63" s="10" customFormat="1" ht="29.85" customHeight="1">
      <c r="B312" s="214"/>
      <c r="C312" s="215"/>
      <c r="D312" s="216" t="s">
        <v>83</v>
      </c>
      <c r="E312" s="274" t="s">
        <v>260</v>
      </c>
      <c r="F312" s="274" t="s">
        <v>840</v>
      </c>
      <c r="G312" s="215"/>
      <c r="H312" s="215"/>
      <c r="I312" s="218"/>
      <c r="J312" s="275">
        <f>BK312</f>
        <v>0</v>
      </c>
      <c r="K312" s="215"/>
      <c r="L312" s="220"/>
      <c r="M312" s="221"/>
      <c r="N312" s="222"/>
      <c r="O312" s="222"/>
      <c r="P312" s="223">
        <f>SUM(P313:P318)</f>
        <v>0</v>
      </c>
      <c r="Q312" s="222"/>
      <c r="R312" s="223">
        <f>SUM(R313:R318)</f>
        <v>77.9489004</v>
      </c>
      <c r="S312" s="222"/>
      <c r="T312" s="224">
        <f>SUM(T313:T318)</f>
        <v>0</v>
      </c>
      <c r="AR312" s="225" t="s">
        <v>24</v>
      </c>
      <c r="AT312" s="226" t="s">
        <v>83</v>
      </c>
      <c r="AU312" s="226" t="s">
        <v>24</v>
      </c>
      <c r="AY312" s="225" t="s">
        <v>261</v>
      </c>
      <c r="BK312" s="227">
        <f>SUM(BK313:BK318)</f>
        <v>0</v>
      </c>
    </row>
    <row r="313" spans="2:65" s="1" customFormat="1" ht="14.4" customHeight="1">
      <c r="B313" s="48"/>
      <c r="C313" s="228" t="s">
        <v>826</v>
      </c>
      <c r="D313" s="228" t="s">
        <v>262</v>
      </c>
      <c r="E313" s="229" t="s">
        <v>842</v>
      </c>
      <c r="F313" s="230" t="s">
        <v>843</v>
      </c>
      <c r="G313" s="231" t="s">
        <v>504</v>
      </c>
      <c r="H313" s="232">
        <v>98.06</v>
      </c>
      <c r="I313" s="233"/>
      <c r="J313" s="232">
        <f>ROUND(I313*H313,2)</f>
        <v>0</v>
      </c>
      <c r="K313" s="230" t="s">
        <v>266</v>
      </c>
      <c r="L313" s="74"/>
      <c r="M313" s="234" t="s">
        <v>40</v>
      </c>
      <c r="N313" s="235" t="s">
        <v>55</v>
      </c>
      <c r="O313" s="49"/>
      <c r="P313" s="236">
        <f>O313*H313</f>
        <v>0</v>
      </c>
      <c r="Q313" s="236">
        <v>0.36834</v>
      </c>
      <c r="R313" s="236">
        <f>Q313*H313</f>
        <v>36.1194204</v>
      </c>
      <c r="S313" s="236">
        <v>0</v>
      </c>
      <c r="T313" s="237">
        <f>S313*H313</f>
        <v>0</v>
      </c>
      <c r="AR313" s="25" t="s">
        <v>287</v>
      </c>
      <c r="AT313" s="25" t="s">
        <v>262</v>
      </c>
      <c r="AU313" s="25" t="s">
        <v>92</v>
      </c>
      <c r="AY313" s="25" t="s">
        <v>261</v>
      </c>
      <c r="BE313" s="238">
        <f>IF(N313="základní",J313,0)</f>
        <v>0</v>
      </c>
      <c r="BF313" s="238">
        <f>IF(N313="snížená",J313,0)</f>
        <v>0</v>
      </c>
      <c r="BG313" s="238">
        <f>IF(N313="zákl. přenesená",J313,0)</f>
        <v>0</v>
      </c>
      <c r="BH313" s="238">
        <f>IF(N313="sníž. přenesená",J313,0)</f>
        <v>0</v>
      </c>
      <c r="BI313" s="238">
        <f>IF(N313="nulová",J313,0)</f>
        <v>0</v>
      </c>
      <c r="BJ313" s="25" t="s">
        <v>24</v>
      </c>
      <c r="BK313" s="238">
        <f>ROUND(I313*H313,2)</f>
        <v>0</v>
      </c>
      <c r="BL313" s="25" t="s">
        <v>287</v>
      </c>
      <c r="BM313" s="25" t="s">
        <v>1468</v>
      </c>
    </row>
    <row r="314" spans="2:47" s="1" customFormat="1" ht="13.5">
      <c r="B314" s="48"/>
      <c r="C314" s="76"/>
      <c r="D314" s="239" t="s">
        <v>269</v>
      </c>
      <c r="E314" s="76"/>
      <c r="F314" s="240" t="s">
        <v>845</v>
      </c>
      <c r="G314" s="76"/>
      <c r="H314" s="76"/>
      <c r="I314" s="198"/>
      <c r="J314" s="76"/>
      <c r="K314" s="76"/>
      <c r="L314" s="74"/>
      <c r="M314" s="241"/>
      <c r="N314" s="49"/>
      <c r="O314" s="49"/>
      <c r="P314" s="49"/>
      <c r="Q314" s="49"/>
      <c r="R314" s="49"/>
      <c r="S314" s="49"/>
      <c r="T314" s="97"/>
      <c r="AT314" s="25" t="s">
        <v>269</v>
      </c>
      <c r="AU314" s="25" t="s">
        <v>92</v>
      </c>
    </row>
    <row r="315" spans="2:51" s="12" customFormat="1" ht="13.5">
      <c r="B315" s="253"/>
      <c r="C315" s="254"/>
      <c r="D315" s="239" t="s">
        <v>278</v>
      </c>
      <c r="E315" s="255" t="s">
        <v>40</v>
      </c>
      <c r="F315" s="256" t="s">
        <v>1469</v>
      </c>
      <c r="G315" s="254"/>
      <c r="H315" s="257">
        <v>98.06</v>
      </c>
      <c r="I315" s="258"/>
      <c r="J315" s="254"/>
      <c r="K315" s="254"/>
      <c r="L315" s="259"/>
      <c r="M315" s="260"/>
      <c r="N315" s="261"/>
      <c r="O315" s="261"/>
      <c r="P315" s="261"/>
      <c r="Q315" s="261"/>
      <c r="R315" s="261"/>
      <c r="S315" s="261"/>
      <c r="T315" s="262"/>
      <c r="AT315" s="263" t="s">
        <v>278</v>
      </c>
      <c r="AU315" s="263" t="s">
        <v>92</v>
      </c>
      <c r="AV315" s="12" t="s">
        <v>92</v>
      </c>
      <c r="AW315" s="12" t="s">
        <v>47</v>
      </c>
      <c r="AX315" s="12" t="s">
        <v>24</v>
      </c>
      <c r="AY315" s="263" t="s">
        <v>261</v>
      </c>
    </row>
    <row r="316" spans="2:65" s="1" customFormat="1" ht="14.4" customHeight="1">
      <c r="B316" s="48"/>
      <c r="C316" s="228" t="s">
        <v>833</v>
      </c>
      <c r="D316" s="228" t="s">
        <v>262</v>
      </c>
      <c r="E316" s="229" t="s">
        <v>848</v>
      </c>
      <c r="F316" s="230" t="s">
        <v>849</v>
      </c>
      <c r="G316" s="231" t="s">
        <v>504</v>
      </c>
      <c r="H316" s="232">
        <v>110.66</v>
      </c>
      <c r="I316" s="233"/>
      <c r="J316" s="232">
        <f>ROUND(I316*H316,2)</f>
        <v>0</v>
      </c>
      <c r="K316" s="230" t="s">
        <v>266</v>
      </c>
      <c r="L316" s="74"/>
      <c r="M316" s="234" t="s">
        <v>40</v>
      </c>
      <c r="N316" s="235" t="s">
        <v>55</v>
      </c>
      <c r="O316" s="49"/>
      <c r="P316" s="236">
        <f>O316*H316</f>
        <v>0</v>
      </c>
      <c r="Q316" s="236">
        <v>0.378</v>
      </c>
      <c r="R316" s="236">
        <f>Q316*H316</f>
        <v>41.82948</v>
      </c>
      <c r="S316" s="236">
        <v>0</v>
      </c>
      <c r="T316" s="237">
        <f>S316*H316</f>
        <v>0</v>
      </c>
      <c r="AR316" s="25" t="s">
        <v>287</v>
      </c>
      <c r="AT316" s="25" t="s">
        <v>262</v>
      </c>
      <c r="AU316" s="25" t="s">
        <v>92</v>
      </c>
      <c r="AY316" s="25" t="s">
        <v>261</v>
      </c>
      <c r="BE316" s="238">
        <f>IF(N316="základní",J316,0)</f>
        <v>0</v>
      </c>
      <c r="BF316" s="238">
        <f>IF(N316="snížená",J316,0)</f>
        <v>0</v>
      </c>
      <c r="BG316" s="238">
        <f>IF(N316="zákl. přenesená",J316,0)</f>
        <v>0</v>
      </c>
      <c r="BH316" s="238">
        <f>IF(N316="sníž. přenesená",J316,0)</f>
        <v>0</v>
      </c>
      <c r="BI316" s="238">
        <f>IF(N316="nulová",J316,0)</f>
        <v>0</v>
      </c>
      <c r="BJ316" s="25" t="s">
        <v>24</v>
      </c>
      <c r="BK316" s="238">
        <f>ROUND(I316*H316,2)</f>
        <v>0</v>
      </c>
      <c r="BL316" s="25" t="s">
        <v>287</v>
      </c>
      <c r="BM316" s="25" t="s">
        <v>1470</v>
      </c>
    </row>
    <row r="317" spans="2:47" s="1" customFormat="1" ht="13.5">
      <c r="B317" s="48"/>
      <c r="C317" s="76"/>
      <c r="D317" s="239" t="s">
        <v>269</v>
      </c>
      <c r="E317" s="76"/>
      <c r="F317" s="240" t="s">
        <v>851</v>
      </c>
      <c r="G317" s="76"/>
      <c r="H317" s="76"/>
      <c r="I317" s="198"/>
      <c r="J317" s="76"/>
      <c r="K317" s="76"/>
      <c r="L317" s="74"/>
      <c r="M317" s="241"/>
      <c r="N317" s="49"/>
      <c r="O317" s="49"/>
      <c r="P317" s="49"/>
      <c r="Q317" s="49"/>
      <c r="R317" s="49"/>
      <c r="S317" s="49"/>
      <c r="T317" s="97"/>
      <c r="AT317" s="25" t="s">
        <v>269</v>
      </c>
      <c r="AU317" s="25" t="s">
        <v>92</v>
      </c>
    </row>
    <row r="318" spans="2:51" s="12" customFormat="1" ht="13.5">
      <c r="B318" s="253"/>
      <c r="C318" s="254"/>
      <c r="D318" s="239" t="s">
        <v>278</v>
      </c>
      <c r="E318" s="255" t="s">
        <v>40</v>
      </c>
      <c r="F318" s="256" t="s">
        <v>1471</v>
      </c>
      <c r="G318" s="254"/>
      <c r="H318" s="257">
        <v>110.66</v>
      </c>
      <c r="I318" s="258"/>
      <c r="J318" s="254"/>
      <c r="K318" s="254"/>
      <c r="L318" s="259"/>
      <c r="M318" s="260"/>
      <c r="N318" s="261"/>
      <c r="O318" s="261"/>
      <c r="P318" s="261"/>
      <c r="Q318" s="261"/>
      <c r="R318" s="261"/>
      <c r="S318" s="261"/>
      <c r="T318" s="262"/>
      <c r="AT318" s="263" t="s">
        <v>278</v>
      </c>
      <c r="AU318" s="263" t="s">
        <v>92</v>
      </c>
      <c r="AV318" s="12" t="s">
        <v>92</v>
      </c>
      <c r="AW318" s="12" t="s">
        <v>47</v>
      </c>
      <c r="AX318" s="12" t="s">
        <v>24</v>
      </c>
      <c r="AY318" s="263" t="s">
        <v>261</v>
      </c>
    </row>
    <row r="319" spans="2:63" s="10" customFormat="1" ht="29.85" customHeight="1">
      <c r="B319" s="214"/>
      <c r="C319" s="215"/>
      <c r="D319" s="216" t="s">
        <v>83</v>
      </c>
      <c r="E319" s="274" t="s">
        <v>313</v>
      </c>
      <c r="F319" s="274" t="s">
        <v>866</v>
      </c>
      <c r="G319" s="215"/>
      <c r="H319" s="215"/>
      <c r="I319" s="218"/>
      <c r="J319" s="275">
        <f>BK319</f>
        <v>0</v>
      </c>
      <c r="K319" s="215"/>
      <c r="L319" s="220"/>
      <c r="M319" s="221"/>
      <c r="N319" s="222"/>
      <c r="O319" s="222"/>
      <c r="P319" s="223">
        <f>SUM(P320:P327)</f>
        <v>0</v>
      </c>
      <c r="Q319" s="222"/>
      <c r="R319" s="223">
        <f>SUM(R320:R327)</f>
        <v>0.102137425</v>
      </c>
      <c r="S319" s="222"/>
      <c r="T319" s="224">
        <f>SUM(T320:T327)</f>
        <v>12</v>
      </c>
      <c r="AR319" s="225" t="s">
        <v>24</v>
      </c>
      <c r="AT319" s="226" t="s">
        <v>83</v>
      </c>
      <c r="AU319" s="226" t="s">
        <v>24</v>
      </c>
      <c r="AY319" s="225" t="s">
        <v>261</v>
      </c>
      <c r="BK319" s="227">
        <f>SUM(BK320:BK327)</f>
        <v>0</v>
      </c>
    </row>
    <row r="320" spans="2:65" s="1" customFormat="1" ht="22.8" customHeight="1">
      <c r="B320" s="48"/>
      <c r="C320" s="228" t="s">
        <v>841</v>
      </c>
      <c r="D320" s="228" t="s">
        <v>262</v>
      </c>
      <c r="E320" s="229" t="s">
        <v>868</v>
      </c>
      <c r="F320" s="230" t="s">
        <v>869</v>
      </c>
      <c r="G320" s="231" t="s">
        <v>340</v>
      </c>
      <c r="H320" s="232">
        <v>5</v>
      </c>
      <c r="I320" s="233"/>
      <c r="J320" s="232">
        <f>ROUND(I320*H320,2)</f>
        <v>0</v>
      </c>
      <c r="K320" s="230" t="s">
        <v>40</v>
      </c>
      <c r="L320" s="74"/>
      <c r="M320" s="234" t="s">
        <v>40</v>
      </c>
      <c r="N320" s="235" t="s">
        <v>55</v>
      </c>
      <c r="O320" s="49"/>
      <c r="P320" s="236">
        <f>O320*H320</f>
        <v>0</v>
      </c>
      <c r="Q320" s="236">
        <v>0</v>
      </c>
      <c r="R320" s="236">
        <f>Q320*H320</f>
        <v>0</v>
      </c>
      <c r="S320" s="236">
        <v>2.4</v>
      </c>
      <c r="T320" s="237">
        <f>S320*H320</f>
        <v>12</v>
      </c>
      <c r="AR320" s="25" t="s">
        <v>287</v>
      </c>
      <c r="AT320" s="25" t="s">
        <v>262</v>
      </c>
      <c r="AU320" s="25" t="s">
        <v>92</v>
      </c>
      <c r="AY320" s="25" t="s">
        <v>261</v>
      </c>
      <c r="BE320" s="238">
        <f>IF(N320="základní",J320,0)</f>
        <v>0</v>
      </c>
      <c r="BF320" s="238">
        <f>IF(N320="snížená",J320,0)</f>
        <v>0</v>
      </c>
      <c r="BG320" s="238">
        <f>IF(N320="zákl. přenesená",J320,0)</f>
        <v>0</v>
      </c>
      <c r="BH320" s="238">
        <f>IF(N320="sníž. přenesená",J320,0)</f>
        <v>0</v>
      </c>
      <c r="BI320" s="238">
        <f>IF(N320="nulová",J320,0)</f>
        <v>0</v>
      </c>
      <c r="BJ320" s="25" t="s">
        <v>24</v>
      </c>
      <c r="BK320" s="238">
        <f>ROUND(I320*H320,2)</f>
        <v>0</v>
      </c>
      <c r="BL320" s="25" t="s">
        <v>287</v>
      </c>
      <c r="BM320" s="25" t="s">
        <v>1472</v>
      </c>
    </row>
    <row r="321" spans="2:47" s="1" customFormat="1" ht="13.5">
      <c r="B321" s="48"/>
      <c r="C321" s="76"/>
      <c r="D321" s="239" t="s">
        <v>271</v>
      </c>
      <c r="E321" s="76"/>
      <c r="F321" s="242" t="s">
        <v>1473</v>
      </c>
      <c r="G321" s="76"/>
      <c r="H321" s="76"/>
      <c r="I321" s="198"/>
      <c r="J321" s="76"/>
      <c r="K321" s="76"/>
      <c r="L321" s="74"/>
      <c r="M321" s="241"/>
      <c r="N321" s="49"/>
      <c r="O321" s="49"/>
      <c r="P321" s="49"/>
      <c r="Q321" s="49"/>
      <c r="R321" s="49"/>
      <c r="S321" s="49"/>
      <c r="T321" s="97"/>
      <c r="AT321" s="25" t="s">
        <v>271</v>
      </c>
      <c r="AU321" s="25" t="s">
        <v>92</v>
      </c>
    </row>
    <row r="322" spans="2:51" s="12" customFormat="1" ht="13.5">
      <c r="B322" s="253"/>
      <c r="C322" s="254"/>
      <c r="D322" s="239" t="s">
        <v>278</v>
      </c>
      <c r="E322" s="255" t="s">
        <v>40</v>
      </c>
      <c r="F322" s="256" t="s">
        <v>1474</v>
      </c>
      <c r="G322" s="254"/>
      <c r="H322" s="257">
        <v>5</v>
      </c>
      <c r="I322" s="258"/>
      <c r="J322" s="254"/>
      <c r="K322" s="254"/>
      <c r="L322" s="259"/>
      <c r="M322" s="260"/>
      <c r="N322" s="261"/>
      <c r="O322" s="261"/>
      <c r="P322" s="261"/>
      <c r="Q322" s="261"/>
      <c r="R322" s="261"/>
      <c r="S322" s="261"/>
      <c r="T322" s="262"/>
      <c r="AT322" s="263" t="s">
        <v>278</v>
      </c>
      <c r="AU322" s="263" t="s">
        <v>92</v>
      </c>
      <c r="AV322" s="12" t="s">
        <v>92</v>
      </c>
      <c r="AW322" s="12" t="s">
        <v>47</v>
      </c>
      <c r="AX322" s="12" t="s">
        <v>24</v>
      </c>
      <c r="AY322" s="263" t="s">
        <v>261</v>
      </c>
    </row>
    <row r="323" spans="2:65" s="1" customFormat="1" ht="22.8" customHeight="1">
      <c r="B323" s="48"/>
      <c r="C323" s="228" t="s">
        <v>847</v>
      </c>
      <c r="D323" s="228" t="s">
        <v>262</v>
      </c>
      <c r="E323" s="229" t="s">
        <v>874</v>
      </c>
      <c r="F323" s="230" t="s">
        <v>875</v>
      </c>
      <c r="G323" s="231" t="s">
        <v>504</v>
      </c>
      <c r="H323" s="232">
        <v>119.95</v>
      </c>
      <c r="I323" s="233"/>
      <c r="J323" s="232">
        <f>ROUND(I323*H323,2)</f>
        <v>0</v>
      </c>
      <c r="K323" s="230" t="s">
        <v>266</v>
      </c>
      <c r="L323" s="74"/>
      <c r="M323" s="234" t="s">
        <v>40</v>
      </c>
      <c r="N323" s="235" t="s">
        <v>55</v>
      </c>
      <c r="O323" s="49"/>
      <c r="P323" s="236">
        <f>O323*H323</f>
        <v>0</v>
      </c>
      <c r="Q323" s="236">
        <v>0.0005115</v>
      </c>
      <c r="R323" s="236">
        <f>Q323*H323</f>
        <v>0.061354425000000004</v>
      </c>
      <c r="S323" s="236">
        <v>0</v>
      </c>
      <c r="T323" s="237">
        <f>S323*H323</f>
        <v>0</v>
      </c>
      <c r="AR323" s="25" t="s">
        <v>287</v>
      </c>
      <c r="AT323" s="25" t="s">
        <v>262</v>
      </c>
      <c r="AU323" s="25" t="s">
        <v>92</v>
      </c>
      <c r="AY323" s="25" t="s">
        <v>261</v>
      </c>
      <c r="BE323" s="238">
        <f>IF(N323="základní",J323,0)</f>
        <v>0</v>
      </c>
      <c r="BF323" s="238">
        <f>IF(N323="snížená",J323,0)</f>
        <v>0</v>
      </c>
      <c r="BG323" s="238">
        <f>IF(N323="zákl. přenesená",J323,0)</f>
        <v>0</v>
      </c>
      <c r="BH323" s="238">
        <f>IF(N323="sníž. přenesená",J323,0)</f>
        <v>0</v>
      </c>
      <c r="BI323" s="238">
        <f>IF(N323="nulová",J323,0)</f>
        <v>0</v>
      </c>
      <c r="BJ323" s="25" t="s">
        <v>24</v>
      </c>
      <c r="BK323" s="238">
        <f>ROUND(I323*H323,2)</f>
        <v>0</v>
      </c>
      <c r="BL323" s="25" t="s">
        <v>287</v>
      </c>
      <c r="BM323" s="25" t="s">
        <v>1475</v>
      </c>
    </row>
    <row r="324" spans="2:47" s="1" customFormat="1" ht="13.5">
      <c r="B324" s="48"/>
      <c r="C324" s="76"/>
      <c r="D324" s="239" t="s">
        <v>269</v>
      </c>
      <c r="E324" s="76"/>
      <c r="F324" s="240" t="s">
        <v>877</v>
      </c>
      <c r="G324" s="76"/>
      <c r="H324" s="76"/>
      <c r="I324" s="198"/>
      <c r="J324" s="76"/>
      <c r="K324" s="76"/>
      <c r="L324" s="74"/>
      <c r="M324" s="241"/>
      <c r="N324" s="49"/>
      <c r="O324" s="49"/>
      <c r="P324" s="49"/>
      <c r="Q324" s="49"/>
      <c r="R324" s="49"/>
      <c r="S324" s="49"/>
      <c r="T324" s="97"/>
      <c r="AT324" s="25" t="s">
        <v>269</v>
      </c>
      <c r="AU324" s="25" t="s">
        <v>92</v>
      </c>
    </row>
    <row r="325" spans="2:51" s="12" customFormat="1" ht="13.5">
      <c r="B325" s="253"/>
      <c r="C325" s="254"/>
      <c r="D325" s="239" t="s">
        <v>278</v>
      </c>
      <c r="E325" s="255" t="s">
        <v>40</v>
      </c>
      <c r="F325" s="256" t="s">
        <v>1476</v>
      </c>
      <c r="G325" s="254"/>
      <c r="H325" s="257">
        <v>119.95</v>
      </c>
      <c r="I325" s="258"/>
      <c r="J325" s="254"/>
      <c r="K325" s="254"/>
      <c r="L325" s="259"/>
      <c r="M325" s="260"/>
      <c r="N325" s="261"/>
      <c r="O325" s="261"/>
      <c r="P325" s="261"/>
      <c r="Q325" s="261"/>
      <c r="R325" s="261"/>
      <c r="S325" s="261"/>
      <c r="T325" s="262"/>
      <c r="AT325" s="263" t="s">
        <v>278</v>
      </c>
      <c r="AU325" s="263" t="s">
        <v>92</v>
      </c>
      <c r="AV325" s="12" t="s">
        <v>92</v>
      </c>
      <c r="AW325" s="12" t="s">
        <v>47</v>
      </c>
      <c r="AX325" s="12" t="s">
        <v>24</v>
      </c>
      <c r="AY325" s="263" t="s">
        <v>261</v>
      </c>
    </row>
    <row r="326" spans="2:65" s="1" customFormat="1" ht="14.4" customHeight="1">
      <c r="B326" s="48"/>
      <c r="C326" s="301" t="s">
        <v>854</v>
      </c>
      <c r="D326" s="301" t="s">
        <v>510</v>
      </c>
      <c r="E326" s="302" t="s">
        <v>880</v>
      </c>
      <c r="F326" s="303" t="s">
        <v>881</v>
      </c>
      <c r="G326" s="304" t="s">
        <v>504</v>
      </c>
      <c r="H326" s="305">
        <v>119.95</v>
      </c>
      <c r="I326" s="306"/>
      <c r="J326" s="305">
        <f>ROUND(I326*H326,2)</f>
        <v>0</v>
      </c>
      <c r="K326" s="303" t="s">
        <v>266</v>
      </c>
      <c r="L326" s="307"/>
      <c r="M326" s="308" t="s">
        <v>40</v>
      </c>
      <c r="N326" s="309" t="s">
        <v>55</v>
      </c>
      <c r="O326" s="49"/>
      <c r="P326" s="236">
        <f>O326*H326</f>
        <v>0</v>
      </c>
      <c r="Q326" s="236">
        <v>0.00034</v>
      </c>
      <c r="R326" s="236">
        <f>Q326*H326</f>
        <v>0.04078300000000001</v>
      </c>
      <c r="S326" s="236">
        <v>0</v>
      </c>
      <c r="T326" s="237">
        <f>S326*H326</f>
        <v>0</v>
      </c>
      <c r="AR326" s="25" t="s">
        <v>308</v>
      </c>
      <c r="AT326" s="25" t="s">
        <v>510</v>
      </c>
      <c r="AU326" s="25" t="s">
        <v>92</v>
      </c>
      <c r="AY326" s="25" t="s">
        <v>261</v>
      </c>
      <c r="BE326" s="238">
        <f>IF(N326="základní",J326,0)</f>
        <v>0</v>
      </c>
      <c r="BF326" s="238">
        <f>IF(N326="snížená",J326,0)</f>
        <v>0</v>
      </c>
      <c r="BG326" s="238">
        <f>IF(N326="zákl. přenesená",J326,0)</f>
        <v>0</v>
      </c>
      <c r="BH326" s="238">
        <f>IF(N326="sníž. přenesená",J326,0)</f>
        <v>0</v>
      </c>
      <c r="BI326" s="238">
        <f>IF(N326="nulová",J326,0)</f>
        <v>0</v>
      </c>
      <c r="BJ326" s="25" t="s">
        <v>24</v>
      </c>
      <c r="BK326" s="238">
        <f>ROUND(I326*H326,2)</f>
        <v>0</v>
      </c>
      <c r="BL326" s="25" t="s">
        <v>287</v>
      </c>
      <c r="BM326" s="25" t="s">
        <v>1477</v>
      </c>
    </row>
    <row r="327" spans="2:47" s="1" customFormat="1" ht="13.5">
      <c r="B327" s="48"/>
      <c r="C327" s="76"/>
      <c r="D327" s="239" t="s">
        <v>269</v>
      </c>
      <c r="E327" s="76"/>
      <c r="F327" s="240" t="s">
        <v>883</v>
      </c>
      <c r="G327" s="76"/>
      <c r="H327" s="76"/>
      <c r="I327" s="198"/>
      <c r="J327" s="76"/>
      <c r="K327" s="76"/>
      <c r="L327" s="74"/>
      <c r="M327" s="241"/>
      <c r="N327" s="49"/>
      <c r="O327" s="49"/>
      <c r="P327" s="49"/>
      <c r="Q327" s="49"/>
      <c r="R327" s="49"/>
      <c r="S327" s="49"/>
      <c r="T327" s="97"/>
      <c r="AT327" s="25" t="s">
        <v>269</v>
      </c>
      <c r="AU327" s="25" t="s">
        <v>92</v>
      </c>
    </row>
    <row r="328" spans="2:63" s="10" customFormat="1" ht="29.85" customHeight="1">
      <c r="B328" s="214"/>
      <c r="C328" s="215"/>
      <c r="D328" s="216" t="s">
        <v>83</v>
      </c>
      <c r="E328" s="274" t="s">
        <v>893</v>
      </c>
      <c r="F328" s="274" t="s">
        <v>894</v>
      </c>
      <c r="G328" s="215"/>
      <c r="H328" s="215"/>
      <c r="I328" s="218"/>
      <c r="J328" s="275">
        <f>BK328</f>
        <v>0</v>
      </c>
      <c r="K328" s="215"/>
      <c r="L328" s="220"/>
      <c r="M328" s="221"/>
      <c r="N328" s="222"/>
      <c r="O328" s="222"/>
      <c r="P328" s="223">
        <f>SUM(P329:P350)</f>
        <v>0</v>
      </c>
      <c r="Q328" s="222"/>
      <c r="R328" s="223">
        <f>SUM(R329:R350)</f>
        <v>0</v>
      </c>
      <c r="S328" s="222"/>
      <c r="T328" s="224">
        <f>SUM(T329:T350)</f>
        <v>0</v>
      </c>
      <c r="AR328" s="225" t="s">
        <v>24</v>
      </c>
      <c r="AT328" s="226" t="s">
        <v>83</v>
      </c>
      <c r="AU328" s="226" t="s">
        <v>24</v>
      </c>
      <c r="AY328" s="225" t="s">
        <v>261</v>
      </c>
      <c r="BK328" s="227">
        <f>SUM(BK329:BK350)</f>
        <v>0</v>
      </c>
    </row>
    <row r="329" spans="2:65" s="1" customFormat="1" ht="22.8" customHeight="1">
      <c r="B329" s="48"/>
      <c r="C329" s="228" t="s">
        <v>861</v>
      </c>
      <c r="D329" s="228" t="s">
        <v>262</v>
      </c>
      <c r="E329" s="229" t="s">
        <v>896</v>
      </c>
      <c r="F329" s="230" t="s">
        <v>897</v>
      </c>
      <c r="G329" s="231" t="s">
        <v>363</v>
      </c>
      <c r="H329" s="232">
        <v>12</v>
      </c>
      <c r="I329" s="233"/>
      <c r="J329" s="232">
        <f>ROUND(I329*H329,2)</f>
        <v>0</v>
      </c>
      <c r="K329" s="230" t="s">
        <v>266</v>
      </c>
      <c r="L329" s="74"/>
      <c r="M329" s="234" t="s">
        <v>40</v>
      </c>
      <c r="N329" s="235" t="s">
        <v>55</v>
      </c>
      <c r="O329" s="49"/>
      <c r="P329" s="236">
        <f>O329*H329</f>
        <v>0</v>
      </c>
      <c r="Q329" s="236">
        <v>0</v>
      </c>
      <c r="R329" s="236">
        <f>Q329*H329</f>
        <v>0</v>
      </c>
      <c r="S329" s="236">
        <v>0</v>
      </c>
      <c r="T329" s="237">
        <f>S329*H329</f>
        <v>0</v>
      </c>
      <c r="AR329" s="25" t="s">
        <v>287</v>
      </c>
      <c r="AT329" s="25" t="s">
        <v>262</v>
      </c>
      <c r="AU329" s="25" t="s">
        <v>92</v>
      </c>
      <c r="AY329" s="25" t="s">
        <v>261</v>
      </c>
      <c r="BE329" s="238">
        <f>IF(N329="základní",J329,0)</f>
        <v>0</v>
      </c>
      <c r="BF329" s="238">
        <f>IF(N329="snížená",J329,0)</f>
        <v>0</v>
      </c>
      <c r="BG329" s="238">
        <f>IF(N329="zákl. přenesená",J329,0)</f>
        <v>0</v>
      </c>
      <c r="BH329" s="238">
        <f>IF(N329="sníž. přenesená",J329,0)</f>
        <v>0</v>
      </c>
      <c r="BI329" s="238">
        <f>IF(N329="nulová",J329,0)</f>
        <v>0</v>
      </c>
      <c r="BJ329" s="25" t="s">
        <v>24</v>
      </c>
      <c r="BK329" s="238">
        <f>ROUND(I329*H329,2)</f>
        <v>0</v>
      </c>
      <c r="BL329" s="25" t="s">
        <v>287</v>
      </c>
      <c r="BM329" s="25" t="s">
        <v>1478</v>
      </c>
    </row>
    <row r="330" spans="2:47" s="1" customFormat="1" ht="13.5">
      <c r="B330" s="48"/>
      <c r="C330" s="76"/>
      <c r="D330" s="239" t="s">
        <v>269</v>
      </c>
      <c r="E330" s="76"/>
      <c r="F330" s="240" t="s">
        <v>899</v>
      </c>
      <c r="G330" s="76"/>
      <c r="H330" s="76"/>
      <c r="I330" s="198"/>
      <c r="J330" s="76"/>
      <c r="K330" s="76"/>
      <c r="L330" s="74"/>
      <c r="M330" s="241"/>
      <c r="N330" s="49"/>
      <c r="O330" s="49"/>
      <c r="P330" s="49"/>
      <c r="Q330" s="49"/>
      <c r="R330" s="49"/>
      <c r="S330" s="49"/>
      <c r="T330" s="97"/>
      <c r="AT330" s="25" t="s">
        <v>269</v>
      </c>
      <c r="AU330" s="25" t="s">
        <v>92</v>
      </c>
    </row>
    <row r="331" spans="2:47" s="1" customFormat="1" ht="13.5">
      <c r="B331" s="48"/>
      <c r="C331" s="76"/>
      <c r="D331" s="239" t="s">
        <v>343</v>
      </c>
      <c r="E331" s="76"/>
      <c r="F331" s="242" t="s">
        <v>900</v>
      </c>
      <c r="G331" s="76"/>
      <c r="H331" s="76"/>
      <c r="I331" s="198"/>
      <c r="J331" s="76"/>
      <c r="K331" s="76"/>
      <c r="L331" s="74"/>
      <c r="M331" s="241"/>
      <c r="N331" s="49"/>
      <c r="O331" s="49"/>
      <c r="P331" s="49"/>
      <c r="Q331" s="49"/>
      <c r="R331" s="49"/>
      <c r="S331" s="49"/>
      <c r="T331" s="97"/>
      <c r="AT331" s="25" t="s">
        <v>343</v>
      </c>
      <c r="AU331" s="25" t="s">
        <v>92</v>
      </c>
    </row>
    <row r="332" spans="2:65" s="1" customFormat="1" ht="14.4" customHeight="1">
      <c r="B332" s="48"/>
      <c r="C332" s="228" t="s">
        <v>867</v>
      </c>
      <c r="D332" s="228" t="s">
        <v>262</v>
      </c>
      <c r="E332" s="229" t="s">
        <v>902</v>
      </c>
      <c r="F332" s="230" t="s">
        <v>903</v>
      </c>
      <c r="G332" s="231" t="s">
        <v>363</v>
      </c>
      <c r="H332" s="232">
        <v>132</v>
      </c>
      <c r="I332" s="233"/>
      <c r="J332" s="232">
        <f>ROUND(I332*H332,2)</f>
        <v>0</v>
      </c>
      <c r="K332" s="230" t="s">
        <v>266</v>
      </c>
      <c r="L332" s="74"/>
      <c r="M332" s="234" t="s">
        <v>40</v>
      </c>
      <c r="N332" s="235" t="s">
        <v>55</v>
      </c>
      <c r="O332" s="49"/>
      <c r="P332" s="236">
        <f>O332*H332</f>
        <v>0</v>
      </c>
      <c r="Q332" s="236">
        <v>0</v>
      </c>
      <c r="R332" s="236">
        <f>Q332*H332</f>
        <v>0</v>
      </c>
      <c r="S332" s="236">
        <v>0</v>
      </c>
      <c r="T332" s="237">
        <f>S332*H332</f>
        <v>0</v>
      </c>
      <c r="AR332" s="25" t="s">
        <v>287</v>
      </c>
      <c r="AT332" s="25" t="s">
        <v>262</v>
      </c>
      <c r="AU332" s="25" t="s">
        <v>92</v>
      </c>
      <c r="AY332" s="25" t="s">
        <v>261</v>
      </c>
      <c r="BE332" s="238">
        <f>IF(N332="základní",J332,0)</f>
        <v>0</v>
      </c>
      <c r="BF332" s="238">
        <f>IF(N332="snížená",J332,0)</f>
        <v>0</v>
      </c>
      <c r="BG332" s="238">
        <f>IF(N332="zákl. přenesená",J332,0)</f>
        <v>0</v>
      </c>
      <c r="BH332" s="238">
        <f>IF(N332="sníž. přenesená",J332,0)</f>
        <v>0</v>
      </c>
      <c r="BI332" s="238">
        <f>IF(N332="nulová",J332,0)</f>
        <v>0</v>
      </c>
      <c r="BJ332" s="25" t="s">
        <v>24</v>
      </c>
      <c r="BK332" s="238">
        <f>ROUND(I332*H332,2)</f>
        <v>0</v>
      </c>
      <c r="BL332" s="25" t="s">
        <v>287</v>
      </c>
      <c r="BM332" s="25" t="s">
        <v>1479</v>
      </c>
    </row>
    <row r="333" spans="2:47" s="1" customFormat="1" ht="13.5">
      <c r="B333" s="48"/>
      <c r="C333" s="76"/>
      <c r="D333" s="239" t="s">
        <v>269</v>
      </c>
      <c r="E333" s="76"/>
      <c r="F333" s="240" t="s">
        <v>905</v>
      </c>
      <c r="G333" s="76"/>
      <c r="H333" s="76"/>
      <c r="I333" s="198"/>
      <c r="J333" s="76"/>
      <c r="K333" s="76"/>
      <c r="L333" s="74"/>
      <c r="M333" s="241"/>
      <c r="N333" s="49"/>
      <c r="O333" s="49"/>
      <c r="P333" s="49"/>
      <c r="Q333" s="49"/>
      <c r="R333" s="49"/>
      <c r="S333" s="49"/>
      <c r="T333" s="97"/>
      <c r="AT333" s="25" t="s">
        <v>269</v>
      </c>
      <c r="AU333" s="25" t="s">
        <v>92</v>
      </c>
    </row>
    <row r="334" spans="2:47" s="1" customFormat="1" ht="13.5">
      <c r="B334" s="48"/>
      <c r="C334" s="76"/>
      <c r="D334" s="239" t="s">
        <v>343</v>
      </c>
      <c r="E334" s="76"/>
      <c r="F334" s="242" t="s">
        <v>900</v>
      </c>
      <c r="G334" s="76"/>
      <c r="H334" s="76"/>
      <c r="I334" s="198"/>
      <c r="J334" s="76"/>
      <c r="K334" s="76"/>
      <c r="L334" s="74"/>
      <c r="M334" s="241"/>
      <c r="N334" s="49"/>
      <c r="O334" s="49"/>
      <c r="P334" s="49"/>
      <c r="Q334" s="49"/>
      <c r="R334" s="49"/>
      <c r="S334" s="49"/>
      <c r="T334" s="97"/>
      <c r="AT334" s="25" t="s">
        <v>343</v>
      </c>
      <c r="AU334" s="25" t="s">
        <v>92</v>
      </c>
    </row>
    <row r="335" spans="2:51" s="12" customFormat="1" ht="13.5">
      <c r="B335" s="253"/>
      <c r="C335" s="254"/>
      <c r="D335" s="239" t="s">
        <v>278</v>
      </c>
      <c r="E335" s="255" t="s">
        <v>40</v>
      </c>
      <c r="F335" s="256" t="s">
        <v>1480</v>
      </c>
      <c r="G335" s="254"/>
      <c r="H335" s="257">
        <v>132</v>
      </c>
      <c r="I335" s="258"/>
      <c r="J335" s="254"/>
      <c r="K335" s="254"/>
      <c r="L335" s="259"/>
      <c r="M335" s="260"/>
      <c r="N335" s="261"/>
      <c r="O335" s="261"/>
      <c r="P335" s="261"/>
      <c r="Q335" s="261"/>
      <c r="R335" s="261"/>
      <c r="S335" s="261"/>
      <c r="T335" s="262"/>
      <c r="AT335" s="263" t="s">
        <v>278</v>
      </c>
      <c r="AU335" s="263" t="s">
        <v>92</v>
      </c>
      <c r="AV335" s="12" t="s">
        <v>92</v>
      </c>
      <c r="AW335" s="12" t="s">
        <v>47</v>
      </c>
      <c r="AX335" s="12" t="s">
        <v>24</v>
      </c>
      <c r="AY335" s="263" t="s">
        <v>261</v>
      </c>
    </row>
    <row r="336" spans="2:65" s="1" customFormat="1" ht="14.4" customHeight="1">
      <c r="B336" s="48"/>
      <c r="C336" s="228" t="s">
        <v>873</v>
      </c>
      <c r="D336" s="228" t="s">
        <v>262</v>
      </c>
      <c r="E336" s="229" t="s">
        <v>908</v>
      </c>
      <c r="F336" s="230" t="s">
        <v>909</v>
      </c>
      <c r="G336" s="231" t="s">
        <v>363</v>
      </c>
      <c r="H336" s="232">
        <v>12</v>
      </c>
      <c r="I336" s="233"/>
      <c r="J336" s="232">
        <f>ROUND(I336*H336,2)</f>
        <v>0</v>
      </c>
      <c r="K336" s="230" t="s">
        <v>266</v>
      </c>
      <c r="L336" s="74"/>
      <c r="M336" s="234" t="s">
        <v>40</v>
      </c>
      <c r="N336" s="235" t="s">
        <v>55</v>
      </c>
      <c r="O336" s="49"/>
      <c r="P336" s="236">
        <f>O336*H336</f>
        <v>0</v>
      </c>
      <c r="Q336" s="236">
        <v>0</v>
      </c>
      <c r="R336" s="236">
        <f>Q336*H336</f>
        <v>0</v>
      </c>
      <c r="S336" s="236">
        <v>0</v>
      </c>
      <c r="T336" s="237">
        <f>S336*H336</f>
        <v>0</v>
      </c>
      <c r="AR336" s="25" t="s">
        <v>287</v>
      </c>
      <c r="AT336" s="25" t="s">
        <v>262</v>
      </c>
      <c r="AU336" s="25" t="s">
        <v>92</v>
      </c>
      <c r="AY336" s="25" t="s">
        <v>261</v>
      </c>
      <c r="BE336" s="238">
        <f>IF(N336="základní",J336,0)</f>
        <v>0</v>
      </c>
      <c r="BF336" s="238">
        <f>IF(N336="snížená",J336,0)</f>
        <v>0</v>
      </c>
      <c r="BG336" s="238">
        <f>IF(N336="zákl. přenesená",J336,0)</f>
        <v>0</v>
      </c>
      <c r="BH336" s="238">
        <f>IF(N336="sníž. přenesená",J336,0)</f>
        <v>0</v>
      </c>
      <c r="BI336" s="238">
        <f>IF(N336="nulová",J336,0)</f>
        <v>0</v>
      </c>
      <c r="BJ336" s="25" t="s">
        <v>24</v>
      </c>
      <c r="BK336" s="238">
        <f>ROUND(I336*H336,2)</f>
        <v>0</v>
      </c>
      <c r="BL336" s="25" t="s">
        <v>287</v>
      </c>
      <c r="BM336" s="25" t="s">
        <v>1481</v>
      </c>
    </row>
    <row r="337" spans="2:47" s="1" customFormat="1" ht="13.5">
      <c r="B337" s="48"/>
      <c r="C337" s="76"/>
      <c r="D337" s="239" t="s">
        <v>269</v>
      </c>
      <c r="E337" s="76"/>
      <c r="F337" s="240" t="s">
        <v>911</v>
      </c>
      <c r="G337" s="76"/>
      <c r="H337" s="76"/>
      <c r="I337" s="198"/>
      <c r="J337" s="76"/>
      <c r="K337" s="76"/>
      <c r="L337" s="74"/>
      <c r="M337" s="241"/>
      <c r="N337" s="49"/>
      <c r="O337" s="49"/>
      <c r="P337" s="49"/>
      <c r="Q337" s="49"/>
      <c r="R337" s="49"/>
      <c r="S337" s="49"/>
      <c r="T337" s="97"/>
      <c r="AT337" s="25" t="s">
        <v>269</v>
      </c>
      <c r="AU337" s="25" t="s">
        <v>92</v>
      </c>
    </row>
    <row r="338" spans="2:47" s="1" customFormat="1" ht="13.5">
      <c r="B338" s="48"/>
      <c r="C338" s="76"/>
      <c r="D338" s="239" t="s">
        <v>343</v>
      </c>
      <c r="E338" s="76"/>
      <c r="F338" s="242" t="s">
        <v>912</v>
      </c>
      <c r="G338" s="76"/>
      <c r="H338" s="76"/>
      <c r="I338" s="198"/>
      <c r="J338" s="76"/>
      <c r="K338" s="76"/>
      <c r="L338" s="74"/>
      <c r="M338" s="241"/>
      <c r="N338" s="49"/>
      <c r="O338" s="49"/>
      <c r="P338" s="49"/>
      <c r="Q338" s="49"/>
      <c r="R338" s="49"/>
      <c r="S338" s="49"/>
      <c r="T338" s="97"/>
      <c r="AT338" s="25" t="s">
        <v>343</v>
      </c>
      <c r="AU338" s="25" t="s">
        <v>92</v>
      </c>
    </row>
    <row r="339" spans="2:65" s="1" customFormat="1" ht="22.8" customHeight="1">
      <c r="B339" s="48"/>
      <c r="C339" s="228" t="s">
        <v>879</v>
      </c>
      <c r="D339" s="228" t="s">
        <v>262</v>
      </c>
      <c r="E339" s="229" t="s">
        <v>914</v>
      </c>
      <c r="F339" s="230" t="s">
        <v>915</v>
      </c>
      <c r="G339" s="231" t="s">
        <v>363</v>
      </c>
      <c r="H339" s="232">
        <v>12</v>
      </c>
      <c r="I339" s="233"/>
      <c r="J339" s="232">
        <f>ROUND(I339*H339,2)</f>
        <v>0</v>
      </c>
      <c r="K339" s="230" t="s">
        <v>266</v>
      </c>
      <c r="L339" s="74"/>
      <c r="M339" s="234" t="s">
        <v>40</v>
      </c>
      <c r="N339" s="235" t="s">
        <v>55</v>
      </c>
      <c r="O339" s="49"/>
      <c r="P339" s="236">
        <f>O339*H339</f>
        <v>0</v>
      </c>
      <c r="Q339" s="236">
        <v>0</v>
      </c>
      <c r="R339" s="236">
        <f>Q339*H339</f>
        <v>0</v>
      </c>
      <c r="S339" s="236">
        <v>0</v>
      </c>
      <c r="T339" s="237">
        <f>S339*H339</f>
        <v>0</v>
      </c>
      <c r="AR339" s="25" t="s">
        <v>287</v>
      </c>
      <c r="AT339" s="25" t="s">
        <v>262</v>
      </c>
      <c r="AU339" s="25" t="s">
        <v>92</v>
      </c>
      <c r="AY339" s="25" t="s">
        <v>261</v>
      </c>
      <c r="BE339" s="238">
        <f>IF(N339="základní",J339,0)</f>
        <v>0</v>
      </c>
      <c r="BF339" s="238">
        <f>IF(N339="snížená",J339,0)</f>
        <v>0</v>
      </c>
      <c r="BG339" s="238">
        <f>IF(N339="zákl. přenesená",J339,0)</f>
        <v>0</v>
      </c>
      <c r="BH339" s="238">
        <f>IF(N339="sníž. přenesená",J339,0)</f>
        <v>0</v>
      </c>
      <c r="BI339" s="238">
        <f>IF(N339="nulová",J339,0)</f>
        <v>0</v>
      </c>
      <c r="BJ339" s="25" t="s">
        <v>24</v>
      </c>
      <c r="BK339" s="238">
        <f>ROUND(I339*H339,2)</f>
        <v>0</v>
      </c>
      <c r="BL339" s="25" t="s">
        <v>287</v>
      </c>
      <c r="BM339" s="25" t="s">
        <v>1482</v>
      </c>
    </row>
    <row r="340" spans="2:47" s="1" customFormat="1" ht="13.5">
      <c r="B340" s="48"/>
      <c r="C340" s="76"/>
      <c r="D340" s="239" t="s">
        <v>269</v>
      </c>
      <c r="E340" s="76"/>
      <c r="F340" s="240" t="s">
        <v>917</v>
      </c>
      <c r="G340" s="76"/>
      <c r="H340" s="76"/>
      <c r="I340" s="198"/>
      <c r="J340" s="76"/>
      <c r="K340" s="76"/>
      <c r="L340" s="74"/>
      <c r="M340" s="241"/>
      <c r="N340" s="49"/>
      <c r="O340" s="49"/>
      <c r="P340" s="49"/>
      <c r="Q340" s="49"/>
      <c r="R340" s="49"/>
      <c r="S340" s="49"/>
      <c r="T340" s="97"/>
      <c r="AT340" s="25" t="s">
        <v>269</v>
      </c>
      <c r="AU340" s="25" t="s">
        <v>92</v>
      </c>
    </row>
    <row r="341" spans="2:47" s="1" customFormat="1" ht="13.5">
      <c r="B341" s="48"/>
      <c r="C341" s="76"/>
      <c r="D341" s="239" t="s">
        <v>343</v>
      </c>
      <c r="E341" s="76"/>
      <c r="F341" s="242" t="s">
        <v>918</v>
      </c>
      <c r="G341" s="76"/>
      <c r="H341" s="76"/>
      <c r="I341" s="198"/>
      <c r="J341" s="76"/>
      <c r="K341" s="76"/>
      <c r="L341" s="74"/>
      <c r="M341" s="241"/>
      <c r="N341" s="49"/>
      <c r="O341" s="49"/>
      <c r="P341" s="49"/>
      <c r="Q341" s="49"/>
      <c r="R341" s="49"/>
      <c r="S341" s="49"/>
      <c r="T341" s="97"/>
      <c r="AT341" s="25" t="s">
        <v>343</v>
      </c>
      <c r="AU341" s="25" t="s">
        <v>92</v>
      </c>
    </row>
    <row r="342" spans="2:47" s="1" customFormat="1" ht="13.5">
      <c r="B342" s="48"/>
      <c r="C342" s="76"/>
      <c r="D342" s="239" t="s">
        <v>271</v>
      </c>
      <c r="E342" s="76"/>
      <c r="F342" s="242" t="s">
        <v>919</v>
      </c>
      <c r="G342" s="76"/>
      <c r="H342" s="76"/>
      <c r="I342" s="198"/>
      <c r="J342" s="76"/>
      <c r="K342" s="76"/>
      <c r="L342" s="74"/>
      <c r="M342" s="241"/>
      <c r="N342" s="49"/>
      <c r="O342" s="49"/>
      <c r="P342" s="49"/>
      <c r="Q342" s="49"/>
      <c r="R342" s="49"/>
      <c r="S342" s="49"/>
      <c r="T342" s="97"/>
      <c r="AT342" s="25" t="s">
        <v>271</v>
      </c>
      <c r="AU342" s="25" t="s">
        <v>92</v>
      </c>
    </row>
    <row r="343" spans="2:65" s="1" customFormat="1" ht="22.8" customHeight="1">
      <c r="B343" s="48"/>
      <c r="C343" s="228" t="s">
        <v>884</v>
      </c>
      <c r="D343" s="228" t="s">
        <v>262</v>
      </c>
      <c r="E343" s="229" t="s">
        <v>921</v>
      </c>
      <c r="F343" s="230" t="s">
        <v>922</v>
      </c>
      <c r="G343" s="231" t="s">
        <v>363</v>
      </c>
      <c r="H343" s="232">
        <v>1.73</v>
      </c>
      <c r="I343" s="233"/>
      <c r="J343" s="232">
        <f>ROUND(I343*H343,2)</f>
        <v>0</v>
      </c>
      <c r="K343" s="230" t="s">
        <v>266</v>
      </c>
      <c r="L343" s="74"/>
      <c r="M343" s="234" t="s">
        <v>40</v>
      </c>
      <c r="N343" s="235" t="s">
        <v>55</v>
      </c>
      <c r="O343" s="49"/>
      <c r="P343" s="236">
        <f>O343*H343</f>
        <v>0</v>
      </c>
      <c r="Q343" s="236">
        <v>0</v>
      </c>
      <c r="R343" s="236">
        <f>Q343*H343</f>
        <v>0</v>
      </c>
      <c r="S343" s="236">
        <v>0</v>
      </c>
      <c r="T343" s="237">
        <f>S343*H343</f>
        <v>0</v>
      </c>
      <c r="AR343" s="25" t="s">
        <v>287</v>
      </c>
      <c r="AT343" s="25" t="s">
        <v>262</v>
      </c>
      <c r="AU343" s="25" t="s">
        <v>92</v>
      </c>
      <c r="AY343" s="25" t="s">
        <v>261</v>
      </c>
      <c r="BE343" s="238">
        <f>IF(N343="základní",J343,0)</f>
        <v>0</v>
      </c>
      <c r="BF343" s="238">
        <f>IF(N343="snížená",J343,0)</f>
        <v>0</v>
      </c>
      <c r="BG343" s="238">
        <f>IF(N343="zákl. přenesená",J343,0)</f>
        <v>0</v>
      </c>
      <c r="BH343" s="238">
        <f>IF(N343="sníž. přenesená",J343,0)</f>
        <v>0</v>
      </c>
      <c r="BI343" s="238">
        <f>IF(N343="nulová",J343,0)</f>
        <v>0</v>
      </c>
      <c r="BJ343" s="25" t="s">
        <v>24</v>
      </c>
      <c r="BK343" s="238">
        <f>ROUND(I343*H343,2)</f>
        <v>0</v>
      </c>
      <c r="BL343" s="25" t="s">
        <v>287</v>
      </c>
      <c r="BM343" s="25" t="s">
        <v>1483</v>
      </c>
    </row>
    <row r="344" spans="2:47" s="1" customFormat="1" ht="13.5">
      <c r="B344" s="48"/>
      <c r="C344" s="76"/>
      <c r="D344" s="239" t="s">
        <v>269</v>
      </c>
      <c r="E344" s="76"/>
      <c r="F344" s="240" t="s">
        <v>924</v>
      </c>
      <c r="G344" s="76"/>
      <c r="H344" s="76"/>
      <c r="I344" s="198"/>
      <c r="J344" s="76"/>
      <c r="K344" s="76"/>
      <c r="L344" s="74"/>
      <c r="M344" s="241"/>
      <c r="N344" s="49"/>
      <c r="O344" s="49"/>
      <c r="P344" s="49"/>
      <c r="Q344" s="49"/>
      <c r="R344" s="49"/>
      <c r="S344" s="49"/>
      <c r="T344" s="97"/>
      <c r="AT344" s="25" t="s">
        <v>269</v>
      </c>
      <c r="AU344" s="25" t="s">
        <v>92</v>
      </c>
    </row>
    <row r="345" spans="2:47" s="1" customFormat="1" ht="13.5">
      <c r="B345" s="48"/>
      <c r="C345" s="76"/>
      <c r="D345" s="239" t="s">
        <v>271</v>
      </c>
      <c r="E345" s="76"/>
      <c r="F345" s="242" t="s">
        <v>925</v>
      </c>
      <c r="G345" s="76"/>
      <c r="H345" s="76"/>
      <c r="I345" s="198"/>
      <c r="J345" s="76"/>
      <c r="K345" s="76"/>
      <c r="L345" s="74"/>
      <c r="M345" s="241"/>
      <c r="N345" s="49"/>
      <c r="O345" s="49"/>
      <c r="P345" s="49"/>
      <c r="Q345" s="49"/>
      <c r="R345" s="49"/>
      <c r="S345" s="49"/>
      <c r="T345" s="97"/>
      <c r="AT345" s="25" t="s">
        <v>271</v>
      </c>
      <c r="AU345" s="25" t="s">
        <v>92</v>
      </c>
    </row>
    <row r="346" spans="2:51" s="11" customFormat="1" ht="13.5">
      <c r="B346" s="243"/>
      <c r="C346" s="244"/>
      <c r="D346" s="239" t="s">
        <v>278</v>
      </c>
      <c r="E346" s="245" t="s">
        <v>40</v>
      </c>
      <c r="F346" s="246" t="s">
        <v>926</v>
      </c>
      <c r="G346" s="244"/>
      <c r="H346" s="245" t="s">
        <v>40</v>
      </c>
      <c r="I346" s="247"/>
      <c r="J346" s="244"/>
      <c r="K346" s="244"/>
      <c r="L346" s="248"/>
      <c r="M346" s="249"/>
      <c r="N346" s="250"/>
      <c r="O346" s="250"/>
      <c r="P346" s="250"/>
      <c r="Q346" s="250"/>
      <c r="R346" s="250"/>
      <c r="S346" s="250"/>
      <c r="T346" s="251"/>
      <c r="AT346" s="252" t="s">
        <v>278</v>
      </c>
      <c r="AU346" s="252" t="s">
        <v>92</v>
      </c>
      <c r="AV346" s="11" t="s">
        <v>24</v>
      </c>
      <c r="AW346" s="11" t="s">
        <v>47</v>
      </c>
      <c r="AX346" s="11" t="s">
        <v>84</v>
      </c>
      <c r="AY346" s="252" t="s">
        <v>261</v>
      </c>
    </row>
    <row r="347" spans="2:51" s="12" customFormat="1" ht="13.5">
      <c r="B347" s="253"/>
      <c r="C347" s="254"/>
      <c r="D347" s="239" t="s">
        <v>278</v>
      </c>
      <c r="E347" s="255" t="s">
        <v>40</v>
      </c>
      <c r="F347" s="256" t="s">
        <v>1484</v>
      </c>
      <c r="G347" s="254"/>
      <c r="H347" s="257">
        <v>0.2</v>
      </c>
      <c r="I347" s="258"/>
      <c r="J347" s="254"/>
      <c r="K347" s="254"/>
      <c r="L347" s="259"/>
      <c r="M347" s="260"/>
      <c r="N347" s="261"/>
      <c r="O347" s="261"/>
      <c r="P347" s="261"/>
      <c r="Q347" s="261"/>
      <c r="R347" s="261"/>
      <c r="S347" s="261"/>
      <c r="T347" s="262"/>
      <c r="AT347" s="263" t="s">
        <v>278</v>
      </c>
      <c r="AU347" s="263" t="s">
        <v>92</v>
      </c>
      <c r="AV347" s="12" t="s">
        <v>92</v>
      </c>
      <c r="AW347" s="12" t="s">
        <v>47</v>
      </c>
      <c r="AX347" s="12" t="s">
        <v>84</v>
      </c>
      <c r="AY347" s="263" t="s">
        <v>261</v>
      </c>
    </row>
    <row r="348" spans="2:51" s="12" customFormat="1" ht="13.5">
      <c r="B348" s="253"/>
      <c r="C348" s="254"/>
      <c r="D348" s="239" t="s">
        <v>278</v>
      </c>
      <c r="E348" s="255" t="s">
        <v>40</v>
      </c>
      <c r="F348" s="256" t="s">
        <v>1485</v>
      </c>
      <c r="G348" s="254"/>
      <c r="H348" s="257">
        <v>1.1</v>
      </c>
      <c r="I348" s="258"/>
      <c r="J348" s="254"/>
      <c r="K348" s="254"/>
      <c r="L348" s="259"/>
      <c r="M348" s="260"/>
      <c r="N348" s="261"/>
      <c r="O348" s="261"/>
      <c r="P348" s="261"/>
      <c r="Q348" s="261"/>
      <c r="R348" s="261"/>
      <c r="S348" s="261"/>
      <c r="T348" s="262"/>
      <c r="AT348" s="263" t="s">
        <v>278</v>
      </c>
      <c r="AU348" s="263" t="s">
        <v>92</v>
      </c>
      <c r="AV348" s="12" t="s">
        <v>92</v>
      </c>
      <c r="AW348" s="12" t="s">
        <v>47</v>
      </c>
      <c r="AX348" s="12" t="s">
        <v>84</v>
      </c>
      <c r="AY348" s="263" t="s">
        <v>261</v>
      </c>
    </row>
    <row r="349" spans="2:51" s="12" customFormat="1" ht="13.5">
      <c r="B349" s="253"/>
      <c r="C349" s="254"/>
      <c r="D349" s="239" t="s">
        <v>278</v>
      </c>
      <c r="E349" s="255" t="s">
        <v>40</v>
      </c>
      <c r="F349" s="256" t="s">
        <v>929</v>
      </c>
      <c r="G349" s="254"/>
      <c r="H349" s="257">
        <v>0.43</v>
      </c>
      <c r="I349" s="258"/>
      <c r="J349" s="254"/>
      <c r="K349" s="254"/>
      <c r="L349" s="259"/>
      <c r="M349" s="260"/>
      <c r="N349" s="261"/>
      <c r="O349" s="261"/>
      <c r="P349" s="261"/>
      <c r="Q349" s="261"/>
      <c r="R349" s="261"/>
      <c r="S349" s="261"/>
      <c r="T349" s="262"/>
      <c r="AT349" s="263" t="s">
        <v>278</v>
      </c>
      <c r="AU349" s="263" t="s">
        <v>92</v>
      </c>
      <c r="AV349" s="12" t="s">
        <v>92</v>
      </c>
      <c r="AW349" s="12" t="s">
        <v>47</v>
      </c>
      <c r="AX349" s="12" t="s">
        <v>84</v>
      </c>
      <c r="AY349" s="263" t="s">
        <v>261</v>
      </c>
    </row>
    <row r="350" spans="2:51" s="15" customFormat="1" ht="13.5">
      <c r="B350" s="290"/>
      <c r="C350" s="291"/>
      <c r="D350" s="239" t="s">
        <v>278</v>
      </c>
      <c r="E350" s="292" t="s">
        <v>40</v>
      </c>
      <c r="F350" s="293" t="s">
        <v>380</v>
      </c>
      <c r="G350" s="291"/>
      <c r="H350" s="294">
        <v>1.73</v>
      </c>
      <c r="I350" s="295"/>
      <c r="J350" s="291"/>
      <c r="K350" s="291"/>
      <c r="L350" s="296"/>
      <c r="M350" s="297"/>
      <c r="N350" s="298"/>
      <c r="O350" s="298"/>
      <c r="P350" s="298"/>
      <c r="Q350" s="298"/>
      <c r="R350" s="298"/>
      <c r="S350" s="298"/>
      <c r="T350" s="299"/>
      <c r="AT350" s="300" t="s">
        <v>278</v>
      </c>
      <c r="AU350" s="300" t="s">
        <v>92</v>
      </c>
      <c r="AV350" s="15" t="s">
        <v>287</v>
      </c>
      <c r="AW350" s="15" t="s">
        <v>47</v>
      </c>
      <c r="AX350" s="15" t="s">
        <v>24</v>
      </c>
      <c r="AY350" s="300" t="s">
        <v>261</v>
      </c>
    </row>
    <row r="351" spans="2:63" s="10" customFormat="1" ht="29.85" customHeight="1">
      <c r="B351" s="214"/>
      <c r="C351" s="215"/>
      <c r="D351" s="216" t="s">
        <v>83</v>
      </c>
      <c r="E351" s="274" t="s">
        <v>930</v>
      </c>
      <c r="F351" s="274" t="s">
        <v>931</v>
      </c>
      <c r="G351" s="215"/>
      <c r="H351" s="215"/>
      <c r="I351" s="218"/>
      <c r="J351" s="275">
        <f>BK351</f>
        <v>0</v>
      </c>
      <c r="K351" s="215"/>
      <c r="L351" s="220"/>
      <c r="M351" s="221"/>
      <c r="N351" s="222"/>
      <c r="O351" s="222"/>
      <c r="P351" s="223">
        <f>SUM(P352:P353)</f>
        <v>0</v>
      </c>
      <c r="Q351" s="222"/>
      <c r="R351" s="223">
        <f>SUM(R352:R353)</f>
        <v>0</v>
      </c>
      <c r="S351" s="222"/>
      <c r="T351" s="224">
        <f>SUM(T352:T353)</f>
        <v>0</v>
      </c>
      <c r="AR351" s="225" t="s">
        <v>24</v>
      </c>
      <c r="AT351" s="226" t="s">
        <v>83</v>
      </c>
      <c r="AU351" s="226" t="s">
        <v>24</v>
      </c>
      <c r="AY351" s="225" t="s">
        <v>261</v>
      </c>
      <c r="BK351" s="227">
        <f>SUM(BK352:BK353)</f>
        <v>0</v>
      </c>
    </row>
    <row r="352" spans="2:65" s="1" customFormat="1" ht="14.4" customHeight="1">
      <c r="B352" s="48"/>
      <c r="C352" s="228" t="s">
        <v>888</v>
      </c>
      <c r="D352" s="228" t="s">
        <v>262</v>
      </c>
      <c r="E352" s="229" t="s">
        <v>933</v>
      </c>
      <c r="F352" s="230" t="s">
        <v>934</v>
      </c>
      <c r="G352" s="231" t="s">
        <v>363</v>
      </c>
      <c r="H352" s="232">
        <v>247.27</v>
      </c>
      <c r="I352" s="233"/>
      <c r="J352" s="232">
        <f>ROUND(I352*H352,2)</f>
        <v>0</v>
      </c>
      <c r="K352" s="230" t="s">
        <v>266</v>
      </c>
      <c r="L352" s="74"/>
      <c r="M352" s="234" t="s">
        <v>40</v>
      </c>
      <c r="N352" s="235" t="s">
        <v>55</v>
      </c>
      <c r="O352" s="49"/>
      <c r="P352" s="236">
        <f>O352*H352</f>
        <v>0</v>
      </c>
      <c r="Q352" s="236">
        <v>0</v>
      </c>
      <c r="R352" s="236">
        <f>Q352*H352</f>
        <v>0</v>
      </c>
      <c r="S352" s="236">
        <v>0</v>
      </c>
      <c r="T352" s="237">
        <f>S352*H352</f>
        <v>0</v>
      </c>
      <c r="AR352" s="25" t="s">
        <v>287</v>
      </c>
      <c r="AT352" s="25" t="s">
        <v>262</v>
      </c>
      <c r="AU352" s="25" t="s">
        <v>92</v>
      </c>
      <c r="AY352" s="25" t="s">
        <v>261</v>
      </c>
      <c r="BE352" s="238">
        <f>IF(N352="základní",J352,0)</f>
        <v>0</v>
      </c>
      <c r="BF352" s="238">
        <f>IF(N352="snížená",J352,0)</f>
        <v>0</v>
      </c>
      <c r="BG352" s="238">
        <f>IF(N352="zákl. přenesená",J352,0)</f>
        <v>0</v>
      </c>
      <c r="BH352" s="238">
        <f>IF(N352="sníž. přenesená",J352,0)</f>
        <v>0</v>
      </c>
      <c r="BI352" s="238">
        <f>IF(N352="nulová",J352,0)</f>
        <v>0</v>
      </c>
      <c r="BJ352" s="25" t="s">
        <v>24</v>
      </c>
      <c r="BK352" s="238">
        <f>ROUND(I352*H352,2)</f>
        <v>0</v>
      </c>
      <c r="BL352" s="25" t="s">
        <v>287</v>
      </c>
      <c r="BM352" s="25" t="s">
        <v>1486</v>
      </c>
    </row>
    <row r="353" spans="2:47" s="1" customFormat="1" ht="13.5">
      <c r="B353" s="48"/>
      <c r="C353" s="76"/>
      <c r="D353" s="239" t="s">
        <v>269</v>
      </c>
      <c r="E353" s="76"/>
      <c r="F353" s="240" t="s">
        <v>936</v>
      </c>
      <c r="G353" s="76"/>
      <c r="H353" s="76"/>
      <c r="I353" s="198"/>
      <c r="J353" s="76"/>
      <c r="K353" s="76"/>
      <c r="L353" s="74"/>
      <c r="M353" s="241"/>
      <c r="N353" s="49"/>
      <c r="O353" s="49"/>
      <c r="P353" s="49"/>
      <c r="Q353" s="49"/>
      <c r="R353" s="49"/>
      <c r="S353" s="49"/>
      <c r="T353" s="97"/>
      <c r="AT353" s="25" t="s">
        <v>269</v>
      </c>
      <c r="AU353" s="25" t="s">
        <v>92</v>
      </c>
    </row>
    <row r="354" spans="2:63" s="10" customFormat="1" ht="37.4" customHeight="1">
      <c r="B354" s="214"/>
      <c r="C354" s="215"/>
      <c r="D354" s="216" t="s">
        <v>83</v>
      </c>
      <c r="E354" s="217" t="s">
        <v>937</v>
      </c>
      <c r="F354" s="217" t="s">
        <v>938</v>
      </c>
      <c r="G354" s="215"/>
      <c r="H354" s="215"/>
      <c r="I354" s="218"/>
      <c r="J354" s="219">
        <f>BK354</f>
        <v>0</v>
      </c>
      <c r="K354" s="215"/>
      <c r="L354" s="220"/>
      <c r="M354" s="221"/>
      <c r="N354" s="222"/>
      <c r="O354" s="222"/>
      <c r="P354" s="223">
        <f>P355</f>
        <v>0</v>
      </c>
      <c r="Q354" s="222"/>
      <c r="R354" s="223">
        <f>R355</f>
        <v>0.03</v>
      </c>
      <c r="S354" s="222"/>
      <c r="T354" s="224">
        <f>T355</f>
        <v>0</v>
      </c>
      <c r="AR354" s="225" t="s">
        <v>92</v>
      </c>
      <c r="AT354" s="226" t="s">
        <v>83</v>
      </c>
      <c r="AU354" s="226" t="s">
        <v>84</v>
      </c>
      <c r="AY354" s="225" t="s">
        <v>261</v>
      </c>
      <c r="BK354" s="227">
        <f>BK355</f>
        <v>0</v>
      </c>
    </row>
    <row r="355" spans="2:63" s="10" customFormat="1" ht="19.9" customHeight="1">
      <c r="B355" s="214"/>
      <c r="C355" s="215"/>
      <c r="D355" s="216" t="s">
        <v>83</v>
      </c>
      <c r="E355" s="274" t="s">
        <v>939</v>
      </c>
      <c r="F355" s="274" t="s">
        <v>940</v>
      </c>
      <c r="G355" s="215"/>
      <c r="H355" s="215"/>
      <c r="I355" s="218"/>
      <c r="J355" s="275">
        <f>BK355</f>
        <v>0</v>
      </c>
      <c r="K355" s="215"/>
      <c r="L355" s="220"/>
      <c r="M355" s="221"/>
      <c r="N355" s="222"/>
      <c r="O355" s="222"/>
      <c r="P355" s="223">
        <f>SUM(P356:P374)</f>
        <v>0</v>
      </c>
      <c r="Q355" s="222"/>
      <c r="R355" s="223">
        <f>SUM(R356:R374)</f>
        <v>0.03</v>
      </c>
      <c r="S355" s="222"/>
      <c r="T355" s="224">
        <f>SUM(T356:T374)</f>
        <v>0</v>
      </c>
      <c r="AR355" s="225" t="s">
        <v>92</v>
      </c>
      <c r="AT355" s="226" t="s">
        <v>83</v>
      </c>
      <c r="AU355" s="226" t="s">
        <v>24</v>
      </c>
      <c r="AY355" s="225" t="s">
        <v>261</v>
      </c>
      <c r="BK355" s="227">
        <f>SUM(BK356:BK374)</f>
        <v>0</v>
      </c>
    </row>
    <row r="356" spans="2:65" s="1" customFormat="1" ht="22.8" customHeight="1">
      <c r="B356" s="48"/>
      <c r="C356" s="228" t="s">
        <v>895</v>
      </c>
      <c r="D356" s="228" t="s">
        <v>262</v>
      </c>
      <c r="E356" s="229" t="s">
        <v>942</v>
      </c>
      <c r="F356" s="230" t="s">
        <v>943</v>
      </c>
      <c r="G356" s="231" t="s">
        <v>504</v>
      </c>
      <c r="H356" s="232">
        <v>33.32</v>
      </c>
      <c r="I356" s="233"/>
      <c r="J356" s="232">
        <f>ROUND(I356*H356,2)</f>
        <v>0</v>
      </c>
      <c r="K356" s="230" t="s">
        <v>266</v>
      </c>
      <c r="L356" s="74"/>
      <c r="M356" s="234" t="s">
        <v>40</v>
      </c>
      <c r="N356" s="235" t="s">
        <v>55</v>
      </c>
      <c r="O356" s="49"/>
      <c r="P356" s="236">
        <f>O356*H356</f>
        <v>0</v>
      </c>
      <c r="Q356" s="236">
        <v>0</v>
      </c>
      <c r="R356" s="236">
        <f>Q356*H356</f>
        <v>0</v>
      </c>
      <c r="S356" s="236">
        <v>0</v>
      </c>
      <c r="T356" s="237">
        <f>S356*H356</f>
        <v>0</v>
      </c>
      <c r="AR356" s="25" t="s">
        <v>563</v>
      </c>
      <c r="AT356" s="25" t="s">
        <v>262</v>
      </c>
      <c r="AU356" s="25" t="s">
        <v>92</v>
      </c>
      <c r="AY356" s="25" t="s">
        <v>261</v>
      </c>
      <c r="BE356" s="238">
        <f>IF(N356="základní",J356,0)</f>
        <v>0</v>
      </c>
      <c r="BF356" s="238">
        <f>IF(N356="snížená",J356,0)</f>
        <v>0</v>
      </c>
      <c r="BG356" s="238">
        <f>IF(N356="zákl. přenesená",J356,0)</f>
        <v>0</v>
      </c>
      <c r="BH356" s="238">
        <f>IF(N356="sníž. přenesená",J356,0)</f>
        <v>0</v>
      </c>
      <c r="BI356" s="238">
        <f>IF(N356="nulová",J356,0)</f>
        <v>0</v>
      </c>
      <c r="BJ356" s="25" t="s">
        <v>24</v>
      </c>
      <c r="BK356" s="238">
        <f>ROUND(I356*H356,2)</f>
        <v>0</v>
      </c>
      <c r="BL356" s="25" t="s">
        <v>563</v>
      </c>
      <c r="BM356" s="25" t="s">
        <v>1487</v>
      </c>
    </row>
    <row r="357" spans="2:47" s="1" customFormat="1" ht="13.5">
      <c r="B357" s="48"/>
      <c r="C357" s="76"/>
      <c r="D357" s="239" t="s">
        <v>269</v>
      </c>
      <c r="E357" s="76"/>
      <c r="F357" s="240" t="s">
        <v>945</v>
      </c>
      <c r="G357" s="76"/>
      <c r="H357" s="76"/>
      <c r="I357" s="198"/>
      <c r="J357" s="76"/>
      <c r="K357" s="76"/>
      <c r="L357" s="74"/>
      <c r="M357" s="241"/>
      <c r="N357" s="49"/>
      <c r="O357" s="49"/>
      <c r="P357" s="49"/>
      <c r="Q357" s="49"/>
      <c r="R357" s="49"/>
      <c r="S357" s="49"/>
      <c r="T357" s="97"/>
      <c r="AT357" s="25" t="s">
        <v>269</v>
      </c>
      <c r="AU357" s="25" t="s">
        <v>92</v>
      </c>
    </row>
    <row r="358" spans="2:47" s="1" customFormat="1" ht="13.5">
      <c r="B358" s="48"/>
      <c r="C358" s="76"/>
      <c r="D358" s="239" t="s">
        <v>343</v>
      </c>
      <c r="E358" s="76"/>
      <c r="F358" s="242" t="s">
        <v>946</v>
      </c>
      <c r="G358" s="76"/>
      <c r="H358" s="76"/>
      <c r="I358" s="198"/>
      <c r="J358" s="76"/>
      <c r="K358" s="76"/>
      <c r="L358" s="74"/>
      <c r="M358" s="241"/>
      <c r="N358" s="49"/>
      <c r="O358" s="49"/>
      <c r="P358" s="49"/>
      <c r="Q358" s="49"/>
      <c r="R358" s="49"/>
      <c r="S358" s="49"/>
      <c r="T358" s="97"/>
      <c r="AT358" s="25" t="s">
        <v>343</v>
      </c>
      <c r="AU358" s="25" t="s">
        <v>92</v>
      </c>
    </row>
    <row r="359" spans="2:51" s="12" customFormat="1" ht="13.5">
      <c r="B359" s="253"/>
      <c r="C359" s="254"/>
      <c r="D359" s="239" t="s">
        <v>278</v>
      </c>
      <c r="E359" s="255" t="s">
        <v>40</v>
      </c>
      <c r="F359" s="256" t="s">
        <v>1488</v>
      </c>
      <c r="G359" s="254"/>
      <c r="H359" s="257">
        <v>33.32</v>
      </c>
      <c r="I359" s="258"/>
      <c r="J359" s="254"/>
      <c r="K359" s="254"/>
      <c r="L359" s="259"/>
      <c r="M359" s="260"/>
      <c r="N359" s="261"/>
      <c r="O359" s="261"/>
      <c r="P359" s="261"/>
      <c r="Q359" s="261"/>
      <c r="R359" s="261"/>
      <c r="S359" s="261"/>
      <c r="T359" s="262"/>
      <c r="AT359" s="263" t="s">
        <v>278</v>
      </c>
      <c r="AU359" s="263" t="s">
        <v>92</v>
      </c>
      <c r="AV359" s="12" t="s">
        <v>92</v>
      </c>
      <c r="AW359" s="12" t="s">
        <v>47</v>
      </c>
      <c r="AX359" s="12" t="s">
        <v>24</v>
      </c>
      <c r="AY359" s="263" t="s">
        <v>261</v>
      </c>
    </row>
    <row r="360" spans="2:65" s="1" customFormat="1" ht="14.4" customHeight="1">
      <c r="B360" s="48"/>
      <c r="C360" s="301" t="s">
        <v>901</v>
      </c>
      <c r="D360" s="301" t="s">
        <v>510</v>
      </c>
      <c r="E360" s="302" t="s">
        <v>949</v>
      </c>
      <c r="F360" s="303" t="s">
        <v>950</v>
      </c>
      <c r="G360" s="304" t="s">
        <v>363</v>
      </c>
      <c r="H360" s="305">
        <v>0.01</v>
      </c>
      <c r="I360" s="306"/>
      <c r="J360" s="305">
        <f>ROUND(I360*H360,2)</f>
        <v>0</v>
      </c>
      <c r="K360" s="303" t="s">
        <v>266</v>
      </c>
      <c r="L360" s="307"/>
      <c r="M360" s="308" t="s">
        <v>40</v>
      </c>
      <c r="N360" s="309" t="s">
        <v>55</v>
      </c>
      <c r="O360" s="49"/>
      <c r="P360" s="236">
        <f>O360*H360</f>
        <v>0</v>
      </c>
      <c r="Q360" s="236">
        <v>1</v>
      </c>
      <c r="R360" s="236">
        <f>Q360*H360</f>
        <v>0.01</v>
      </c>
      <c r="S360" s="236">
        <v>0</v>
      </c>
      <c r="T360" s="237">
        <f>S360*H360</f>
        <v>0</v>
      </c>
      <c r="AR360" s="25" t="s">
        <v>650</v>
      </c>
      <c r="AT360" s="25" t="s">
        <v>510</v>
      </c>
      <c r="AU360" s="25" t="s">
        <v>92</v>
      </c>
      <c r="AY360" s="25" t="s">
        <v>261</v>
      </c>
      <c r="BE360" s="238">
        <f>IF(N360="základní",J360,0)</f>
        <v>0</v>
      </c>
      <c r="BF360" s="238">
        <f>IF(N360="snížená",J360,0)</f>
        <v>0</v>
      </c>
      <c r="BG360" s="238">
        <f>IF(N360="zákl. přenesená",J360,0)</f>
        <v>0</v>
      </c>
      <c r="BH360" s="238">
        <f>IF(N360="sníž. přenesená",J360,0)</f>
        <v>0</v>
      </c>
      <c r="BI360" s="238">
        <f>IF(N360="nulová",J360,0)</f>
        <v>0</v>
      </c>
      <c r="BJ360" s="25" t="s">
        <v>24</v>
      </c>
      <c r="BK360" s="238">
        <f>ROUND(I360*H360,2)</f>
        <v>0</v>
      </c>
      <c r="BL360" s="25" t="s">
        <v>563</v>
      </c>
      <c r="BM360" s="25" t="s">
        <v>1489</v>
      </c>
    </row>
    <row r="361" spans="2:47" s="1" customFormat="1" ht="13.5">
      <c r="B361" s="48"/>
      <c r="C361" s="76"/>
      <c r="D361" s="239" t="s">
        <v>269</v>
      </c>
      <c r="E361" s="76"/>
      <c r="F361" s="240" t="s">
        <v>1490</v>
      </c>
      <c r="G361" s="76"/>
      <c r="H361" s="76"/>
      <c r="I361" s="198"/>
      <c r="J361" s="76"/>
      <c r="K361" s="76"/>
      <c r="L361" s="74"/>
      <c r="M361" s="241"/>
      <c r="N361" s="49"/>
      <c r="O361" s="49"/>
      <c r="P361" s="49"/>
      <c r="Q361" s="49"/>
      <c r="R361" s="49"/>
      <c r="S361" s="49"/>
      <c r="T361" s="97"/>
      <c r="AT361" s="25" t="s">
        <v>269</v>
      </c>
      <c r="AU361" s="25" t="s">
        <v>92</v>
      </c>
    </row>
    <row r="362" spans="2:47" s="1" customFormat="1" ht="13.5">
      <c r="B362" s="48"/>
      <c r="C362" s="76"/>
      <c r="D362" s="239" t="s">
        <v>271</v>
      </c>
      <c r="E362" s="76"/>
      <c r="F362" s="242" t="s">
        <v>953</v>
      </c>
      <c r="G362" s="76"/>
      <c r="H362" s="76"/>
      <c r="I362" s="198"/>
      <c r="J362" s="76"/>
      <c r="K362" s="76"/>
      <c r="L362" s="74"/>
      <c r="M362" s="241"/>
      <c r="N362" s="49"/>
      <c r="O362" s="49"/>
      <c r="P362" s="49"/>
      <c r="Q362" s="49"/>
      <c r="R362" s="49"/>
      <c r="S362" s="49"/>
      <c r="T362" s="97"/>
      <c r="AT362" s="25" t="s">
        <v>271</v>
      </c>
      <c r="AU362" s="25" t="s">
        <v>92</v>
      </c>
    </row>
    <row r="363" spans="2:51" s="12" customFormat="1" ht="13.5">
      <c r="B363" s="253"/>
      <c r="C363" s="254"/>
      <c r="D363" s="239" t="s">
        <v>278</v>
      </c>
      <c r="E363" s="254"/>
      <c r="F363" s="256" t="s">
        <v>1491</v>
      </c>
      <c r="G363" s="254"/>
      <c r="H363" s="257">
        <v>0.01</v>
      </c>
      <c r="I363" s="258"/>
      <c r="J363" s="254"/>
      <c r="K363" s="254"/>
      <c r="L363" s="259"/>
      <c r="M363" s="260"/>
      <c r="N363" s="261"/>
      <c r="O363" s="261"/>
      <c r="P363" s="261"/>
      <c r="Q363" s="261"/>
      <c r="R363" s="261"/>
      <c r="S363" s="261"/>
      <c r="T363" s="262"/>
      <c r="AT363" s="263" t="s">
        <v>278</v>
      </c>
      <c r="AU363" s="263" t="s">
        <v>92</v>
      </c>
      <c r="AV363" s="12" t="s">
        <v>92</v>
      </c>
      <c r="AW363" s="12" t="s">
        <v>6</v>
      </c>
      <c r="AX363" s="12" t="s">
        <v>24</v>
      </c>
      <c r="AY363" s="263" t="s">
        <v>261</v>
      </c>
    </row>
    <row r="364" spans="2:65" s="1" customFormat="1" ht="22.8" customHeight="1">
      <c r="B364" s="48"/>
      <c r="C364" s="228" t="s">
        <v>907</v>
      </c>
      <c r="D364" s="228" t="s">
        <v>262</v>
      </c>
      <c r="E364" s="229" t="s">
        <v>956</v>
      </c>
      <c r="F364" s="230" t="s">
        <v>957</v>
      </c>
      <c r="G364" s="231" t="s">
        <v>504</v>
      </c>
      <c r="H364" s="232">
        <v>33.32</v>
      </c>
      <c r="I364" s="233"/>
      <c r="J364" s="232">
        <f>ROUND(I364*H364,2)</f>
        <v>0</v>
      </c>
      <c r="K364" s="230" t="s">
        <v>266</v>
      </c>
      <c r="L364" s="74"/>
      <c r="M364" s="234" t="s">
        <v>40</v>
      </c>
      <c r="N364" s="235" t="s">
        <v>55</v>
      </c>
      <c r="O364" s="49"/>
      <c r="P364" s="236">
        <f>O364*H364</f>
        <v>0</v>
      </c>
      <c r="Q364" s="236">
        <v>0</v>
      </c>
      <c r="R364" s="236">
        <f>Q364*H364</f>
        <v>0</v>
      </c>
      <c r="S364" s="236">
        <v>0</v>
      </c>
      <c r="T364" s="237">
        <f>S364*H364</f>
        <v>0</v>
      </c>
      <c r="AR364" s="25" t="s">
        <v>563</v>
      </c>
      <c r="AT364" s="25" t="s">
        <v>262</v>
      </c>
      <c r="AU364" s="25" t="s">
        <v>92</v>
      </c>
      <c r="AY364" s="25" t="s">
        <v>261</v>
      </c>
      <c r="BE364" s="238">
        <f>IF(N364="základní",J364,0)</f>
        <v>0</v>
      </c>
      <c r="BF364" s="238">
        <f>IF(N364="snížená",J364,0)</f>
        <v>0</v>
      </c>
      <c r="BG364" s="238">
        <f>IF(N364="zákl. přenesená",J364,0)</f>
        <v>0</v>
      </c>
      <c r="BH364" s="238">
        <f>IF(N364="sníž. přenesená",J364,0)</f>
        <v>0</v>
      </c>
      <c r="BI364" s="238">
        <f>IF(N364="nulová",J364,0)</f>
        <v>0</v>
      </c>
      <c r="BJ364" s="25" t="s">
        <v>24</v>
      </c>
      <c r="BK364" s="238">
        <f>ROUND(I364*H364,2)</f>
        <v>0</v>
      </c>
      <c r="BL364" s="25" t="s">
        <v>563</v>
      </c>
      <c r="BM364" s="25" t="s">
        <v>1492</v>
      </c>
    </row>
    <row r="365" spans="2:47" s="1" customFormat="1" ht="13.5">
      <c r="B365" s="48"/>
      <c r="C365" s="76"/>
      <c r="D365" s="239" t="s">
        <v>269</v>
      </c>
      <c r="E365" s="76"/>
      <c r="F365" s="240" t="s">
        <v>959</v>
      </c>
      <c r="G365" s="76"/>
      <c r="H365" s="76"/>
      <c r="I365" s="198"/>
      <c r="J365" s="76"/>
      <c r="K365" s="76"/>
      <c r="L365" s="74"/>
      <c r="M365" s="241"/>
      <c r="N365" s="49"/>
      <c r="O365" s="49"/>
      <c r="P365" s="49"/>
      <c r="Q365" s="49"/>
      <c r="R365" s="49"/>
      <c r="S365" s="49"/>
      <c r="T365" s="97"/>
      <c r="AT365" s="25" t="s">
        <v>269</v>
      </c>
      <c r="AU365" s="25" t="s">
        <v>92</v>
      </c>
    </row>
    <row r="366" spans="2:47" s="1" customFormat="1" ht="13.5">
      <c r="B366" s="48"/>
      <c r="C366" s="76"/>
      <c r="D366" s="239" t="s">
        <v>343</v>
      </c>
      <c r="E366" s="76"/>
      <c r="F366" s="242" t="s">
        <v>946</v>
      </c>
      <c r="G366" s="76"/>
      <c r="H366" s="76"/>
      <c r="I366" s="198"/>
      <c r="J366" s="76"/>
      <c r="K366" s="76"/>
      <c r="L366" s="74"/>
      <c r="M366" s="241"/>
      <c r="N366" s="49"/>
      <c r="O366" s="49"/>
      <c r="P366" s="49"/>
      <c r="Q366" s="49"/>
      <c r="R366" s="49"/>
      <c r="S366" s="49"/>
      <c r="T366" s="97"/>
      <c r="AT366" s="25" t="s">
        <v>343</v>
      </c>
      <c r="AU366" s="25" t="s">
        <v>92</v>
      </c>
    </row>
    <row r="367" spans="2:51" s="12" customFormat="1" ht="13.5">
      <c r="B367" s="253"/>
      <c r="C367" s="254"/>
      <c r="D367" s="239" t="s">
        <v>278</v>
      </c>
      <c r="E367" s="255" t="s">
        <v>40</v>
      </c>
      <c r="F367" s="256" t="s">
        <v>1488</v>
      </c>
      <c r="G367" s="254"/>
      <c r="H367" s="257">
        <v>33.32</v>
      </c>
      <c r="I367" s="258"/>
      <c r="J367" s="254"/>
      <c r="K367" s="254"/>
      <c r="L367" s="259"/>
      <c r="M367" s="260"/>
      <c r="N367" s="261"/>
      <c r="O367" s="261"/>
      <c r="P367" s="261"/>
      <c r="Q367" s="261"/>
      <c r="R367" s="261"/>
      <c r="S367" s="261"/>
      <c r="T367" s="262"/>
      <c r="AT367" s="263" t="s">
        <v>278</v>
      </c>
      <c r="AU367" s="263" t="s">
        <v>92</v>
      </c>
      <c r="AV367" s="12" t="s">
        <v>92</v>
      </c>
      <c r="AW367" s="12" t="s">
        <v>47</v>
      </c>
      <c r="AX367" s="12" t="s">
        <v>24</v>
      </c>
      <c r="AY367" s="263" t="s">
        <v>261</v>
      </c>
    </row>
    <row r="368" spans="2:65" s="1" customFormat="1" ht="14.4" customHeight="1">
      <c r="B368" s="48"/>
      <c r="C368" s="301" t="s">
        <v>913</v>
      </c>
      <c r="D368" s="301" t="s">
        <v>510</v>
      </c>
      <c r="E368" s="302" t="s">
        <v>961</v>
      </c>
      <c r="F368" s="303" t="s">
        <v>962</v>
      </c>
      <c r="G368" s="304" t="s">
        <v>363</v>
      </c>
      <c r="H368" s="305">
        <v>0.02</v>
      </c>
      <c r="I368" s="306"/>
      <c r="J368" s="305">
        <f>ROUND(I368*H368,2)</f>
        <v>0</v>
      </c>
      <c r="K368" s="303" t="s">
        <v>266</v>
      </c>
      <c r="L368" s="307"/>
      <c r="M368" s="308" t="s">
        <v>40</v>
      </c>
      <c r="N368" s="309" t="s">
        <v>55</v>
      </c>
      <c r="O368" s="49"/>
      <c r="P368" s="236">
        <f>O368*H368</f>
        <v>0</v>
      </c>
      <c r="Q368" s="236">
        <v>1</v>
      </c>
      <c r="R368" s="236">
        <f>Q368*H368</f>
        <v>0.02</v>
      </c>
      <c r="S368" s="236">
        <v>0</v>
      </c>
      <c r="T368" s="237">
        <f>S368*H368</f>
        <v>0</v>
      </c>
      <c r="AR368" s="25" t="s">
        <v>650</v>
      </c>
      <c r="AT368" s="25" t="s">
        <v>510</v>
      </c>
      <c r="AU368" s="25" t="s">
        <v>92</v>
      </c>
      <c r="AY368" s="25" t="s">
        <v>261</v>
      </c>
      <c r="BE368" s="238">
        <f>IF(N368="základní",J368,0)</f>
        <v>0</v>
      </c>
      <c r="BF368" s="238">
        <f>IF(N368="snížená",J368,0)</f>
        <v>0</v>
      </c>
      <c r="BG368" s="238">
        <f>IF(N368="zákl. přenesená",J368,0)</f>
        <v>0</v>
      </c>
      <c r="BH368" s="238">
        <f>IF(N368="sníž. přenesená",J368,0)</f>
        <v>0</v>
      </c>
      <c r="BI368" s="238">
        <f>IF(N368="nulová",J368,0)</f>
        <v>0</v>
      </c>
      <c r="BJ368" s="25" t="s">
        <v>24</v>
      </c>
      <c r="BK368" s="238">
        <f>ROUND(I368*H368,2)</f>
        <v>0</v>
      </c>
      <c r="BL368" s="25" t="s">
        <v>563</v>
      </c>
      <c r="BM368" s="25" t="s">
        <v>1493</v>
      </c>
    </row>
    <row r="369" spans="2:47" s="1" customFormat="1" ht="13.5">
      <c r="B369" s="48"/>
      <c r="C369" s="76"/>
      <c r="D369" s="239" t="s">
        <v>269</v>
      </c>
      <c r="E369" s="76"/>
      <c r="F369" s="240" t="s">
        <v>964</v>
      </c>
      <c r="G369" s="76"/>
      <c r="H369" s="76"/>
      <c r="I369" s="198"/>
      <c r="J369" s="76"/>
      <c r="K369" s="76"/>
      <c r="L369" s="74"/>
      <c r="M369" s="241"/>
      <c r="N369" s="49"/>
      <c r="O369" s="49"/>
      <c r="P369" s="49"/>
      <c r="Q369" s="49"/>
      <c r="R369" s="49"/>
      <c r="S369" s="49"/>
      <c r="T369" s="97"/>
      <c r="AT369" s="25" t="s">
        <v>269</v>
      </c>
      <c r="AU369" s="25" t="s">
        <v>92</v>
      </c>
    </row>
    <row r="370" spans="2:47" s="1" customFormat="1" ht="13.5">
      <c r="B370" s="48"/>
      <c r="C370" s="76"/>
      <c r="D370" s="239" t="s">
        <v>271</v>
      </c>
      <c r="E370" s="76"/>
      <c r="F370" s="242" t="s">
        <v>965</v>
      </c>
      <c r="G370" s="76"/>
      <c r="H370" s="76"/>
      <c r="I370" s="198"/>
      <c r="J370" s="76"/>
      <c r="K370" s="76"/>
      <c r="L370" s="74"/>
      <c r="M370" s="241"/>
      <c r="N370" s="49"/>
      <c r="O370" s="49"/>
      <c r="P370" s="49"/>
      <c r="Q370" s="49"/>
      <c r="R370" s="49"/>
      <c r="S370" s="49"/>
      <c r="T370" s="97"/>
      <c r="AT370" s="25" t="s">
        <v>271</v>
      </c>
      <c r="AU370" s="25" t="s">
        <v>92</v>
      </c>
    </row>
    <row r="371" spans="2:51" s="12" customFormat="1" ht="13.5">
      <c r="B371" s="253"/>
      <c r="C371" s="254"/>
      <c r="D371" s="239" t="s">
        <v>278</v>
      </c>
      <c r="E371" s="254"/>
      <c r="F371" s="256" t="s">
        <v>1494</v>
      </c>
      <c r="G371" s="254"/>
      <c r="H371" s="257">
        <v>0.02</v>
      </c>
      <c r="I371" s="258"/>
      <c r="J371" s="254"/>
      <c r="K371" s="254"/>
      <c r="L371" s="259"/>
      <c r="M371" s="260"/>
      <c r="N371" s="261"/>
      <c r="O371" s="261"/>
      <c r="P371" s="261"/>
      <c r="Q371" s="261"/>
      <c r="R371" s="261"/>
      <c r="S371" s="261"/>
      <c r="T371" s="262"/>
      <c r="AT371" s="263" t="s">
        <v>278</v>
      </c>
      <c r="AU371" s="263" t="s">
        <v>92</v>
      </c>
      <c r="AV371" s="12" t="s">
        <v>92</v>
      </c>
      <c r="AW371" s="12" t="s">
        <v>6</v>
      </c>
      <c r="AX371" s="12" t="s">
        <v>24</v>
      </c>
      <c r="AY371" s="263" t="s">
        <v>261</v>
      </c>
    </row>
    <row r="372" spans="2:65" s="1" customFormat="1" ht="22.8" customHeight="1">
      <c r="B372" s="48"/>
      <c r="C372" s="228" t="s">
        <v>920</v>
      </c>
      <c r="D372" s="228" t="s">
        <v>262</v>
      </c>
      <c r="E372" s="229" t="s">
        <v>968</v>
      </c>
      <c r="F372" s="230" t="s">
        <v>969</v>
      </c>
      <c r="G372" s="231" t="s">
        <v>363</v>
      </c>
      <c r="H372" s="232">
        <v>0.03</v>
      </c>
      <c r="I372" s="233"/>
      <c r="J372" s="232">
        <f>ROUND(I372*H372,2)</f>
        <v>0</v>
      </c>
      <c r="K372" s="230" t="s">
        <v>266</v>
      </c>
      <c r="L372" s="74"/>
      <c r="M372" s="234" t="s">
        <v>40</v>
      </c>
      <c r="N372" s="235" t="s">
        <v>55</v>
      </c>
      <c r="O372" s="49"/>
      <c r="P372" s="236">
        <f>O372*H372</f>
        <v>0</v>
      </c>
      <c r="Q372" s="236">
        <v>0</v>
      </c>
      <c r="R372" s="236">
        <f>Q372*H372</f>
        <v>0</v>
      </c>
      <c r="S372" s="236">
        <v>0</v>
      </c>
      <c r="T372" s="237">
        <f>S372*H372</f>
        <v>0</v>
      </c>
      <c r="AR372" s="25" t="s">
        <v>563</v>
      </c>
      <c r="AT372" s="25" t="s">
        <v>262</v>
      </c>
      <c r="AU372" s="25" t="s">
        <v>92</v>
      </c>
      <c r="AY372" s="25" t="s">
        <v>261</v>
      </c>
      <c r="BE372" s="238">
        <f>IF(N372="základní",J372,0)</f>
        <v>0</v>
      </c>
      <c r="BF372" s="238">
        <f>IF(N372="snížená",J372,0)</f>
        <v>0</v>
      </c>
      <c r="BG372" s="238">
        <f>IF(N372="zákl. přenesená",J372,0)</f>
        <v>0</v>
      </c>
      <c r="BH372" s="238">
        <f>IF(N372="sníž. přenesená",J372,0)</f>
        <v>0</v>
      </c>
      <c r="BI372" s="238">
        <f>IF(N372="nulová",J372,0)</f>
        <v>0</v>
      </c>
      <c r="BJ372" s="25" t="s">
        <v>24</v>
      </c>
      <c r="BK372" s="238">
        <f>ROUND(I372*H372,2)</f>
        <v>0</v>
      </c>
      <c r="BL372" s="25" t="s">
        <v>563</v>
      </c>
      <c r="BM372" s="25" t="s">
        <v>1495</v>
      </c>
    </row>
    <row r="373" spans="2:47" s="1" customFormat="1" ht="13.5">
      <c r="B373" s="48"/>
      <c r="C373" s="76"/>
      <c r="D373" s="239" t="s">
        <v>269</v>
      </c>
      <c r="E373" s="76"/>
      <c r="F373" s="240" t="s">
        <v>971</v>
      </c>
      <c r="G373" s="76"/>
      <c r="H373" s="76"/>
      <c r="I373" s="198"/>
      <c r="J373" s="76"/>
      <c r="K373" s="76"/>
      <c r="L373" s="74"/>
      <c r="M373" s="241"/>
      <c r="N373" s="49"/>
      <c r="O373" s="49"/>
      <c r="P373" s="49"/>
      <c r="Q373" s="49"/>
      <c r="R373" s="49"/>
      <c r="S373" s="49"/>
      <c r="T373" s="97"/>
      <c r="AT373" s="25" t="s">
        <v>269</v>
      </c>
      <c r="AU373" s="25" t="s">
        <v>92</v>
      </c>
    </row>
    <row r="374" spans="2:47" s="1" customFormat="1" ht="13.5">
      <c r="B374" s="48"/>
      <c r="C374" s="76"/>
      <c r="D374" s="239" t="s">
        <v>343</v>
      </c>
      <c r="E374" s="76"/>
      <c r="F374" s="242" t="s">
        <v>972</v>
      </c>
      <c r="G374" s="76"/>
      <c r="H374" s="76"/>
      <c r="I374" s="198"/>
      <c r="J374" s="76"/>
      <c r="K374" s="76"/>
      <c r="L374" s="74"/>
      <c r="M374" s="264"/>
      <c r="N374" s="265"/>
      <c r="O374" s="265"/>
      <c r="P374" s="265"/>
      <c r="Q374" s="265"/>
      <c r="R374" s="265"/>
      <c r="S374" s="265"/>
      <c r="T374" s="266"/>
      <c r="AT374" s="25" t="s">
        <v>343</v>
      </c>
      <c r="AU374" s="25" t="s">
        <v>92</v>
      </c>
    </row>
    <row r="375" spans="2:12" s="1" customFormat="1" ht="6.95" customHeight="1">
      <c r="B375" s="69"/>
      <c r="C375" s="70"/>
      <c r="D375" s="70"/>
      <c r="E375" s="70"/>
      <c r="F375" s="70"/>
      <c r="G375" s="70"/>
      <c r="H375" s="70"/>
      <c r="I375" s="180"/>
      <c r="J375" s="70"/>
      <c r="K375" s="70"/>
      <c r="L375" s="74"/>
    </row>
  </sheetData>
  <sheetProtection password="CC35" sheet="1" objects="1" scenarios="1" formatColumns="0" formatRows="0" autoFilter="0"/>
  <autoFilter ref="C91:K374"/>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5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137</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1357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1496</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1497</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ROUND(SUM(BE89:BE252),2)</f>
        <v>0</v>
      </c>
      <c r="G32" s="49"/>
      <c r="H32" s="49"/>
      <c r="I32" s="172">
        <v>0.21</v>
      </c>
      <c r="J32" s="171">
        <f>ROUND(ROUND((SUM(BE89:BE252)),2)*I32,2)</f>
        <v>0</v>
      </c>
      <c r="K32" s="53"/>
    </row>
    <row r="33" spans="2:11" s="1" customFormat="1" ht="14.4" customHeight="1">
      <c r="B33" s="48"/>
      <c r="C33" s="49"/>
      <c r="D33" s="49"/>
      <c r="E33" s="57" t="s">
        <v>56</v>
      </c>
      <c r="F33" s="171">
        <f>ROUND(SUM(BF89:BF252),2)</f>
        <v>0</v>
      </c>
      <c r="G33" s="49"/>
      <c r="H33" s="49"/>
      <c r="I33" s="172">
        <v>0.15</v>
      </c>
      <c r="J33" s="171">
        <f>ROUND(ROUND((SUM(BF89:BF252)),2)*I33,2)</f>
        <v>0</v>
      </c>
      <c r="K33" s="53"/>
    </row>
    <row r="34" spans="2:11" s="1" customFormat="1" ht="14.4" customHeight="1" hidden="1">
      <c r="B34" s="48"/>
      <c r="C34" s="49"/>
      <c r="D34" s="49"/>
      <c r="E34" s="57" t="s">
        <v>57</v>
      </c>
      <c r="F34" s="171">
        <f>ROUND(SUM(BG89:BG252),2)</f>
        <v>0</v>
      </c>
      <c r="G34" s="49"/>
      <c r="H34" s="49"/>
      <c r="I34" s="172">
        <v>0.21</v>
      </c>
      <c r="J34" s="171">
        <v>0</v>
      </c>
      <c r="K34" s="53"/>
    </row>
    <row r="35" spans="2:11" s="1" customFormat="1" ht="14.4" customHeight="1" hidden="1">
      <c r="B35" s="48"/>
      <c r="C35" s="49"/>
      <c r="D35" s="49"/>
      <c r="E35" s="57" t="s">
        <v>58</v>
      </c>
      <c r="F35" s="171">
        <f>ROUND(SUM(BH89:BH252),2)</f>
        <v>0</v>
      </c>
      <c r="G35" s="49"/>
      <c r="H35" s="49"/>
      <c r="I35" s="172">
        <v>0.15</v>
      </c>
      <c r="J35" s="171">
        <v>0</v>
      </c>
      <c r="K35" s="53"/>
    </row>
    <row r="36" spans="2:11" s="1" customFormat="1" ht="14.4" customHeight="1" hidden="1">
      <c r="B36" s="48"/>
      <c r="C36" s="49"/>
      <c r="D36" s="49"/>
      <c r="E36" s="57" t="s">
        <v>59</v>
      </c>
      <c r="F36" s="171">
        <f>ROUND(SUM(BI89:BI252),2)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1357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02-2 - Bezpečnostní přeliv MV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463</v>
      </c>
      <c r="E63" s="270"/>
      <c r="F63" s="270"/>
      <c r="G63" s="270"/>
      <c r="H63" s="270"/>
      <c r="I63" s="271"/>
      <c r="J63" s="272">
        <f>J172</f>
        <v>0</v>
      </c>
      <c r="K63" s="273"/>
    </row>
    <row r="64" spans="2:11" s="13" customFormat="1" ht="19.9" customHeight="1">
      <c r="B64" s="267"/>
      <c r="C64" s="268"/>
      <c r="D64" s="269" t="s">
        <v>464</v>
      </c>
      <c r="E64" s="270"/>
      <c r="F64" s="270"/>
      <c r="G64" s="270"/>
      <c r="H64" s="270"/>
      <c r="I64" s="271"/>
      <c r="J64" s="272">
        <f>J189</f>
        <v>0</v>
      </c>
      <c r="K64" s="273"/>
    </row>
    <row r="65" spans="2:11" s="13" customFormat="1" ht="19.9" customHeight="1">
      <c r="B65" s="267"/>
      <c r="C65" s="268"/>
      <c r="D65" s="269" t="s">
        <v>469</v>
      </c>
      <c r="E65" s="270"/>
      <c r="F65" s="270"/>
      <c r="G65" s="270"/>
      <c r="H65" s="270"/>
      <c r="I65" s="271"/>
      <c r="J65" s="272">
        <f>J229</f>
        <v>0</v>
      </c>
      <c r="K65" s="273"/>
    </row>
    <row r="66" spans="2:11" s="8" customFormat="1" ht="24.95" customHeight="1">
      <c r="B66" s="191"/>
      <c r="C66" s="192"/>
      <c r="D66" s="193" t="s">
        <v>470</v>
      </c>
      <c r="E66" s="194"/>
      <c r="F66" s="194"/>
      <c r="G66" s="194"/>
      <c r="H66" s="194"/>
      <c r="I66" s="195"/>
      <c r="J66" s="196">
        <f>J232</f>
        <v>0</v>
      </c>
      <c r="K66" s="197"/>
    </row>
    <row r="67" spans="2:11" s="13" customFormat="1" ht="19.9" customHeight="1">
      <c r="B67" s="267"/>
      <c r="C67" s="268"/>
      <c r="D67" s="269" t="s">
        <v>471</v>
      </c>
      <c r="E67" s="270"/>
      <c r="F67" s="270"/>
      <c r="G67" s="270"/>
      <c r="H67" s="270"/>
      <c r="I67" s="271"/>
      <c r="J67" s="272">
        <f>J233</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1357</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SO 02-2 - Bezpečnostní přeliv MV</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P90+P232</f>
        <v>0</v>
      </c>
      <c r="Q89" s="108"/>
      <c r="R89" s="211">
        <f>R90+R232</f>
        <v>149.84073897514</v>
      </c>
      <c r="S89" s="108"/>
      <c r="T89" s="212">
        <f>T90+T232</f>
        <v>0</v>
      </c>
      <c r="AT89" s="25" t="s">
        <v>83</v>
      </c>
      <c r="AU89" s="25" t="s">
        <v>242</v>
      </c>
      <c r="BK89" s="213">
        <f>BK90+BK232</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P91+P172+P189+P229</f>
        <v>0</v>
      </c>
      <c r="Q90" s="222"/>
      <c r="R90" s="223">
        <f>R91+R172+R189+R229</f>
        <v>149.79073897514</v>
      </c>
      <c r="S90" s="222"/>
      <c r="T90" s="224">
        <f>T91+T172+T189+T229</f>
        <v>0</v>
      </c>
      <c r="AR90" s="225" t="s">
        <v>24</v>
      </c>
      <c r="AT90" s="226" t="s">
        <v>83</v>
      </c>
      <c r="AU90" s="226" t="s">
        <v>84</v>
      </c>
      <c r="AY90" s="225" t="s">
        <v>261</v>
      </c>
      <c r="BK90" s="227">
        <f>BK91+BK172+BK189+BK229</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SUM(P92:P171)</f>
        <v>0</v>
      </c>
      <c r="Q91" s="222"/>
      <c r="R91" s="223">
        <f>SUM(R92:R171)</f>
        <v>3.083256178</v>
      </c>
      <c r="S91" s="222"/>
      <c r="T91" s="224">
        <f>SUM(T92:T171)</f>
        <v>0</v>
      </c>
      <c r="AR91" s="225" t="s">
        <v>24</v>
      </c>
      <c r="AT91" s="226" t="s">
        <v>83</v>
      </c>
      <c r="AU91" s="226" t="s">
        <v>24</v>
      </c>
      <c r="AY91" s="225" t="s">
        <v>261</v>
      </c>
      <c r="BK91" s="227">
        <f>SUM(BK92:BK171)</f>
        <v>0</v>
      </c>
    </row>
    <row r="92" spans="2:65" s="1" customFormat="1" ht="14.4" customHeight="1">
      <c r="B92" s="48"/>
      <c r="C92" s="228" t="s">
        <v>24</v>
      </c>
      <c r="D92" s="228" t="s">
        <v>262</v>
      </c>
      <c r="E92" s="229" t="s">
        <v>975</v>
      </c>
      <c r="F92" s="230" t="s">
        <v>976</v>
      </c>
      <c r="G92" s="231" t="s">
        <v>340</v>
      </c>
      <c r="H92" s="232">
        <v>176.3</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1498</v>
      </c>
    </row>
    <row r="93" spans="2:47" s="1" customFormat="1" ht="13.5">
      <c r="B93" s="48"/>
      <c r="C93" s="76"/>
      <c r="D93" s="239" t="s">
        <v>269</v>
      </c>
      <c r="E93" s="76"/>
      <c r="F93" s="240" t="s">
        <v>978</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543</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1499</v>
      </c>
      <c r="G95" s="254"/>
      <c r="H95" s="257">
        <v>176.3</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92</v>
      </c>
      <c r="D96" s="228" t="s">
        <v>262</v>
      </c>
      <c r="E96" s="229" t="s">
        <v>546</v>
      </c>
      <c r="F96" s="230" t="s">
        <v>547</v>
      </c>
      <c r="G96" s="231" t="s">
        <v>340</v>
      </c>
      <c r="H96" s="232">
        <v>52.89</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1500</v>
      </c>
    </row>
    <row r="97" spans="2:47" s="1" customFormat="1" ht="13.5">
      <c r="B97" s="48"/>
      <c r="C97" s="76"/>
      <c r="D97" s="239" t="s">
        <v>269</v>
      </c>
      <c r="E97" s="76"/>
      <c r="F97" s="240" t="s">
        <v>549</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543</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4"/>
      <c r="F99" s="256" t="s">
        <v>1501</v>
      </c>
      <c r="G99" s="254"/>
      <c r="H99" s="257">
        <v>52.89</v>
      </c>
      <c r="I99" s="258"/>
      <c r="J99" s="254"/>
      <c r="K99" s="254"/>
      <c r="L99" s="259"/>
      <c r="M99" s="260"/>
      <c r="N99" s="261"/>
      <c r="O99" s="261"/>
      <c r="P99" s="261"/>
      <c r="Q99" s="261"/>
      <c r="R99" s="261"/>
      <c r="S99" s="261"/>
      <c r="T99" s="262"/>
      <c r="AT99" s="263" t="s">
        <v>278</v>
      </c>
      <c r="AU99" s="263" t="s">
        <v>92</v>
      </c>
      <c r="AV99" s="12" t="s">
        <v>92</v>
      </c>
      <c r="AW99" s="12" t="s">
        <v>6</v>
      </c>
      <c r="AX99" s="12" t="s">
        <v>24</v>
      </c>
      <c r="AY99" s="263" t="s">
        <v>261</v>
      </c>
    </row>
    <row r="100" spans="2:65" s="1" customFormat="1" ht="22.8" customHeight="1">
      <c r="B100" s="48"/>
      <c r="C100" s="228" t="s">
        <v>282</v>
      </c>
      <c r="D100" s="228" t="s">
        <v>262</v>
      </c>
      <c r="E100" s="229" t="s">
        <v>552</v>
      </c>
      <c r="F100" s="230" t="s">
        <v>553</v>
      </c>
      <c r="G100" s="231" t="s">
        <v>340</v>
      </c>
      <c r="H100" s="232">
        <v>8.15</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982</v>
      </c>
    </row>
    <row r="101" spans="2:47" s="1" customFormat="1" ht="13.5">
      <c r="B101" s="48"/>
      <c r="C101" s="76"/>
      <c r="D101" s="239" t="s">
        <v>269</v>
      </c>
      <c r="E101" s="76"/>
      <c r="F101" s="240" t="s">
        <v>555</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343</v>
      </c>
      <c r="E102" s="76"/>
      <c r="F102" s="242" t="s">
        <v>556</v>
      </c>
      <c r="G102" s="76"/>
      <c r="H102" s="76"/>
      <c r="I102" s="198"/>
      <c r="J102" s="76"/>
      <c r="K102" s="76"/>
      <c r="L102" s="74"/>
      <c r="M102" s="241"/>
      <c r="N102" s="49"/>
      <c r="O102" s="49"/>
      <c r="P102" s="49"/>
      <c r="Q102" s="49"/>
      <c r="R102" s="49"/>
      <c r="S102" s="49"/>
      <c r="T102" s="97"/>
      <c r="AT102" s="25" t="s">
        <v>343</v>
      </c>
      <c r="AU102" s="25" t="s">
        <v>92</v>
      </c>
    </row>
    <row r="103" spans="2:51" s="12" customFormat="1" ht="13.5">
      <c r="B103" s="253"/>
      <c r="C103" s="254"/>
      <c r="D103" s="239" t="s">
        <v>278</v>
      </c>
      <c r="E103" s="255" t="s">
        <v>40</v>
      </c>
      <c r="F103" s="256" t="s">
        <v>1502</v>
      </c>
      <c r="G103" s="254"/>
      <c r="H103" s="257">
        <v>5.45</v>
      </c>
      <c r="I103" s="258"/>
      <c r="J103" s="254"/>
      <c r="K103" s="254"/>
      <c r="L103" s="259"/>
      <c r="M103" s="260"/>
      <c r="N103" s="261"/>
      <c r="O103" s="261"/>
      <c r="P103" s="261"/>
      <c r="Q103" s="261"/>
      <c r="R103" s="261"/>
      <c r="S103" s="261"/>
      <c r="T103" s="262"/>
      <c r="AT103" s="263" t="s">
        <v>278</v>
      </c>
      <c r="AU103" s="263" t="s">
        <v>92</v>
      </c>
      <c r="AV103" s="12" t="s">
        <v>92</v>
      </c>
      <c r="AW103" s="12" t="s">
        <v>47</v>
      </c>
      <c r="AX103" s="12" t="s">
        <v>84</v>
      </c>
      <c r="AY103" s="263" t="s">
        <v>261</v>
      </c>
    </row>
    <row r="104" spans="2:51" s="12" customFormat="1" ht="13.5">
      <c r="B104" s="253"/>
      <c r="C104" s="254"/>
      <c r="D104" s="239" t="s">
        <v>278</v>
      </c>
      <c r="E104" s="255" t="s">
        <v>40</v>
      </c>
      <c r="F104" s="256" t="s">
        <v>1503</v>
      </c>
      <c r="G104" s="254"/>
      <c r="H104" s="257">
        <v>2.7</v>
      </c>
      <c r="I104" s="258"/>
      <c r="J104" s="254"/>
      <c r="K104" s="254"/>
      <c r="L104" s="259"/>
      <c r="M104" s="260"/>
      <c r="N104" s="261"/>
      <c r="O104" s="261"/>
      <c r="P104" s="261"/>
      <c r="Q104" s="261"/>
      <c r="R104" s="261"/>
      <c r="S104" s="261"/>
      <c r="T104" s="262"/>
      <c r="AT104" s="263" t="s">
        <v>278</v>
      </c>
      <c r="AU104" s="263" t="s">
        <v>92</v>
      </c>
      <c r="AV104" s="12" t="s">
        <v>92</v>
      </c>
      <c r="AW104" s="12" t="s">
        <v>47</v>
      </c>
      <c r="AX104" s="12" t="s">
        <v>84</v>
      </c>
      <c r="AY104" s="263" t="s">
        <v>261</v>
      </c>
    </row>
    <row r="105" spans="2:51" s="15" customFormat="1" ht="13.5">
      <c r="B105" s="290"/>
      <c r="C105" s="291"/>
      <c r="D105" s="239" t="s">
        <v>278</v>
      </c>
      <c r="E105" s="292" t="s">
        <v>40</v>
      </c>
      <c r="F105" s="293" t="s">
        <v>380</v>
      </c>
      <c r="G105" s="291"/>
      <c r="H105" s="294">
        <v>8.15</v>
      </c>
      <c r="I105" s="295"/>
      <c r="J105" s="291"/>
      <c r="K105" s="291"/>
      <c r="L105" s="296"/>
      <c r="M105" s="297"/>
      <c r="N105" s="298"/>
      <c r="O105" s="298"/>
      <c r="P105" s="298"/>
      <c r="Q105" s="298"/>
      <c r="R105" s="298"/>
      <c r="S105" s="298"/>
      <c r="T105" s="299"/>
      <c r="AT105" s="300" t="s">
        <v>278</v>
      </c>
      <c r="AU105" s="300" t="s">
        <v>92</v>
      </c>
      <c r="AV105" s="15" t="s">
        <v>287</v>
      </c>
      <c r="AW105" s="15" t="s">
        <v>47</v>
      </c>
      <c r="AX105" s="15" t="s">
        <v>24</v>
      </c>
      <c r="AY105" s="300" t="s">
        <v>261</v>
      </c>
    </row>
    <row r="106" spans="2:65" s="1" customFormat="1" ht="22.8" customHeight="1">
      <c r="B106" s="48"/>
      <c r="C106" s="228" t="s">
        <v>287</v>
      </c>
      <c r="D106" s="228" t="s">
        <v>262</v>
      </c>
      <c r="E106" s="229" t="s">
        <v>558</v>
      </c>
      <c r="F106" s="230" t="s">
        <v>559</v>
      </c>
      <c r="G106" s="231" t="s">
        <v>340</v>
      </c>
      <c r="H106" s="232">
        <v>2.45</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1504</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556</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4"/>
      <c r="F109" s="256" t="s">
        <v>1505</v>
      </c>
      <c r="G109" s="254"/>
      <c r="H109" s="257">
        <v>2.45</v>
      </c>
      <c r="I109" s="258"/>
      <c r="J109" s="254"/>
      <c r="K109" s="254"/>
      <c r="L109" s="259"/>
      <c r="M109" s="260"/>
      <c r="N109" s="261"/>
      <c r="O109" s="261"/>
      <c r="P109" s="261"/>
      <c r="Q109" s="261"/>
      <c r="R109" s="261"/>
      <c r="S109" s="261"/>
      <c r="T109" s="262"/>
      <c r="AT109" s="263" t="s">
        <v>278</v>
      </c>
      <c r="AU109" s="263" t="s">
        <v>92</v>
      </c>
      <c r="AV109" s="12" t="s">
        <v>92</v>
      </c>
      <c r="AW109" s="12" t="s">
        <v>6</v>
      </c>
      <c r="AX109" s="12" t="s">
        <v>24</v>
      </c>
      <c r="AY109" s="263" t="s">
        <v>261</v>
      </c>
    </row>
    <row r="110" spans="2:65" s="1" customFormat="1" ht="14.4" customHeight="1">
      <c r="B110" s="48"/>
      <c r="C110" s="228" t="s">
        <v>260</v>
      </c>
      <c r="D110" s="228" t="s">
        <v>262</v>
      </c>
      <c r="E110" s="229" t="s">
        <v>987</v>
      </c>
      <c r="F110" s="230" t="s">
        <v>988</v>
      </c>
      <c r="G110" s="231" t="s">
        <v>474</v>
      </c>
      <c r="H110" s="232">
        <v>24</v>
      </c>
      <c r="I110" s="233"/>
      <c r="J110" s="232">
        <f>ROUND(I110*H110,2)</f>
        <v>0</v>
      </c>
      <c r="K110" s="230" t="s">
        <v>266</v>
      </c>
      <c r="L110" s="74"/>
      <c r="M110" s="234" t="s">
        <v>40</v>
      </c>
      <c r="N110" s="235" t="s">
        <v>55</v>
      </c>
      <c r="O110" s="49"/>
      <c r="P110" s="236">
        <f>O110*H110</f>
        <v>0</v>
      </c>
      <c r="Q110" s="236">
        <v>0.000200712</v>
      </c>
      <c r="R110" s="236">
        <f>Q110*H110</f>
        <v>0.004817088</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989</v>
      </c>
    </row>
    <row r="111" spans="2:47" s="1" customFormat="1" ht="13.5">
      <c r="B111" s="48"/>
      <c r="C111" s="76"/>
      <c r="D111" s="239" t="s">
        <v>269</v>
      </c>
      <c r="E111" s="76"/>
      <c r="F111" s="240" t="s">
        <v>990</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991</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1506</v>
      </c>
      <c r="G113" s="254"/>
      <c r="H113" s="257">
        <v>24</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297</v>
      </c>
      <c r="D114" s="228" t="s">
        <v>262</v>
      </c>
      <c r="E114" s="229" t="s">
        <v>993</v>
      </c>
      <c r="F114" s="230" t="s">
        <v>994</v>
      </c>
      <c r="G114" s="231" t="s">
        <v>504</v>
      </c>
      <c r="H114" s="232">
        <v>28.4</v>
      </c>
      <c r="I114" s="233"/>
      <c r="J114" s="232">
        <f>ROUND(I114*H114,2)</f>
        <v>0</v>
      </c>
      <c r="K114" s="230" t="s">
        <v>266</v>
      </c>
      <c r="L114" s="74"/>
      <c r="M114" s="234" t="s">
        <v>40</v>
      </c>
      <c r="N114" s="235" t="s">
        <v>55</v>
      </c>
      <c r="O114" s="49"/>
      <c r="P114" s="236">
        <f>O114*H114</f>
        <v>0</v>
      </c>
      <c r="Q114" s="236">
        <v>0.00015</v>
      </c>
      <c r="R114" s="236">
        <f>Q114*H114</f>
        <v>0.004259999999999999</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995</v>
      </c>
    </row>
    <row r="115" spans="2:47" s="1" customFormat="1" ht="13.5">
      <c r="B115" s="48"/>
      <c r="C115" s="76"/>
      <c r="D115" s="239" t="s">
        <v>269</v>
      </c>
      <c r="E115" s="76"/>
      <c r="F115" s="240" t="s">
        <v>996</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997</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1507</v>
      </c>
      <c r="G117" s="254"/>
      <c r="H117" s="257">
        <v>28.4</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303</v>
      </c>
      <c r="D118" s="228" t="s">
        <v>262</v>
      </c>
      <c r="E118" s="229" t="s">
        <v>999</v>
      </c>
      <c r="F118" s="230" t="s">
        <v>1000</v>
      </c>
      <c r="G118" s="231" t="s">
        <v>504</v>
      </c>
      <c r="H118" s="232">
        <v>28.4</v>
      </c>
      <c r="I118" s="233"/>
      <c r="J118" s="232">
        <f>ROUND(I118*H118,2)</f>
        <v>0</v>
      </c>
      <c r="K118" s="230" t="s">
        <v>266</v>
      </c>
      <c r="L118" s="74"/>
      <c r="M118" s="234" t="s">
        <v>40</v>
      </c>
      <c r="N118" s="235" t="s">
        <v>55</v>
      </c>
      <c r="O118" s="49"/>
      <c r="P118" s="236">
        <f>O118*H118</f>
        <v>0</v>
      </c>
      <c r="Q118" s="236">
        <v>0.0050076</v>
      </c>
      <c r="R118" s="236">
        <f>Q118*H118</f>
        <v>0.14221583999999998</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1001</v>
      </c>
    </row>
    <row r="119" spans="2:47" s="1" customFormat="1" ht="13.5">
      <c r="B119" s="48"/>
      <c r="C119" s="76"/>
      <c r="D119" s="239" t="s">
        <v>269</v>
      </c>
      <c r="E119" s="76"/>
      <c r="F119" s="240" t="s">
        <v>1002</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997</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1507</v>
      </c>
      <c r="G121" s="254"/>
      <c r="H121" s="257">
        <v>28.4</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301" t="s">
        <v>308</v>
      </c>
      <c r="D122" s="301" t="s">
        <v>510</v>
      </c>
      <c r="E122" s="302" t="s">
        <v>1003</v>
      </c>
      <c r="F122" s="303" t="s">
        <v>1004</v>
      </c>
      <c r="G122" s="304" t="s">
        <v>363</v>
      </c>
      <c r="H122" s="305">
        <v>2.93</v>
      </c>
      <c r="I122" s="306"/>
      <c r="J122" s="305">
        <f>ROUND(I122*H122,2)</f>
        <v>0</v>
      </c>
      <c r="K122" s="303" t="s">
        <v>40</v>
      </c>
      <c r="L122" s="307"/>
      <c r="M122" s="308" t="s">
        <v>40</v>
      </c>
      <c r="N122" s="309" t="s">
        <v>55</v>
      </c>
      <c r="O122" s="49"/>
      <c r="P122" s="236">
        <f>O122*H122</f>
        <v>0</v>
      </c>
      <c r="Q122" s="236">
        <v>1</v>
      </c>
      <c r="R122" s="236">
        <f>Q122*H122</f>
        <v>2.93</v>
      </c>
      <c r="S122" s="236">
        <v>0</v>
      </c>
      <c r="T122" s="237">
        <f>S122*H122</f>
        <v>0</v>
      </c>
      <c r="AR122" s="25" t="s">
        <v>308</v>
      </c>
      <c r="AT122" s="25" t="s">
        <v>510</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1005</v>
      </c>
    </row>
    <row r="123" spans="2:47" s="1" customFormat="1" ht="13.5">
      <c r="B123" s="48"/>
      <c r="C123" s="76"/>
      <c r="D123" s="239" t="s">
        <v>269</v>
      </c>
      <c r="E123" s="76"/>
      <c r="F123" s="240" t="s">
        <v>1006</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271</v>
      </c>
      <c r="E124" s="76"/>
      <c r="F124" s="242" t="s">
        <v>1007</v>
      </c>
      <c r="G124" s="76"/>
      <c r="H124" s="76"/>
      <c r="I124" s="198"/>
      <c r="J124" s="76"/>
      <c r="K124" s="76"/>
      <c r="L124" s="74"/>
      <c r="M124" s="241"/>
      <c r="N124" s="49"/>
      <c r="O124" s="49"/>
      <c r="P124" s="49"/>
      <c r="Q124" s="49"/>
      <c r="R124" s="49"/>
      <c r="S124" s="49"/>
      <c r="T124" s="97"/>
      <c r="AT124" s="25" t="s">
        <v>271</v>
      </c>
      <c r="AU124" s="25" t="s">
        <v>92</v>
      </c>
    </row>
    <row r="125" spans="2:51" s="12" customFormat="1" ht="13.5">
      <c r="B125" s="253"/>
      <c r="C125" s="254"/>
      <c r="D125" s="239" t="s">
        <v>278</v>
      </c>
      <c r="E125" s="255" t="s">
        <v>40</v>
      </c>
      <c r="F125" s="256" t="s">
        <v>1508</v>
      </c>
      <c r="G125" s="254"/>
      <c r="H125" s="257">
        <v>2.93</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22.8" customHeight="1">
      <c r="B126" s="48"/>
      <c r="C126" s="228" t="s">
        <v>313</v>
      </c>
      <c r="D126" s="228" t="s">
        <v>262</v>
      </c>
      <c r="E126" s="229" t="s">
        <v>632</v>
      </c>
      <c r="F126" s="230" t="s">
        <v>633</v>
      </c>
      <c r="G126" s="231" t="s">
        <v>340</v>
      </c>
      <c r="H126" s="232">
        <v>1.95</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1009</v>
      </c>
    </row>
    <row r="127" spans="2:47" s="1" customFormat="1" ht="13.5">
      <c r="B127" s="48"/>
      <c r="C127" s="76"/>
      <c r="D127" s="239" t="s">
        <v>269</v>
      </c>
      <c r="E127" s="76"/>
      <c r="F127" s="240" t="s">
        <v>635</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310" t="s">
        <v>636</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1509</v>
      </c>
      <c r="G129" s="254"/>
      <c r="H129" s="257">
        <v>1.21</v>
      </c>
      <c r="I129" s="258"/>
      <c r="J129" s="254"/>
      <c r="K129" s="254"/>
      <c r="L129" s="259"/>
      <c r="M129" s="260"/>
      <c r="N129" s="261"/>
      <c r="O129" s="261"/>
      <c r="P129" s="261"/>
      <c r="Q129" s="261"/>
      <c r="R129" s="261"/>
      <c r="S129" s="261"/>
      <c r="T129" s="262"/>
      <c r="AT129" s="263" t="s">
        <v>278</v>
      </c>
      <c r="AU129" s="263" t="s">
        <v>92</v>
      </c>
      <c r="AV129" s="12" t="s">
        <v>92</v>
      </c>
      <c r="AW129" s="12" t="s">
        <v>47</v>
      </c>
      <c r="AX129" s="12" t="s">
        <v>84</v>
      </c>
      <c r="AY129" s="263" t="s">
        <v>261</v>
      </c>
    </row>
    <row r="130" spans="2:51" s="12" customFormat="1" ht="13.5">
      <c r="B130" s="253"/>
      <c r="C130" s="254"/>
      <c r="D130" s="239" t="s">
        <v>278</v>
      </c>
      <c r="E130" s="255" t="s">
        <v>40</v>
      </c>
      <c r="F130" s="256" t="s">
        <v>1510</v>
      </c>
      <c r="G130" s="254"/>
      <c r="H130" s="257">
        <v>0.74</v>
      </c>
      <c r="I130" s="258"/>
      <c r="J130" s="254"/>
      <c r="K130" s="254"/>
      <c r="L130" s="259"/>
      <c r="M130" s="260"/>
      <c r="N130" s="261"/>
      <c r="O130" s="261"/>
      <c r="P130" s="261"/>
      <c r="Q130" s="261"/>
      <c r="R130" s="261"/>
      <c r="S130" s="261"/>
      <c r="T130" s="262"/>
      <c r="AT130" s="263" t="s">
        <v>278</v>
      </c>
      <c r="AU130" s="263" t="s">
        <v>92</v>
      </c>
      <c r="AV130" s="12" t="s">
        <v>92</v>
      </c>
      <c r="AW130" s="12" t="s">
        <v>47</v>
      </c>
      <c r="AX130" s="12" t="s">
        <v>84</v>
      </c>
      <c r="AY130" s="263" t="s">
        <v>261</v>
      </c>
    </row>
    <row r="131" spans="2:51" s="15" customFormat="1" ht="13.5">
      <c r="B131" s="290"/>
      <c r="C131" s="291"/>
      <c r="D131" s="239" t="s">
        <v>278</v>
      </c>
      <c r="E131" s="292" t="s">
        <v>40</v>
      </c>
      <c r="F131" s="293" t="s">
        <v>380</v>
      </c>
      <c r="G131" s="291"/>
      <c r="H131" s="294">
        <v>1.95</v>
      </c>
      <c r="I131" s="295"/>
      <c r="J131" s="291"/>
      <c r="K131" s="291"/>
      <c r="L131" s="296"/>
      <c r="M131" s="297"/>
      <c r="N131" s="298"/>
      <c r="O131" s="298"/>
      <c r="P131" s="298"/>
      <c r="Q131" s="298"/>
      <c r="R131" s="298"/>
      <c r="S131" s="298"/>
      <c r="T131" s="299"/>
      <c r="AT131" s="300" t="s">
        <v>278</v>
      </c>
      <c r="AU131" s="300" t="s">
        <v>92</v>
      </c>
      <c r="AV131" s="15" t="s">
        <v>287</v>
      </c>
      <c r="AW131" s="15" t="s">
        <v>47</v>
      </c>
      <c r="AX131" s="15" t="s">
        <v>24</v>
      </c>
      <c r="AY131" s="300" t="s">
        <v>261</v>
      </c>
    </row>
    <row r="132" spans="2:65" s="1" customFormat="1" ht="22.8" customHeight="1">
      <c r="B132" s="48"/>
      <c r="C132" s="228" t="s">
        <v>29</v>
      </c>
      <c r="D132" s="228" t="s">
        <v>262</v>
      </c>
      <c r="E132" s="229" t="s">
        <v>661</v>
      </c>
      <c r="F132" s="230" t="s">
        <v>662</v>
      </c>
      <c r="G132" s="231" t="s">
        <v>504</v>
      </c>
      <c r="H132" s="232">
        <v>113.6</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1012</v>
      </c>
    </row>
    <row r="133" spans="2:47" s="1" customFormat="1" ht="13.5">
      <c r="B133" s="48"/>
      <c r="C133" s="76"/>
      <c r="D133" s="239" t="s">
        <v>269</v>
      </c>
      <c r="E133" s="76"/>
      <c r="F133" s="240" t="s">
        <v>664</v>
      </c>
      <c r="G133" s="76"/>
      <c r="H133" s="76"/>
      <c r="I133" s="198"/>
      <c r="J133" s="76"/>
      <c r="K133" s="76"/>
      <c r="L133" s="74"/>
      <c r="M133" s="241"/>
      <c r="N133" s="49"/>
      <c r="O133" s="49"/>
      <c r="P133" s="49"/>
      <c r="Q133" s="49"/>
      <c r="R133" s="49"/>
      <c r="S133" s="49"/>
      <c r="T133" s="97"/>
      <c r="AT133" s="25" t="s">
        <v>269</v>
      </c>
      <c r="AU133" s="25" t="s">
        <v>92</v>
      </c>
    </row>
    <row r="134" spans="2:51" s="12" customFormat="1" ht="13.5">
      <c r="B134" s="253"/>
      <c r="C134" s="254"/>
      <c r="D134" s="239" t="s">
        <v>278</v>
      </c>
      <c r="E134" s="255" t="s">
        <v>40</v>
      </c>
      <c r="F134" s="256" t="s">
        <v>1511</v>
      </c>
      <c r="G134" s="254"/>
      <c r="H134" s="257">
        <v>113.6</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324</v>
      </c>
      <c r="D135" s="228" t="s">
        <v>262</v>
      </c>
      <c r="E135" s="229" t="s">
        <v>667</v>
      </c>
      <c r="F135" s="230" t="s">
        <v>668</v>
      </c>
      <c r="G135" s="231" t="s">
        <v>504</v>
      </c>
      <c r="H135" s="232">
        <v>46.09</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1014</v>
      </c>
    </row>
    <row r="136" spans="2:47" s="1" customFormat="1" ht="13.5">
      <c r="B136" s="48"/>
      <c r="C136" s="76"/>
      <c r="D136" s="239" t="s">
        <v>269</v>
      </c>
      <c r="E136" s="76"/>
      <c r="F136" s="240" t="s">
        <v>670</v>
      </c>
      <c r="G136" s="76"/>
      <c r="H136" s="76"/>
      <c r="I136" s="198"/>
      <c r="J136" s="76"/>
      <c r="K136" s="76"/>
      <c r="L136" s="74"/>
      <c r="M136" s="241"/>
      <c r="N136" s="49"/>
      <c r="O136" s="49"/>
      <c r="P136" s="49"/>
      <c r="Q136" s="49"/>
      <c r="R136" s="49"/>
      <c r="S136" s="49"/>
      <c r="T136" s="97"/>
      <c r="AT136" s="25" t="s">
        <v>269</v>
      </c>
      <c r="AU136" s="25" t="s">
        <v>92</v>
      </c>
    </row>
    <row r="137" spans="2:51" s="12" customFormat="1" ht="13.5">
      <c r="B137" s="253"/>
      <c r="C137" s="254"/>
      <c r="D137" s="239" t="s">
        <v>278</v>
      </c>
      <c r="E137" s="255" t="s">
        <v>40</v>
      </c>
      <c r="F137" s="256" t="s">
        <v>1512</v>
      </c>
      <c r="G137" s="254"/>
      <c r="H137" s="257">
        <v>46.09</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538</v>
      </c>
      <c r="D138" s="228" t="s">
        <v>262</v>
      </c>
      <c r="E138" s="229" t="s">
        <v>1016</v>
      </c>
      <c r="F138" s="230" t="s">
        <v>1017</v>
      </c>
      <c r="G138" s="231" t="s">
        <v>504</v>
      </c>
      <c r="H138" s="232">
        <v>77.5</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1018</v>
      </c>
    </row>
    <row r="139" spans="2:47" s="1" customFormat="1" ht="13.5">
      <c r="B139" s="48"/>
      <c r="C139" s="76"/>
      <c r="D139" s="239" t="s">
        <v>269</v>
      </c>
      <c r="E139" s="76"/>
      <c r="F139" s="240" t="s">
        <v>1019</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678</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1513</v>
      </c>
      <c r="G141" s="254"/>
      <c r="H141" s="257">
        <v>77.5</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14.4" customHeight="1">
      <c r="B142" s="48"/>
      <c r="C142" s="301" t="s">
        <v>545</v>
      </c>
      <c r="D142" s="301" t="s">
        <v>510</v>
      </c>
      <c r="E142" s="302" t="s">
        <v>693</v>
      </c>
      <c r="F142" s="303" t="s">
        <v>694</v>
      </c>
      <c r="G142" s="304" t="s">
        <v>683</v>
      </c>
      <c r="H142" s="305">
        <v>1.94</v>
      </c>
      <c r="I142" s="306"/>
      <c r="J142" s="305">
        <f>ROUND(I142*H142,2)</f>
        <v>0</v>
      </c>
      <c r="K142" s="303" t="s">
        <v>266</v>
      </c>
      <c r="L142" s="307"/>
      <c r="M142" s="308" t="s">
        <v>40</v>
      </c>
      <c r="N142" s="309" t="s">
        <v>55</v>
      </c>
      <c r="O142" s="49"/>
      <c r="P142" s="236">
        <f>O142*H142</f>
        <v>0</v>
      </c>
      <c r="Q142" s="236">
        <v>0.001</v>
      </c>
      <c r="R142" s="236">
        <f>Q142*H142</f>
        <v>0.0019399999999999999</v>
      </c>
      <c r="S142" s="236">
        <v>0</v>
      </c>
      <c r="T142" s="237">
        <f>S142*H142</f>
        <v>0</v>
      </c>
      <c r="AR142" s="25" t="s">
        <v>308</v>
      </c>
      <c r="AT142" s="25" t="s">
        <v>510</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1021</v>
      </c>
    </row>
    <row r="143" spans="2:47" s="1" customFormat="1" ht="13.5">
      <c r="B143" s="48"/>
      <c r="C143" s="76"/>
      <c r="D143" s="239" t="s">
        <v>269</v>
      </c>
      <c r="E143" s="76"/>
      <c r="F143" s="240" t="s">
        <v>694</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4"/>
      <c r="F144" s="256" t="s">
        <v>1514</v>
      </c>
      <c r="G144" s="254"/>
      <c r="H144" s="257">
        <v>1.94</v>
      </c>
      <c r="I144" s="258"/>
      <c r="J144" s="254"/>
      <c r="K144" s="254"/>
      <c r="L144" s="259"/>
      <c r="M144" s="260"/>
      <c r="N144" s="261"/>
      <c r="O144" s="261"/>
      <c r="P144" s="261"/>
      <c r="Q144" s="261"/>
      <c r="R144" s="261"/>
      <c r="S144" s="261"/>
      <c r="T144" s="262"/>
      <c r="AT144" s="263" t="s">
        <v>278</v>
      </c>
      <c r="AU144" s="263" t="s">
        <v>92</v>
      </c>
      <c r="AV144" s="12" t="s">
        <v>92</v>
      </c>
      <c r="AW144" s="12" t="s">
        <v>6</v>
      </c>
      <c r="AX144" s="12" t="s">
        <v>24</v>
      </c>
      <c r="AY144" s="263" t="s">
        <v>261</v>
      </c>
    </row>
    <row r="145" spans="2:65" s="1" customFormat="1" ht="14.4" customHeight="1">
      <c r="B145" s="48"/>
      <c r="C145" s="228" t="s">
        <v>551</v>
      </c>
      <c r="D145" s="228" t="s">
        <v>262</v>
      </c>
      <c r="E145" s="229" t="s">
        <v>706</v>
      </c>
      <c r="F145" s="230" t="s">
        <v>707</v>
      </c>
      <c r="G145" s="231" t="s">
        <v>504</v>
      </c>
      <c r="H145" s="232">
        <v>36.44</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1515</v>
      </c>
    </row>
    <row r="146" spans="2:47" s="1" customFormat="1" ht="13.5">
      <c r="B146" s="48"/>
      <c r="C146" s="76"/>
      <c r="D146" s="239" t="s">
        <v>269</v>
      </c>
      <c r="E146" s="76"/>
      <c r="F146" s="240" t="s">
        <v>709</v>
      </c>
      <c r="G146" s="76"/>
      <c r="H146" s="76"/>
      <c r="I146" s="198"/>
      <c r="J146" s="76"/>
      <c r="K146" s="76"/>
      <c r="L146" s="74"/>
      <c r="M146" s="241"/>
      <c r="N146" s="49"/>
      <c r="O146" s="49"/>
      <c r="P146" s="49"/>
      <c r="Q146" s="49"/>
      <c r="R146" s="49"/>
      <c r="S146" s="49"/>
      <c r="T146" s="97"/>
      <c r="AT146" s="25" t="s">
        <v>269</v>
      </c>
      <c r="AU146" s="25" t="s">
        <v>92</v>
      </c>
    </row>
    <row r="147" spans="2:47" s="1" customFormat="1" ht="13.5">
      <c r="B147" s="48"/>
      <c r="C147" s="76"/>
      <c r="D147" s="239" t="s">
        <v>343</v>
      </c>
      <c r="E147" s="76"/>
      <c r="F147" s="242" t="s">
        <v>710</v>
      </c>
      <c r="G147" s="76"/>
      <c r="H147" s="76"/>
      <c r="I147" s="198"/>
      <c r="J147" s="76"/>
      <c r="K147" s="76"/>
      <c r="L147" s="74"/>
      <c r="M147" s="241"/>
      <c r="N147" s="49"/>
      <c r="O147" s="49"/>
      <c r="P147" s="49"/>
      <c r="Q147" s="49"/>
      <c r="R147" s="49"/>
      <c r="S147" s="49"/>
      <c r="T147" s="97"/>
      <c r="AT147" s="25" t="s">
        <v>343</v>
      </c>
      <c r="AU147" s="25" t="s">
        <v>92</v>
      </c>
    </row>
    <row r="148" spans="2:51" s="12" customFormat="1" ht="13.5">
      <c r="B148" s="253"/>
      <c r="C148" s="254"/>
      <c r="D148" s="239" t="s">
        <v>278</v>
      </c>
      <c r="E148" s="255" t="s">
        <v>40</v>
      </c>
      <c r="F148" s="256" t="s">
        <v>1516</v>
      </c>
      <c r="G148" s="254"/>
      <c r="H148" s="257">
        <v>10.9</v>
      </c>
      <c r="I148" s="258"/>
      <c r="J148" s="254"/>
      <c r="K148" s="254"/>
      <c r="L148" s="259"/>
      <c r="M148" s="260"/>
      <c r="N148" s="261"/>
      <c r="O148" s="261"/>
      <c r="P148" s="261"/>
      <c r="Q148" s="261"/>
      <c r="R148" s="261"/>
      <c r="S148" s="261"/>
      <c r="T148" s="262"/>
      <c r="AT148" s="263" t="s">
        <v>278</v>
      </c>
      <c r="AU148" s="263" t="s">
        <v>92</v>
      </c>
      <c r="AV148" s="12" t="s">
        <v>92</v>
      </c>
      <c r="AW148" s="12" t="s">
        <v>47</v>
      </c>
      <c r="AX148" s="12" t="s">
        <v>84</v>
      </c>
      <c r="AY148" s="263" t="s">
        <v>261</v>
      </c>
    </row>
    <row r="149" spans="2:51" s="12" customFormat="1" ht="13.5">
      <c r="B149" s="253"/>
      <c r="C149" s="254"/>
      <c r="D149" s="239" t="s">
        <v>278</v>
      </c>
      <c r="E149" s="255" t="s">
        <v>40</v>
      </c>
      <c r="F149" s="256" t="s">
        <v>1517</v>
      </c>
      <c r="G149" s="254"/>
      <c r="H149" s="257">
        <v>4.9</v>
      </c>
      <c r="I149" s="258"/>
      <c r="J149" s="254"/>
      <c r="K149" s="254"/>
      <c r="L149" s="259"/>
      <c r="M149" s="260"/>
      <c r="N149" s="261"/>
      <c r="O149" s="261"/>
      <c r="P149" s="261"/>
      <c r="Q149" s="261"/>
      <c r="R149" s="261"/>
      <c r="S149" s="261"/>
      <c r="T149" s="262"/>
      <c r="AT149" s="263" t="s">
        <v>278</v>
      </c>
      <c r="AU149" s="263" t="s">
        <v>92</v>
      </c>
      <c r="AV149" s="12" t="s">
        <v>92</v>
      </c>
      <c r="AW149" s="12" t="s">
        <v>47</v>
      </c>
      <c r="AX149" s="12" t="s">
        <v>84</v>
      </c>
      <c r="AY149" s="263" t="s">
        <v>261</v>
      </c>
    </row>
    <row r="150" spans="2:51" s="12" customFormat="1" ht="13.5">
      <c r="B150" s="253"/>
      <c r="C150" s="254"/>
      <c r="D150" s="239" t="s">
        <v>278</v>
      </c>
      <c r="E150" s="255" t="s">
        <v>40</v>
      </c>
      <c r="F150" s="256" t="s">
        <v>1518</v>
      </c>
      <c r="G150" s="254"/>
      <c r="H150" s="257">
        <v>20.64</v>
      </c>
      <c r="I150" s="258"/>
      <c r="J150" s="254"/>
      <c r="K150" s="254"/>
      <c r="L150" s="259"/>
      <c r="M150" s="260"/>
      <c r="N150" s="261"/>
      <c r="O150" s="261"/>
      <c r="P150" s="261"/>
      <c r="Q150" s="261"/>
      <c r="R150" s="261"/>
      <c r="S150" s="261"/>
      <c r="T150" s="262"/>
      <c r="AT150" s="263" t="s">
        <v>278</v>
      </c>
      <c r="AU150" s="263" t="s">
        <v>92</v>
      </c>
      <c r="AV150" s="12" t="s">
        <v>92</v>
      </c>
      <c r="AW150" s="12" t="s">
        <v>47</v>
      </c>
      <c r="AX150" s="12" t="s">
        <v>84</v>
      </c>
      <c r="AY150" s="263" t="s">
        <v>261</v>
      </c>
    </row>
    <row r="151" spans="2:51" s="15" customFormat="1" ht="13.5">
      <c r="B151" s="290"/>
      <c r="C151" s="291"/>
      <c r="D151" s="239" t="s">
        <v>278</v>
      </c>
      <c r="E151" s="292" t="s">
        <v>40</v>
      </c>
      <c r="F151" s="293" t="s">
        <v>380</v>
      </c>
      <c r="G151" s="291"/>
      <c r="H151" s="294">
        <v>36.44</v>
      </c>
      <c r="I151" s="295"/>
      <c r="J151" s="291"/>
      <c r="K151" s="291"/>
      <c r="L151" s="296"/>
      <c r="M151" s="297"/>
      <c r="N151" s="298"/>
      <c r="O151" s="298"/>
      <c r="P151" s="298"/>
      <c r="Q151" s="298"/>
      <c r="R151" s="298"/>
      <c r="S151" s="298"/>
      <c r="T151" s="299"/>
      <c r="AT151" s="300" t="s">
        <v>278</v>
      </c>
      <c r="AU151" s="300" t="s">
        <v>92</v>
      </c>
      <c r="AV151" s="15" t="s">
        <v>287</v>
      </c>
      <c r="AW151" s="15" t="s">
        <v>47</v>
      </c>
      <c r="AX151" s="15" t="s">
        <v>24</v>
      </c>
      <c r="AY151" s="300" t="s">
        <v>261</v>
      </c>
    </row>
    <row r="152" spans="2:65" s="1" customFormat="1" ht="14.4" customHeight="1">
      <c r="B152" s="48"/>
      <c r="C152" s="228" t="s">
        <v>10</v>
      </c>
      <c r="D152" s="228" t="s">
        <v>262</v>
      </c>
      <c r="E152" s="229" t="s">
        <v>714</v>
      </c>
      <c r="F152" s="230" t="s">
        <v>715</v>
      </c>
      <c r="G152" s="231" t="s">
        <v>504</v>
      </c>
      <c r="H152" s="232">
        <v>386.8</v>
      </c>
      <c r="I152" s="233"/>
      <c r="J152" s="232">
        <f>ROUND(I152*H152,2)</f>
        <v>0</v>
      </c>
      <c r="K152" s="230" t="s">
        <v>266</v>
      </c>
      <c r="L152" s="74"/>
      <c r="M152" s="234" t="s">
        <v>40</v>
      </c>
      <c r="N152" s="235" t="s">
        <v>55</v>
      </c>
      <c r="O152" s="49"/>
      <c r="P152" s="236">
        <f>O152*H152</f>
        <v>0</v>
      </c>
      <c r="Q152" s="236">
        <v>0</v>
      </c>
      <c r="R152" s="236">
        <f>Q152*H152</f>
        <v>0</v>
      </c>
      <c r="S152" s="236">
        <v>0</v>
      </c>
      <c r="T152" s="237">
        <f>S152*H152</f>
        <v>0</v>
      </c>
      <c r="AR152" s="25" t="s">
        <v>287</v>
      </c>
      <c r="AT152" s="25" t="s">
        <v>262</v>
      </c>
      <c r="AU152" s="25" t="s">
        <v>92</v>
      </c>
      <c r="AY152" s="25" t="s">
        <v>261</v>
      </c>
      <c r="BE152" s="238">
        <f>IF(N152="základní",J152,0)</f>
        <v>0</v>
      </c>
      <c r="BF152" s="238">
        <f>IF(N152="snížená",J152,0)</f>
        <v>0</v>
      </c>
      <c r="BG152" s="238">
        <f>IF(N152="zákl. přenesená",J152,0)</f>
        <v>0</v>
      </c>
      <c r="BH152" s="238">
        <f>IF(N152="sníž. přenesená",J152,0)</f>
        <v>0</v>
      </c>
      <c r="BI152" s="238">
        <f>IF(N152="nulová",J152,0)</f>
        <v>0</v>
      </c>
      <c r="BJ152" s="25" t="s">
        <v>24</v>
      </c>
      <c r="BK152" s="238">
        <f>ROUND(I152*H152,2)</f>
        <v>0</v>
      </c>
      <c r="BL152" s="25" t="s">
        <v>287</v>
      </c>
      <c r="BM152" s="25" t="s">
        <v>1027</v>
      </c>
    </row>
    <row r="153" spans="2:47" s="1" customFormat="1" ht="13.5">
      <c r="B153" s="48"/>
      <c r="C153" s="76"/>
      <c r="D153" s="239" t="s">
        <v>269</v>
      </c>
      <c r="E153" s="76"/>
      <c r="F153" s="240" t="s">
        <v>717</v>
      </c>
      <c r="G153" s="76"/>
      <c r="H153" s="76"/>
      <c r="I153" s="198"/>
      <c r="J153" s="76"/>
      <c r="K153" s="76"/>
      <c r="L153" s="74"/>
      <c r="M153" s="241"/>
      <c r="N153" s="49"/>
      <c r="O153" s="49"/>
      <c r="P153" s="49"/>
      <c r="Q153" s="49"/>
      <c r="R153" s="49"/>
      <c r="S153" s="49"/>
      <c r="T153" s="97"/>
      <c r="AT153" s="25" t="s">
        <v>269</v>
      </c>
      <c r="AU153" s="25" t="s">
        <v>92</v>
      </c>
    </row>
    <row r="154" spans="2:47" s="1" customFormat="1" ht="13.5">
      <c r="B154" s="48"/>
      <c r="C154" s="76"/>
      <c r="D154" s="239" t="s">
        <v>343</v>
      </c>
      <c r="E154" s="76"/>
      <c r="F154" s="242" t="s">
        <v>718</v>
      </c>
      <c r="G154" s="76"/>
      <c r="H154" s="76"/>
      <c r="I154" s="198"/>
      <c r="J154" s="76"/>
      <c r="K154" s="76"/>
      <c r="L154" s="74"/>
      <c r="M154" s="241"/>
      <c r="N154" s="49"/>
      <c r="O154" s="49"/>
      <c r="P154" s="49"/>
      <c r="Q154" s="49"/>
      <c r="R154" s="49"/>
      <c r="S154" s="49"/>
      <c r="T154" s="97"/>
      <c r="AT154" s="25" t="s">
        <v>343</v>
      </c>
      <c r="AU154" s="25" t="s">
        <v>92</v>
      </c>
    </row>
    <row r="155" spans="2:51" s="12" customFormat="1" ht="13.5">
      <c r="B155" s="253"/>
      <c r="C155" s="254"/>
      <c r="D155" s="239" t="s">
        <v>278</v>
      </c>
      <c r="E155" s="255" t="s">
        <v>40</v>
      </c>
      <c r="F155" s="256" t="s">
        <v>1519</v>
      </c>
      <c r="G155" s="254"/>
      <c r="H155" s="257">
        <v>195.76</v>
      </c>
      <c r="I155" s="258"/>
      <c r="J155" s="254"/>
      <c r="K155" s="254"/>
      <c r="L155" s="259"/>
      <c r="M155" s="260"/>
      <c r="N155" s="261"/>
      <c r="O155" s="261"/>
      <c r="P155" s="261"/>
      <c r="Q155" s="261"/>
      <c r="R155" s="261"/>
      <c r="S155" s="261"/>
      <c r="T155" s="262"/>
      <c r="AT155" s="263" t="s">
        <v>278</v>
      </c>
      <c r="AU155" s="263" t="s">
        <v>92</v>
      </c>
      <c r="AV155" s="12" t="s">
        <v>92</v>
      </c>
      <c r="AW155" s="12" t="s">
        <v>47</v>
      </c>
      <c r="AX155" s="12" t="s">
        <v>84</v>
      </c>
      <c r="AY155" s="263" t="s">
        <v>261</v>
      </c>
    </row>
    <row r="156" spans="2:51" s="12" customFormat="1" ht="13.5">
      <c r="B156" s="253"/>
      <c r="C156" s="254"/>
      <c r="D156" s="239" t="s">
        <v>278</v>
      </c>
      <c r="E156" s="255" t="s">
        <v>40</v>
      </c>
      <c r="F156" s="256" t="s">
        <v>1520</v>
      </c>
      <c r="G156" s="254"/>
      <c r="H156" s="257">
        <v>191.04</v>
      </c>
      <c r="I156" s="258"/>
      <c r="J156" s="254"/>
      <c r="K156" s="254"/>
      <c r="L156" s="259"/>
      <c r="M156" s="260"/>
      <c r="N156" s="261"/>
      <c r="O156" s="261"/>
      <c r="P156" s="261"/>
      <c r="Q156" s="261"/>
      <c r="R156" s="261"/>
      <c r="S156" s="261"/>
      <c r="T156" s="262"/>
      <c r="AT156" s="263" t="s">
        <v>278</v>
      </c>
      <c r="AU156" s="263" t="s">
        <v>92</v>
      </c>
      <c r="AV156" s="12" t="s">
        <v>92</v>
      </c>
      <c r="AW156" s="12" t="s">
        <v>47</v>
      </c>
      <c r="AX156" s="12" t="s">
        <v>84</v>
      </c>
      <c r="AY156" s="263" t="s">
        <v>261</v>
      </c>
    </row>
    <row r="157" spans="2:51" s="15" customFormat="1" ht="13.5">
      <c r="B157" s="290"/>
      <c r="C157" s="291"/>
      <c r="D157" s="239" t="s">
        <v>278</v>
      </c>
      <c r="E157" s="292" t="s">
        <v>40</v>
      </c>
      <c r="F157" s="293" t="s">
        <v>380</v>
      </c>
      <c r="G157" s="291"/>
      <c r="H157" s="294">
        <v>386.8</v>
      </c>
      <c r="I157" s="295"/>
      <c r="J157" s="291"/>
      <c r="K157" s="291"/>
      <c r="L157" s="296"/>
      <c r="M157" s="297"/>
      <c r="N157" s="298"/>
      <c r="O157" s="298"/>
      <c r="P157" s="298"/>
      <c r="Q157" s="298"/>
      <c r="R157" s="298"/>
      <c r="S157" s="298"/>
      <c r="T157" s="299"/>
      <c r="AT157" s="300" t="s">
        <v>278</v>
      </c>
      <c r="AU157" s="300" t="s">
        <v>92</v>
      </c>
      <c r="AV157" s="15" t="s">
        <v>287</v>
      </c>
      <c r="AW157" s="15" t="s">
        <v>47</v>
      </c>
      <c r="AX157" s="15" t="s">
        <v>24</v>
      </c>
      <c r="AY157" s="300" t="s">
        <v>261</v>
      </c>
    </row>
    <row r="158" spans="2:65" s="1" customFormat="1" ht="22.8" customHeight="1">
      <c r="B158" s="48"/>
      <c r="C158" s="228" t="s">
        <v>563</v>
      </c>
      <c r="D158" s="228" t="s">
        <v>262</v>
      </c>
      <c r="E158" s="229" t="s">
        <v>722</v>
      </c>
      <c r="F158" s="230" t="s">
        <v>723</v>
      </c>
      <c r="G158" s="231" t="s">
        <v>504</v>
      </c>
      <c r="H158" s="232">
        <v>77.5</v>
      </c>
      <c r="I158" s="233"/>
      <c r="J158" s="232">
        <f>ROUND(I158*H158,2)</f>
        <v>0</v>
      </c>
      <c r="K158" s="230" t="s">
        <v>266</v>
      </c>
      <c r="L158" s="74"/>
      <c r="M158" s="234" t="s">
        <v>40</v>
      </c>
      <c r="N158" s="235" t="s">
        <v>55</v>
      </c>
      <c r="O158" s="49"/>
      <c r="P158" s="236">
        <f>O158*H158</f>
        <v>0</v>
      </c>
      <c r="Q158" s="236">
        <v>3E-07</v>
      </c>
      <c r="R158" s="236">
        <f>Q158*H158</f>
        <v>2.325E-05</v>
      </c>
      <c r="S158" s="236">
        <v>0</v>
      </c>
      <c r="T158" s="237">
        <f>S158*H158</f>
        <v>0</v>
      </c>
      <c r="AR158" s="25" t="s">
        <v>287</v>
      </c>
      <c r="AT158" s="25" t="s">
        <v>262</v>
      </c>
      <c r="AU158" s="25" t="s">
        <v>92</v>
      </c>
      <c r="AY158" s="25" t="s">
        <v>261</v>
      </c>
      <c r="BE158" s="238">
        <f>IF(N158="základní",J158,0)</f>
        <v>0</v>
      </c>
      <c r="BF158" s="238">
        <f>IF(N158="snížená",J158,0)</f>
        <v>0</v>
      </c>
      <c r="BG158" s="238">
        <f>IF(N158="zákl. přenesená",J158,0)</f>
        <v>0</v>
      </c>
      <c r="BH158" s="238">
        <f>IF(N158="sníž. přenesená",J158,0)</f>
        <v>0</v>
      </c>
      <c r="BI158" s="238">
        <f>IF(N158="nulová",J158,0)</f>
        <v>0</v>
      </c>
      <c r="BJ158" s="25" t="s">
        <v>24</v>
      </c>
      <c r="BK158" s="238">
        <f>ROUND(I158*H158,2)</f>
        <v>0</v>
      </c>
      <c r="BL158" s="25" t="s">
        <v>287</v>
      </c>
      <c r="BM158" s="25" t="s">
        <v>1521</v>
      </c>
    </row>
    <row r="159" spans="2:47" s="1" customFormat="1" ht="13.5">
      <c r="B159" s="48"/>
      <c r="C159" s="76"/>
      <c r="D159" s="239" t="s">
        <v>269</v>
      </c>
      <c r="E159" s="76"/>
      <c r="F159" s="240" t="s">
        <v>725</v>
      </c>
      <c r="G159" s="76"/>
      <c r="H159" s="76"/>
      <c r="I159" s="198"/>
      <c r="J159" s="76"/>
      <c r="K159" s="76"/>
      <c r="L159" s="74"/>
      <c r="M159" s="241"/>
      <c r="N159" s="49"/>
      <c r="O159" s="49"/>
      <c r="P159" s="49"/>
      <c r="Q159" s="49"/>
      <c r="R159" s="49"/>
      <c r="S159" s="49"/>
      <c r="T159" s="97"/>
      <c r="AT159" s="25" t="s">
        <v>269</v>
      </c>
      <c r="AU159" s="25" t="s">
        <v>92</v>
      </c>
    </row>
    <row r="160" spans="2:47" s="1" customFormat="1" ht="13.5">
      <c r="B160" s="48"/>
      <c r="C160" s="76"/>
      <c r="D160" s="239" t="s">
        <v>343</v>
      </c>
      <c r="E160" s="76"/>
      <c r="F160" s="242" t="s">
        <v>726</v>
      </c>
      <c r="G160" s="76"/>
      <c r="H160" s="76"/>
      <c r="I160" s="198"/>
      <c r="J160" s="76"/>
      <c r="K160" s="76"/>
      <c r="L160" s="74"/>
      <c r="M160" s="241"/>
      <c r="N160" s="49"/>
      <c r="O160" s="49"/>
      <c r="P160" s="49"/>
      <c r="Q160" s="49"/>
      <c r="R160" s="49"/>
      <c r="S160" s="49"/>
      <c r="T160" s="97"/>
      <c r="AT160" s="25" t="s">
        <v>343</v>
      </c>
      <c r="AU160" s="25" t="s">
        <v>92</v>
      </c>
    </row>
    <row r="161" spans="2:51" s="12" customFormat="1" ht="13.5">
      <c r="B161" s="253"/>
      <c r="C161" s="254"/>
      <c r="D161" s="239" t="s">
        <v>278</v>
      </c>
      <c r="E161" s="255" t="s">
        <v>40</v>
      </c>
      <c r="F161" s="256" t="s">
        <v>1522</v>
      </c>
      <c r="G161" s="254"/>
      <c r="H161" s="257">
        <v>77.5</v>
      </c>
      <c r="I161" s="258"/>
      <c r="J161" s="254"/>
      <c r="K161" s="254"/>
      <c r="L161" s="259"/>
      <c r="M161" s="260"/>
      <c r="N161" s="261"/>
      <c r="O161" s="261"/>
      <c r="P161" s="261"/>
      <c r="Q161" s="261"/>
      <c r="R161" s="261"/>
      <c r="S161" s="261"/>
      <c r="T161" s="262"/>
      <c r="AT161" s="263" t="s">
        <v>278</v>
      </c>
      <c r="AU161" s="263" t="s">
        <v>92</v>
      </c>
      <c r="AV161" s="12" t="s">
        <v>92</v>
      </c>
      <c r="AW161" s="12" t="s">
        <v>47</v>
      </c>
      <c r="AX161" s="12" t="s">
        <v>24</v>
      </c>
      <c r="AY161" s="263" t="s">
        <v>261</v>
      </c>
    </row>
    <row r="162" spans="2:65" s="1" customFormat="1" ht="14.4" customHeight="1">
      <c r="B162" s="48"/>
      <c r="C162" s="228" t="s">
        <v>566</v>
      </c>
      <c r="D162" s="228" t="s">
        <v>262</v>
      </c>
      <c r="E162" s="229" t="s">
        <v>740</v>
      </c>
      <c r="F162" s="230" t="s">
        <v>741</v>
      </c>
      <c r="G162" s="231" t="s">
        <v>504</v>
      </c>
      <c r="H162" s="232">
        <v>155</v>
      </c>
      <c r="I162" s="233"/>
      <c r="J162" s="232">
        <f>ROUND(I162*H162,2)</f>
        <v>0</v>
      </c>
      <c r="K162" s="230" t="s">
        <v>266</v>
      </c>
      <c r="L162" s="74"/>
      <c r="M162" s="234" t="s">
        <v>40</v>
      </c>
      <c r="N162" s="235" t="s">
        <v>55</v>
      </c>
      <c r="O162" s="49"/>
      <c r="P162" s="236">
        <f>O162*H162</f>
        <v>0</v>
      </c>
      <c r="Q162" s="236">
        <v>0</v>
      </c>
      <c r="R162" s="236">
        <f>Q162*H162</f>
        <v>0</v>
      </c>
      <c r="S162" s="236">
        <v>0</v>
      </c>
      <c r="T162" s="237">
        <f>S162*H162</f>
        <v>0</v>
      </c>
      <c r="AR162" s="25" t="s">
        <v>287</v>
      </c>
      <c r="AT162" s="25" t="s">
        <v>262</v>
      </c>
      <c r="AU162" s="25" t="s">
        <v>92</v>
      </c>
      <c r="AY162" s="25" t="s">
        <v>261</v>
      </c>
      <c r="BE162" s="238">
        <f>IF(N162="základní",J162,0)</f>
        <v>0</v>
      </c>
      <c r="BF162" s="238">
        <f>IF(N162="snížená",J162,0)</f>
        <v>0</v>
      </c>
      <c r="BG162" s="238">
        <f>IF(N162="zákl. přenesená",J162,0)</f>
        <v>0</v>
      </c>
      <c r="BH162" s="238">
        <f>IF(N162="sníž. přenesená",J162,0)</f>
        <v>0</v>
      </c>
      <c r="BI162" s="238">
        <f>IF(N162="nulová",J162,0)</f>
        <v>0</v>
      </c>
      <c r="BJ162" s="25" t="s">
        <v>24</v>
      </c>
      <c r="BK162" s="238">
        <f>ROUND(I162*H162,2)</f>
        <v>0</v>
      </c>
      <c r="BL162" s="25" t="s">
        <v>287</v>
      </c>
      <c r="BM162" s="25" t="s">
        <v>1523</v>
      </c>
    </row>
    <row r="163" spans="2:47" s="1" customFormat="1" ht="13.5">
      <c r="B163" s="48"/>
      <c r="C163" s="76"/>
      <c r="D163" s="239" t="s">
        <v>269</v>
      </c>
      <c r="E163" s="76"/>
      <c r="F163" s="240" t="s">
        <v>743</v>
      </c>
      <c r="G163" s="76"/>
      <c r="H163" s="76"/>
      <c r="I163" s="198"/>
      <c r="J163" s="76"/>
      <c r="K163" s="76"/>
      <c r="L163" s="74"/>
      <c r="M163" s="241"/>
      <c r="N163" s="49"/>
      <c r="O163" s="49"/>
      <c r="P163" s="49"/>
      <c r="Q163" s="49"/>
      <c r="R163" s="49"/>
      <c r="S163" s="49"/>
      <c r="T163" s="97"/>
      <c r="AT163" s="25" t="s">
        <v>269</v>
      </c>
      <c r="AU163" s="25" t="s">
        <v>92</v>
      </c>
    </row>
    <row r="164" spans="2:47" s="1" customFormat="1" ht="13.5">
      <c r="B164" s="48"/>
      <c r="C164" s="76"/>
      <c r="D164" s="239" t="s">
        <v>343</v>
      </c>
      <c r="E164" s="76"/>
      <c r="F164" s="242" t="s">
        <v>744</v>
      </c>
      <c r="G164" s="76"/>
      <c r="H164" s="76"/>
      <c r="I164" s="198"/>
      <c r="J164" s="76"/>
      <c r="K164" s="76"/>
      <c r="L164" s="74"/>
      <c r="M164" s="241"/>
      <c r="N164" s="49"/>
      <c r="O164" s="49"/>
      <c r="P164" s="49"/>
      <c r="Q164" s="49"/>
      <c r="R164" s="49"/>
      <c r="S164" s="49"/>
      <c r="T164" s="97"/>
      <c r="AT164" s="25" t="s">
        <v>343</v>
      </c>
      <c r="AU164" s="25" t="s">
        <v>92</v>
      </c>
    </row>
    <row r="165" spans="2:51" s="12" customFormat="1" ht="13.5">
      <c r="B165" s="253"/>
      <c r="C165" s="254"/>
      <c r="D165" s="239" t="s">
        <v>278</v>
      </c>
      <c r="E165" s="255" t="s">
        <v>40</v>
      </c>
      <c r="F165" s="256" t="s">
        <v>1524</v>
      </c>
      <c r="G165" s="254"/>
      <c r="H165" s="257">
        <v>155</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14.4" customHeight="1">
      <c r="B166" s="48"/>
      <c r="C166" s="228" t="s">
        <v>572</v>
      </c>
      <c r="D166" s="228" t="s">
        <v>262</v>
      </c>
      <c r="E166" s="229" t="s">
        <v>747</v>
      </c>
      <c r="F166" s="230" t="s">
        <v>748</v>
      </c>
      <c r="G166" s="231" t="s">
        <v>340</v>
      </c>
      <c r="H166" s="232">
        <v>11.63</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1525</v>
      </c>
    </row>
    <row r="167" spans="2:47" s="1" customFormat="1" ht="13.5">
      <c r="B167" s="48"/>
      <c r="C167" s="76"/>
      <c r="D167" s="239" t="s">
        <v>269</v>
      </c>
      <c r="E167" s="76"/>
      <c r="F167" s="240" t="s">
        <v>750</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1526</v>
      </c>
      <c r="G168" s="254"/>
      <c r="H168" s="257">
        <v>11.63</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14.4" customHeight="1">
      <c r="B169" s="48"/>
      <c r="C169" s="228" t="s">
        <v>578</v>
      </c>
      <c r="D169" s="228" t="s">
        <v>262</v>
      </c>
      <c r="E169" s="229" t="s">
        <v>753</v>
      </c>
      <c r="F169" s="230" t="s">
        <v>754</v>
      </c>
      <c r="G169" s="231" t="s">
        <v>340</v>
      </c>
      <c r="H169" s="232">
        <v>11.63</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1527</v>
      </c>
    </row>
    <row r="170" spans="2:47" s="1" customFormat="1" ht="13.5">
      <c r="B170" s="48"/>
      <c r="C170" s="76"/>
      <c r="D170" s="239" t="s">
        <v>269</v>
      </c>
      <c r="E170" s="76"/>
      <c r="F170" s="240" t="s">
        <v>756</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242" t="s">
        <v>757</v>
      </c>
      <c r="G171" s="76"/>
      <c r="H171" s="76"/>
      <c r="I171" s="198"/>
      <c r="J171" s="76"/>
      <c r="K171" s="76"/>
      <c r="L171" s="74"/>
      <c r="M171" s="241"/>
      <c r="N171" s="49"/>
      <c r="O171" s="49"/>
      <c r="P171" s="49"/>
      <c r="Q171" s="49"/>
      <c r="R171" s="49"/>
      <c r="S171" s="49"/>
      <c r="T171" s="97"/>
      <c r="AT171" s="25" t="s">
        <v>343</v>
      </c>
      <c r="AU171" s="25" t="s">
        <v>92</v>
      </c>
    </row>
    <row r="172" spans="2:63" s="10" customFormat="1" ht="29.85" customHeight="1">
      <c r="B172" s="214"/>
      <c r="C172" s="215"/>
      <c r="D172" s="216" t="s">
        <v>83</v>
      </c>
      <c r="E172" s="274" t="s">
        <v>282</v>
      </c>
      <c r="F172" s="274" t="s">
        <v>758</v>
      </c>
      <c r="G172" s="215"/>
      <c r="H172" s="215"/>
      <c r="I172" s="218"/>
      <c r="J172" s="275">
        <f>BK172</f>
        <v>0</v>
      </c>
      <c r="K172" s="215"/>
      <c r="L172" s="220"/>
      <c r="M172" s="221"/>
      <c r="N172" s="222"/>
      <c r="O172" s="222"/>
      <c r="P172" s="223">
        <f>SUM(P173:P188)</f>
        <v>0</v>
      </c>
      <c r="Q172" s="222"/>
      <c r="R172" s="223">
        <f>SUM(R173:R188)</f>
        <v>0.49961431964</v>
      </c>
      <c r="S172" s="222"/>
      <c r="T172" s="224">
        <f>SUM(T173:T188)</f>
        <v>0</v>
      </c>
      <c r="AR172" s="225" t="s">
        <v>24</v>
      </c>
      <c r="AT172" s="226" t="s">
        <v>83</v>
      </c>
      <c r="AU172" s="226" t="s">
        <v>24</v>
      </c>
      <c r="AY172" s="225" t="s">
        <v>261</v>
      </c>
      <c r="BK172" s="227">
        <f>SUM(BK173:BK188)</f>
        <v>0</v>
      </c>
    </row>
    <row r="173" spans="2:65" s="1" customFormat="1" ht="22.8" customHeight="1">
      <c r="B173" s="48"/>
      <c r="C173" s="228" t="s">
        <v>584</v>
      </c>
      <c r="D173" s="228" t="s">
        <v>262</v>
      </c>
      <c r="E173" s="229" t="s">
        <v>760</v>
      </c>
      <c r="F173" s="230" t="s">
        <v>761</v>
      </c>
      <c r="G173" s="231" t="s">
        <v>340</v>
      </c>
      <c r="H173" s="232">
        <v>17.35</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1037</v>
      </c>
    </row>
    <row r="174" spans="2:47" s="1" customFormat="1" ht="13.5">
      <c r="B174" s="48"/>
      <c r="C174" s="76"/>
      <c r="D174" s="239" t="s">
        <v>269</v>
      </c>
      <c r="E174" s="76"/>
      <c r="F174" s="240" t="s">
        <v>763</v>
      </c>
      <c r="G174" s="76"/>
      <c r="H174" s="76"/>
      <c r="I174" s="198"/>
      <c r="J174" s="76"/>
      <c r="K174" s="76"/>
      <c r="L174" s="74"/>
      <c r="M174" s="241"/>
      <c r="N174" s="49"/>
      <c r="O174" s="49"/>
      <c r="P174" s="49"/>
      <c r="Q174" s="49"/>
      <c r="R174" s="49"/>
      <c r="S174" s="49"/>
      <c r="T174" s="97"/>
      <c r="AT174" s="25" t="s">
        <v>269</v>
      </c>
      <c r="AU174" s="25" t="s">
        <v>92</v>
      </c>
    </row>
    <row r="175" spans="2:47" s="1" customFormat="1" ht="13.5">
      <c r="B175" s="48"/>
      <c r="C175" s="76"/>
      <c r="D175" s="239" t="s">
        <v>343</v>
      </c>
      <c r="E175" s="76"/>
      <c r="F175" s="242" t="s">
        <v>764</v>
      </c>
      <c r="G175" s="76"/>
      <c r="H175" s="76"/>
      <c r="I175" s="198"/>
      <c r="J175" s="76"/>
      <c r="K175" s="76"/>
      <c r="L175" s="74"/>
      <c r="M175" s="241"/>
      <c r="N175" s="49"/>
      <c r="O175" s="49"/>
      <c r="P175" s="49"/>
      <c r="Q175" s="49"/>
      <c r="R175" s="49"/>
      <c r="S175" s="49"/>
      <c r="T175" s="97"/>
      <c r="AT175" s="25" t="s">
        <v>343</v>
      </c>
      <c r="AU175" s="25" t="s">
        <v>92</v>
      </c>
    </row>
    <row r="176" spans="2:51" s="12" customFormat="1" ht="13.5">
      <c r="B176" s="253"/>
      <c r="C176" s="254"/>
      <c r="D176" s="239" t="s">
        <v>278</v>
      </c>
      <c r="E176" s="255" t="s">
        <v>40</v>
      </c>
      <c r="F176" s="256" t="s">
        <v>1528</v>
      </c>
      <c r="G176" s="254"/>
      <c r="H176" s="257">
        <v>8.48</v>
      </c>
      <c r="I176" s="258"/>
      <c r="J176" s="254"/>
      <c r="K176" s="254"/>
      <c r="L176" s="259"/>
      <c r="M176" s="260"/>
      <c r="N176" s="261"/>
      <c r="O176" s="261"/>
      <c r="P176" s="261"/>
      <c r="Q176" s="261"/>
      <c r="R176" s="261"/>
      <c r="S176" s="261"/>
      <c r="T176" s="262"/>
      <c r="AT176" s="263" t="s">
        <v>278</v>
      </c>
      <c r="AU176" s="263" t="s">
        <v>92</v>
      </c>
      <c r="AV176" s="12" t="s">
        <v>92</v>
      </c>
      <c r="AW176" s="12" t="s">
        <v>47</v>
      </c>
      <c r="AX176" s="12" t="s">
        <v>84</v>
      </c>
      <c r="AY176" s="263" t="s">
        <v>261</v>
      </c>
    </row>
    <row r="177" spans="2:51" s="12" customFormat="1" ht="13.5">
      <c r="B177" s="253"/>
      <c r="C177" s="254"/>
      <c r="D177" s="239" t="s">
        <v>278</v>
      </c>
      <c r="E177" s="255" t="s">
        <v>40</v>
      </c>
      <c r="F177" s="256" t="s">
        <v>1529</v>
      </c>
      <c r="G177" s="254"/>
      <c r="H177" s="257">
        <v>1.96</v>
      </c>
      <c r="I177" s="258"/>
      <c r="J177" s="254"/>
      <c r="K177" s="254"/>
      <c r="L177" s="259"/>
      <c r="M177" s="260"/>
      <c r="N177" s="261"/>
      <c r="O177" s="261"/>
      <c r="P177" s="261"/>
      <c r="Q177" s="261"/>
      <c r="R177" s="261"/>
      <c r="S177" s="261"/>
      <c r="T177" s="262"/>
      <c r="AT177" s="263" t="s">
        <v>278</v>
      </c>
      <c r="AU177" s="263" t="s">
        <v>92</v>
      </c>
      <c r="AV177" s="12" t="s">
        <v>92</v>
      </c>
      <c r="AW177" s="12" t="s">
        <v>47</v>
      </c>
      <c r="AX177" s="12" t="s">
        <v>84</v>
      </c>
      <c r="AY177" s="263" t="s">
        <v>261</v>
      </c>
    </row>
    <row r="178" spans="2:51" s="12" customFormat="1" ht="13.5">
      <c r="B178" s="253"/>
      <c r="C178" s="254"/>
      <c r="D178" s="239" t="s">
        <v>278</v>
      </c>
      <c r="E178" s="255" t="s">
        <v>40</v>
      </c>
      <c r="F178" s="256" t="s">
        <v>1530</v>
      </c>
      <c r="G178" s="254"/>
      <c r="H178" s="257">
        <v>6.91</v>
      </c>
      <c r="I178" s="258"/>
      <c r="J178" s="254"/>
      <c r="K178" s="254"/>
      <c r="L178" s="259"/>
      <c r="M178" s="260"/>
      <c r="N178" s="261"/>
      <c r="O178" s="261"/>
      <c r="P178" s="261"/>
      <c r="Q178" s="261"/>
      <c r="R178" s="261"/>
      <c r="S178" s="261"/>
      <c r="T178" s="262"/>
      <c r="AT178" s="263" t="s">
        <v>278</v>
      </c>
      <c r="AU178" s="263" t="s">
        <v>92</v>
      </c>
      <c r="AV178" s="12" t="s">
        <v>92</v>
      </c>
      <c r="AW178" s="12" t="s">
        <v>47</v>
      </c>
      <c r="AX178" s="12" t="s">
        <v>84</v>
      </c>
      <c r="AY178" s="263" t="s">
        <v>261</v>
      </c>
    </row>
    <row r="179" spans="2:51" s="15" customFormat="1" ht="13.5">
      <c r="B179" s="290"/>
      <c r="C179" s="291"/>
      <c r="D179" s="239" t="s">
        <v>278</v>
      </c>
      <c r="E179" s="292" t="s">
        <v>40</v>
      </c>
      <c r="F179" s="293" t="s">
        <v>380</v>
      </c>
      <c r="G179" s="291"/>
      <c r="H179" s="294">
        <v>17.35</v>
      </c>
      <c r="I179" s="295"/>
      <c r="J179" s="291"/>
      <c r="K179" s="291"/>
      <c r="L179" s="296"/>
      <c r="M179" s="297"/>
      <c r="N179" s="298"/>
      <c r="O179" s="298"/>
      <c r="P179" s="298"/>
      <c r="Q179" s="298"/>
      <c r="R179" s="298"/>
      <c r="S179" s="298"/>
      <c r="T179" s="299"/>
      <c r="AT179" s="300" t="s">
        <v>278</v>
      </c>
      <c r="AU179" s="300" t="s">
        <v>92</v>
      </c>
      <c r="AV179" s="15" t="s">
        <v>287</v>
      </c>
      <c r="AW179" s="15" t="s">
        <v>47</v>
      </c>
      <c r="AX179" s="15" t="s">
        <v>24</v>
      </c>
      <c r="AY179" s="300" t="s">
        <v>261</v>
      </c>
    </row>
    <row r="180" spans="2:65" s="1" customFormat="1" ht="14.4" customHeight="1">
      <c r="B180" s="48"/>
      <c r="C180" s="228" t="s">
        <v>9</v>
      </c>
      <c r="D180" s="228" t="s">
        <v>262</v>
      </c>
      <c r="E180" s="229" t="s">
        <v>767</v>
      </c>
      <c r="F180" s="230" t="s">
        <v>768</v>
      </c>
      <c r="G180" s="231" t="s">
        <v>504</v>
      </c>
      <c r="H180" s="232">
        <v>58.7</v>
      </c>
      <c r="I180" s="233"/>
      <c r="J180" s="232">
        <f>ROUND(I180*H180,2)</f>
        <v>0</v>
      </c>
      <c r="K180" s="230" t="s">
        <v>266</v>
      </c>
      <c r="L180" s="74"/>
      <c r="M180" s="234" t="s">
        <v>40</v>
      </c>
      <c r="N180" s="235" t="s">
        <v>55</v>
      </c>
      <c r="O180" s="49"/>
      <c r="P180" s="236">
        <f>O180*H180</f>
        <v>0</v>
      </c>
      <c r="Q180" s="236">
        <v>0.0076543822</v>
      </c>
      <c r="R180" s="236">
        <f>Q180*H180</f>
        <v>0.44931223514</v>
      </c>
      <c r="S180" s="236">
        <v>0</v>
      </c>
      <c r="T180" s="237">
        <f>S180*H180</f>
        <v>0</v>
      </c>
      <c r="AR180" s="25" t="s">
        <v>287</v>
      </c>
      <c r="AT180" s="25" t="s">
        <v>262</v>
      </c>
      <c r="AU180" s="25" t="s">
        <v>92</v>
      </c>
      <c r="AY180" s="25" t="s">
        <v>261</v>
      </c>
      <c r="BE180" s="238">
        <f>IF(N180="základní",J180,0)</f>
        <v>0</v>
      </c>
      <c r="BF180" s="238">
        <f>IF(N180="snížená",J180,0)</f>
        <v>0</v>
      </c>
      <c r="BG180" s="238">
        <f>IF(N180="zákl. přenesená",J180,0)</f>
        <v>0</v>
      </c>
      <c r="BH180" s="238">
        <f>IF(N180="sníž. přenesená",J180,0)</f>
        <v>0</v>
      </c>
      <c r="BI180" s="238">
        <f>IF(N180="nulová",J180,0)</f>
        <v>0</v>
      </c>
      <c r="BJ180" s="25" t="s">
        <v>24</v>
      </c>
      <c r="BK180" s="238">
        <f>ROUND(I180*H180,2)</f>
        <v>0</v>
      </c>
      <c r="BL180" s="25" t="s">
        <v>287</v>
      </c>
      <c r="BM180" s="25" t="s">
        <v>1531</v>
      </c>
    </row>
    <row r="181" spans="2:47" s="1" customFormat="1" ht="13.5">
      <c r="B181" s="48"/>
      <c r="C181" s="76"/>
      <c r="D181" s="239" t="s">
        <v>269</v>
      </c>
      <c r="E181" s="76"/>
      <c r="F181" s="240" t="s">
        <v>770</v>
      </c>
      <c r="G181" s="76"/>
      <c r="H181" s="76"/>
      <c r="I181" s="198"/>
      <c r="J181" s="76"/>
      <c r="K181" s="76"/>
      <c r="L181" s="74"/>
      <c r="M181" s="241"/>
      <c r="N181" s="49"/>
      <c r="O181" s="49"/>
      <c r="P181" s="49"/>
      <c r="Q181" s="49"/>
      <c r="R181" s="49"/>
      <c r="S181" s="49"/>
      <c r="T181" s="97"/>
      <c r="AT181" s="25" t="s">
        <v>269</v>
      </c>
      <c r="AU181" s="25" t="s">
        <v>92</v>
      </c>
    </row>
    <row r="182" spans="2:47" s="1" customFormat="1" ht="13.5">
      <c r="B182" s="48"/>
      <c r="C182" s="76"/>
      <c r="D182" s="239" t="s">
        <v>343</v>
      </c>
      <c r="E182" s="76"/>
      <c r="F182" s="242" t="s">
        <v>771</v>
      </c>
      <c r="G182" s="76"/>
      <c r="H182" s="76"/>
      <c r="I182" s="198"/>
      <c r="J182" s="76"/>
      <c r="K182" s="76"/>
      <c r="L182" s="74"/>
      <c r="M182" s="241"/>
      <c r="N182" s="49"/>
      <c r="O182" s="49"/>
      <c r="P182" s="49"/>
      <c r="Q182" s="49"/>
      <c r="R182" s="49"/>
      <c r="S182" s="49"/>
      <c r="T182" s="97"/>
      <c r="AT182" s="25" t="s">
        <v>343</v>
      </c>
      <c r="AU182" s="25" t="s">
        <v>92</v>
      </c>
    </row>
    <row r="183" spans="2:51" s="12" customFormat="1" ht="13.5">
      <c r="B183" s="253"/>
      <c r="C183" s="254"/>
      <c r="D183" s="239" t="s">
        <v>278</v>
      </c>
      <c r="E183" s="255" t="s">
        <v>40</v>
      </c>
      <c r="F183" s="256" t="s">
        <v>1532</v>
      </c>
      <c r="G183" s="254"/>
      <c r="H183" s="257">
        <v>48.4</v>
      </c>
      <c r="I183" s="258"/>
      <c r="J183" s="254"/>
      <c r="K183" s="254"/>
      <c r="L183" s="259"/>
      <c r="M183" s="260"/>
      <c r="N183" s="261"/>
      <c r="O183" s="261"/>
      <c r="P183" s="261"/>
      <c r="Q183" s="261"/>
      <c r="R183" s="261"/>
      <c r="S183" s="261"/>
      <c r="T183" s="262"/>
      <c r="AT183" s="263" t="s">
        <v>278</v>
      </c>
      <c r="AU183" s="263" t="s">
        <v>92</v>
      </c>
      <c r="AV183" s="12" t="s">
        <v>92</v>
      </c>
      <c r="AW183" s="12" t="s">
        <v>47</v>
      </c>
      <c r="AX183" s="12" t="s">
        <v>84</v>
      </c>
      <c r="AY183" s="263" t="s">
        <v>261</v>
      </c>
    </row>
    <row r="184" spans="2:51" s="12" customFormat="1" ht="13.5">
      <c r="B184" s="253"/>
      <c r="C184" s="254"/>
      <c r="D184" s="239" t="s">
        <v>278</v>
      </c>
      <c r="E184" s="255" t="s">
        <v>40</v>
      </c>
      <c r="F184" s="256" t="s">
        <v>1533</v>
      </c>
      <c r="G184" s="254"/>
      <c r="H184" s="257">
        <v>10.3</v>
      </c>
      <c r="I184" s="258"/>
      <c r="J184" s="254"/>
      <c r="K184" s="254"/>
      <c r="L184" s="259"/>
      <c r="M184" s="260"/>
      <c r="N184" s="261"/>
      <c r="O184" s="261"/>
      <c r="P184" s="261"/>
      <c r="Q184" s="261"/>
      <c r="R184" s="261"/>
      <c r="S184" s="261"/>
      <c r="T184" s="262"/>
      <c r="AT184" s="263" t="s">
        <v>278</v>
      </c>
      <c r="AU184" s="263" t="s">
        <v>92</v>
      </c>
      <c r="AV184" s="12" t="s">
        <v>92</v>
      </c>
      <c r="AW184" s="12" t="s">
        <v>47</v>
      </c>
      <c r="AX184" s="12" t="s">
        <v>84</v>
      </c>
      <c r="AY184" s="263" t="s">
        <v>261</v>
      </c>
    </row>
    <row r="185" spans="2:51" s="15" customFormat="1" ht="13.5">
      <c r="B185" s="290"/>
      <c r="C185" s="291"/>
      <c r="D185" s="239" t="s">
        <v>278</v>
      </c>
      <c r="E185" s="292" t="s">
        <v>40</v>
      </c>
      <c r="F185" s="293" t="s">
        <v>380</v>
      </c>
      <c r="G185" s="291"/>
      <c r="H185" s="294">
        <v>58.7</v>
      </c>
      <c r="I185" s="295"/>
      <c r="J185" s="291"/>
      <c r="K185" s="291"/>
      <c r="L185" s="296"/>
      <c r="M185" s="297"/>
      <c r="N185" s="298"/>
      <c r="O185" s="298"/>
      <c r="P185" s="298"/>
      <c r="Q185" s="298"/>
      <c r="R185" s="298"/>
      <c r="S185" s="298"/>
      <c r="T185" s="299"/>
      <c r="AT185" s="300" t="s">
        <v>278</v>
      </c>
      <c r="AU185" s="300" t="s">
        <v>92</v>
      </c>
      <c r="AV185" s="15" t="s">
        <v>287</v>
      </c>
      <c r="AW185" s="15" t="s">
        <v>47</v>
      </c>
      <c r="AX185" s="15" t="s">
        <v>24</v>
      </c>
      <c r="AY185" s="300" t="s">
        <v>261</v>
      </c>
    </row>
    <row r="186" spans="2:65" s="1" customFormat="1" ht="14.4" customHeight="1">
      <c r="B186" s="48"/>
      <c r="C186" s="228" t="s">
        <v>595</v>
      </c>
      <c r="D186" s="228" t="s">
        <v>262</v>
      </c>
      <c r="E186" s="229" t="s">
        <v>774</v>
      </c>
      <c r="F186" s="230" t="s">
        <v>775</v>
      </c>
      <c r="G186" s="231" t="s">
        <v>504</v>
      </c>
      <c r="H186" s="232">
        <v>58.7</v>
      </c>
      <c r="I186" s="233"/>
      <c r="J186" s="232">
        <f>ROUND(I186*H186,2)</f>
        <v>0</v>
      </c>
      <c r="K186" s="230" t="s">
        <v>266</v>
      </c>
      <c r="L186" s="74"/>
      <c r="M186" s="234" t="s">
        <v>40</v>
      </c>
      <c r="N186" s="235" t="s">
        <v>55</v>
      </c>
      <c r="O186" s="49"/>
      <c r="P186" s="236">
        <f>O186*H186</f>
        <v>0</v>
      </c>
      <c r="Q186" s="236">
        <v>0.000856935</v>
      </c>
      <c r="R186" s="236">
        <f>Q186*H186</f>
        <v>0.050302084500000004</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1534</v>
      </c>
    </row>
    <row r="187" spans="2:47" s="1" customFormat="1" ht="13.5">
      <c r="B187" s="48"/>
      <c r="C187" s="76"/>
      <c r="D187" s="239" t="s">
        <v>269</v>
      </c>
      <c r="E187" s="76"/>
      <c r="F187" s="240" t="s">
        <v>777</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771</v>
      </c>
      <c r="G188" s="76"/>
      <c r="H188" s="76"/>
      <c r="I188" s="198"/>
      <c r="J188" s="76"/>
      <c r="K188" s="76"/>
      <c r="L188" s="74"/>
      <c r="M188" s="241"/>
      <c r="N188" s="49"/>
      <c r="O188" s="49"/>
      <c r="P188" s="49"/>
      <c r="Q188" s="49"/>
      <c r="R188" s="49"/>
      <c r="S188" s="49"/>
      <c r="T188" s="97"/>
      <c r="AT188" s="25" t="s">
        <v>343</v>
      </c>
      <c r="AU188" s="25" t="s">
        <v>92</v>
      </c>
    </row>
    <row r="189" spans="2:63" s="10" customFormat="1" ht="29.85" customHeight="1">
      <c r="B189" s="214"/>
      <c r="C189" s="215"/>
      <c r="D189" s="216" t="s">
        <v>83</v>
      </c>
      <c r="E189" s="274" t="s">
        <v>287</v>
      </c>
      <c r="F189" s="274" t="s">
        <v>778</v>
      </c>
      <c r="G189" s="215"/>
      <c r="H189" s="215"/>
      <c r="I189" s="218"/>
      <c r="J189" s="275">
        <f>BK189</f>
        <v>0</v>
      </c>
      <c r="K189" s="215"/>
      <c r="L189" s="220"/>
      <c r="M189" s="221"/>
      <c r="N189" s="222"/>
      <c r="O189" s="222"/>
      <c r="P189" s="223">
        <f>SUM(P190:P228)</f>
        <v>0</v>
      </c>
      <c r="Q189" s="222"/>
      <c r="R189" s="223">
        <f>SUM(R190:R228)</f>
        <v>146.2078684775</v>
      </c>
      <c r="S189" s="222"/>
      <c r="T189" s="224">
        <f>SUM(T190:T228)</f>
        <v>0</v>
      </c>
      <c r="AR189" s="225" t="s">
        <v>24</v>
      </c>
      <c r="AT189" s="226" t="s">
        <v>83</v>
      </c>
      <c r="AU189" s="226" t="s">
        <v>24</v>
      </c>
      <c r="AY189" s="225" t="s">
        <v>261</v>
      </c>
      <c r="BK189" s="227">
        <f>SUM(BK190:BK228)</f>
        <v>0</v>
      </c>
    </row>
    <row r="190" spans="2:65" s="1" customFormat="1" ht="22.8" customHeight="1">
      <c r="B190" s="48"/>
      <c r="C190" s="228" t="s">
        <v>601</v>
      </c>
      <c r="D190" s="228" t="s">
        <v>262</v>
      </c>
      <c r="E190" s="229" t="s">
        <v>780</v>
      </c>
      <c r="F190" s="230" t="s">
        <v>781</v>
      </c>
      <c r="G190" s="231" t="s">
        <v>504</v>
      </c>
      <c r="H190" s="232">
        <v>15.8</v>
      </c>
      <c r="I190" s="233"/>
      <c r="J190" s="232">
        <f>ROUND(I190*H190,2)</f>
        <v>0</v>
      </c>
      <c r="K190" s="230" t="s">
        <v>266</v>
      </c>
      <c r="L190" s="74"/>
      <c r="M190" s="234" t="s">
        <v>40</v>
      </c>
      <c r="N190" s="235" t="s">
        <v>55</v>
      </c>
      <c r="O190" s="49"/>
      <c r="P190" s="236">
        <f>O190*H190</f>
        <v>0</v>
      </c>
      <c r="Q190" s="236">
        <v>0.227976</v>
      </c>
      <c r="R190" s="236">
        <f>Q190*H190</f>
        <v>3.6020208000000005</v>
      </c>
      <c r="S190" s="236">
        <v>0</v>
      </c>
      <c r="T190" s="237">
        <f>S190*H190</f>
        <v>0</v>
      </c>
      <c r="AR190" s="25" t="s">
        <v>287</v>
      </c>
      <c r="AT190" s="25" t="s">
        <v>262</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287</v>
      </c>
      <c r="BM190" s="25" t="s">
        <v>1045</v>
      </c>
    </row>
    <row r="191" spans="2:47" s="1" customFormat="1" ht="13.5">
      <c r="B191" s="48"/>
      <c r="C191" s="76"/>
      <c r="D191" s="239" t="s">
        <v>269</v>
      </c>
      <c r="E191" s="76"/>
      <c r="F191" s="240" t="s">
        <v>783</v>
      </c>
      <c r="G191" s="76"/>
      <c r="H191" s="76"/>
      <c r="I191" s="198"/>
      <c r="J191" s="76"/>
      <c r="K191" s="76"/>
      <c r="L191" s="74"/>
      <c r="M191" s="241"/>
      <c r="N191" s="49"/>
      <c r="O191" s="49"/>
      <c r="P191" s="49"/>
      <c r="Q191" s="49"/>
      <c r="R191" s="49"/>
      <c r="S191" s="49"/>
      <c r="T191" s="97"/>
      <c r="AT191" s="25" t="s">
        <v>269</v>
      </c>
      <c r="AU191" s="25" t="s">
        <v>92</v>
      </c>
    </row>
    <row r="192" spans="2:47" s="1" customFormat="1" ht="13.5">
      <c r="B192" s="48"/>
      <c r="C192" s="76"/>
      <c r="D192" s="239" t="s">
        <v>343</v>
      </c>
      <c r="E192" s="76"/>
      <c r="F192" s="242" t="s">
        <v>784</v>
      </c>
      <c r="G192" s="76"/>
      <c r="H192" s="76"/>
      <c r="I192" s="198"/>
      <c r="J192" s="76"/>
      <c r="K192" s="76"/>
      <c r="L192" s="74"/>
      <c r="M192" s="241"/>
      <c r="N192" s="49"/>
      <c r="O192" s="49"/>
      <c r="P192" s="49"/>
      <c r="Q192" s="49"/>
      <c r="R192" s="49"/>
      <c r="S192" s="49"/>
      <c r="T192" s="97"/>
      <c r="AT192" s="25" t="s">
        <v>343</v>
      </c>
      <c r="AU192" s="25" t="s">
        <v>92</v>
      </c>
    </row>
    <row r="193" spans="2:51" s="12" customFormat="1" ht="13.5">
      <c r="B193" s="253"/>
      <c r="C193" s="254"/>
      <c r="D193" s="239" t="s">
        <v>278</v>
      </c>
      <c r="E193" s="255" t="s">
        <v>40</v>
      </c>
      <c r="F193" s="256" t="s">
        <v>1535</v>
      </c>
      <c r="G193" s="254"/>
      <c r="H193" s="257">
        <v>10.9</v>
      </c>
      <c r="I193" s="258"/>
      <c r="J193" s="254"/>
      <c r="K193" s="254"/>
      <c r="L193" s="259"/>
      <c r="M193" s="260"/>
      <c r="N193" s="261"/>
      <c r="O193" s="261"/>
      <c r="P193" s="261"/>
      <c r="Q193" s="261"/>
      <c r="R193" s="261"/>
      <c r="S193" s="261"/>
      <c r="T193" s="262"/>
      <c r="AT193" s="263" t="s">
        <v>278</v>
      </c>
      <c r="AU193" s="263" t="s">
        <v>92</v>
      </c>
      <c r="AV193" s="12" t="s">
        <v>92</v>
      </c>
      <c r="AW193" s="12" t="s">
        <v>47</v>
      </c>
      <c r="AX193" s="12" t="s">
        <v>84</v>
      </c>
      <c r="AY193" s="263" t="s">
        <v>261</v>
      </c>
    </row>
    <row r="194" spans="2:51" s="12" customFormat="1" ht="13.5">
      <c r="B194" s="253"/>
      <c r="C194" s="254"/>
      <c r="D194" s="239" t="s">
        <v>278</v>
      </c>
      <c r="E194" s="255" t="s">
        <v>40</v>
      </c>
      <c r="F194" s="256" t="s">
        <v>1536</v>
      </c>
      <c r="G194" s="254"/>
      <c r="H194" s="257">
        <v>4.9</v>
      </c>
      <c r="I194" s="258"/>
      <c r="J194" s="254"/>
      <c r="K194" s="254"/>
      <c r="L194" s="259"/>
      <c r="M194" s="260"/>
      <c r="N194" s="261"/>
      <c r="O194" s="261"/>
      <c r="P194" s="261"/>
      <c r="Q194" s="261"/>
      <c r="R194" s="261"/>
      <c r="S194" s="261"/>
      <c r="T194" s="262"/>
      <c r="AT194" s="263" t="s">
        <v>278</v>
      </c>
      <c r="AU194" s="263" t="s">
        <v>92</v>
      </c>
      <c r="AV194" s="12" t="s">
        <v>92</v>
      </c>
      <c r="AW194" s="12" t="s">
        <v>47</v>
      </c>
      <c r="AX194" s="12" t="s">
        <v>84</v>
      </c>
      <c r="AY194" s="263" t="s">
        <v>261</v>
      </c>
    </row>
    <row r="195" spans="2:51" s="15" customFormat="1" ht="13.5">
      <c r="B195" s="290"/>
      <c r="C195" s="291"/>
      <c r="D195" s="239" t="s">
        <v>278</v>
      </c>
      <c r="E195" s="292" t="s">
        <v>40</v>
      </c>
      <c r="F195" s="293" t="s">
        <v>380</v>
      </c>
      <c r="G195" s="291"/>
      <c r="H195" s="294">
        <v>15.8</v>
      </c>
      <c r="I195" s="295"/>
      <c r="J195" s="291"/>
      <c r="K195" s="291"/>
      <c r="L195" s="296"/>
      <c r="M195" s="297"/>
      <c r="N195" s="298"/>
      <c r="O195" s="298"/>
      <c r="P195" s="298"/>
      <c r="Q195" s="298"/>
      <c r="R195" s="298"/>
      <c r="S195" s="298"/>
      <c r="T195" s="299"/>
      <c r="AT195" s="300" t="s">
        <v>278</v>
      </c>
      <c r="AU195" s="300" t="s">
        <v>92</v>
      </c>
      <c r="AV195" s="15" t="s">
        <v>287</v>
      </c>
      <c r="AW195" s="15" t="s">
        <v>47</v>
      </c>
      <c r="AX195" s="15" t="s">
        <v>24</v>
      </c>
      <c r="AY195" s="300" t="s">
        <v>261</v>
      </c>
    </row>
    <row r="196" spans="2:65" s="1" customFormat="1" ht="22.8" customHeight="1">
      <c r="B196" s="48"/>
      <c r="C196" s="228" t="s">
        <v>604</v>
      </c>
      <c r="D196" s="228" t="s">
        <v>262</v>
      </c>
      <c r="E196" s="229" t="s">
        <v>1048</v>
      </c>
      <c r="F196" s="230" t="s">
        <v>1049</v>
      </c>
      <c r="G196" s="231" t="s">
        <v>504</v>
      </c>
      <c r="H196" s="232">
        <v>77.84</v>
      </c>
      <c r="I196" s="233"/>
      <c r="J196" s="232">
        <f>ROUND(I196*H196,2)</f>
        <v>0</v>
      </c>
      <c r="K196" s="230" t="s">
        <v>266</v>
      </c>
      <c r="L196" s="74"/>
      <c r="M196" s="234" t="s">
        <v>40</v>
      </c>
      <c r="N196" s="235" t="s">
        <v>55</v>
      </c>
      <c r="O196" s="49"/>
      <c r="P196" s="236">
        <f>O196*H196</f>
        <v>0</v>
      </c>
      <c r="Q196" s="236">
        <v>0.30006</v>
      </c>
      <c r="R196" s="236">
        <f>Q196*H196</f>
        <v>23.356670400000002</v>
      </c>
      <c r="S196" s="236">
        <v>0</v>
      </c>
      <c r="T196" s="237">
        <f>S196*H196</f>
        <v>0</v>
      </c>
      <c r="AR196" s="25" t="s">
        <v>287</v>
      </c>
      <c r="AT196" s="25" t="s">
        <v>262</v>
      </c>
      <c r="AU196" s="25" t="s">
        <v>92</v>
      </c>
      <c r="AY196" s="25" t="s">
        <v>261</v>
      </c>
      <c r="BE196" s="238">
        <f>IF(N196="základní",J196,0)</f>
        <v>0</v>
      </c>
      <c r="BF196" s="238">
        <f>IF(N196="snížená",J196,0)</f>
        <v>0</v>
      </c>
      <c r="BG196" s="238">
        <f>IF(N196="zákl. přenesená",J196,0)</f>
        <v>0</v>
      </c>
      <c r="BH196" s="238">
        <f>IF(N196="sníž. přenesená",J196,0)</f>
        <v>0</v>
      </c>
      <c r="BI196" s="238">
        <f>IF(N196="nulová",J196,0)</f>
        <v>0</v>
      </c>
      <c r="BJ196" s="25" t="s">
        <v>24</v>
      </c>
      <c r="BK196" s="238">
        <f>ROUND(I196*H196,2)</f>
        <v>0</v>
      </c>
      <c r="BL196" s="25" t="s">
        <v>287</v>
      </c>
      <c r="BM196" s="25" t="s">
        <v>1050</v>
      </c>
    </row>
    <row r="197" spans="2:47" s="1" customFormat="1" ht="13.5">
      <c r="B197" s="48"/>
      <c r="C197" s="76"/>
      <c r="D197" s="239" t="s">
        <v>269</v>
      </c>
      <c r="E197" s="76"/>
      <c r="F197" s="240" t="s">
        <v>1051</v>
      </c>
      <c r="G197" s="76"/>
      <c r="H197" s="76"/>
      <c r="I197" s="198"/>
      <c r="J197" s="76"/>
      <c r="K197" s="76"/>
      <c r="L197" s="74"/>
      <c r="M197" s="241"/>
      <c r="N197" s="49"/>
      <c r="O197" s="49"/>
      <c r="P197" s="49"/>
      <c r="Q197" s="49"/>
      <c r="R197" s="49"/>
      <c r="S197" s="49"/>
      <c r="T197" s="97"/>
      <c r="AT197" s="25" t="s">
        <v>269</v>
      </c>
      <c r="AU197" s="25" t="s">
        <v>92</v>
      </c>
    </row>
    <row r="198" spans="2:47" s="1" customFormat="1" ht="13.5">
      <c r="B198" s="48"/>
      <c r="C198" s="76"/>
      <c r="D198" s="239" t="s">
        <v>343</v>
      </c>
      <c r="E198" s="76"/>
      <c r="F198" s="242" t="s">
        <v>1052</v>
      </c>
      <c r="G198" s="76"/>
      <c r="H198" s="76"/>
      <c r="I198" s="198"/>
      <c r="J198" s="76"/>
      <c r="K198" s="76"/>
      <c r="L198" s="74"/>
      <c r="M198" s="241"/>
      <c r="N198" s="49"/>
      <c r="O198" s="49"/>
      <c r="P198" s="49"/>
      <c r="Q198" s="49"/>
      <c r="R198" s="49"/>
      <c r="S198" s="49"/>
      <c r="T198" s="97"/>
      <c r="AT198" s="25" t="s">
        <v>343</v>
      </c>
      <c r="AU198" s="25" t="s">
        <v>92</v>
      </c>
    </row>
    <row r="199" spans="2:51" s="12" customFormat="1" ht="13.5">
      <c r="B199" s="253"/>
      <c r="C199" s="254"/>
      <c r="D199" s="239" t="s">
        <v>278</v>
      </c>
      <c r="E199" s="255" t="s">
        <v>40</v>
      </c>
      <c r="F199" s="256" t="s">
        <v>1537</v>
      </c>
      <c r="G199" s="254"/>
      <c r="H199" s="257">
        <v>77.84</v>
      </c>
      <c r="I199" s="258"/>
      <c r="J199" s="254"/>
      <c r="K199" s="254"/>
      <c r="L199" s="259"/>
      <c r="M199" s="260"/>
      <c r="N199" s="261"/>
      <c r="O199" s="261"/>
      <c r="P199" s="261"/>
      <c r="Q199" s="261"/>
      <c r="R199" s="261"/>
      <c r="S199" s="261"/>
      <c r="T199" s="262"/>
      <c r="AT199" s="263" t="s">
        <v>278</v>
      </c>
      <c r="AU199" s="263" t="s">
        <v>92</v>
      </c>
      <c r="AV199" s="12" t="s">
        <v>92</v>
      </c>
      <c r="AW199" s="12" t="s">
        <v>47</v>
      </c>
      <c r="AX199" s="12" t="s">
        <v>24</v>
      </c>
      <c r="AY199" s="263" t="s">
        <v>261</v>
      </c>
    </row>
    <row r="200" spans="2:65" s="1" customFormat="1" ht="14.4" customHeight="1">
      <c r="B200" s="48"/>
      <c r="C200" s="228" t="s">
        <v>607</v>
      </c>
      <c r="D200" s="228" t="s">
        <v>262</v>
      </c>
      <c r="E200" s="229" t="s">
        <v>1054</v>
      </c>
      <c r="F200" s="230" t="s">
        <v>1055</v>
      </c>
      <c r="G200" s="231" t="s">
        <v>504</v>
      </c>
      <c r="H200" s="232">
        <v>77.84</v>
      </c>
      <c r="I200" s="233"/>
      <c r="J200" s="232">
        <f>ROUND(I200*H200,2)</f>
        <v>0</v>
      </c>
      <c r="K200" s="230" t="s">
        <v>266</v>
      </c>
      <c r="L200" s="74"/>
      <c r="M200" s="234" t="s">
        <v>40</v>
      </c>
      <c r="N200" s="235" t="s">
        <v>55</v>
      </c>
      <c r="O200" s="49"/>
      <c r="P200" s="236">
        <f>O200*H200</f>
        <v>0</v>
      </c>
      <c r="Q200" s="236">
        <v>0.21252</v>
      </c>
      <c r="R200" s="236">
        <f>Q200*H200</f>
        <v>16.5425568</v>
      </c>
      <c r="S200" s="236">
        <v>0</v>
      </c>
      <c r="T200" s="237">
        <f>S200*H200</f>
        <v>0</v>
      </c>
      <c r="AR200" s="25" t="s">
        <v>287</v>
      </c>
      <c r="AT200" s="25" t="s">
        <v>262</v>
      </c>
      <c r="AU200" s="25" t="s">
        <v>92</v>
      </c>
      <c r="AY200" s="25" t="s">
        <v>261</v>
      </c>
      <c r="BE200" s="238">
        <f>IF(N200="základní",J200,0)</f>
        <v>0</v>
      </c>
      <c r="BF200" s="238">
        <f>IF(N200="snížená",J200,0)</f>
        <v>0</v>
      </c>
      <c r="BG200" s="238">
        <f>IF(N200="zákl. přenesená",J200,0)</f>
        <v>0</v>
      </c>
      <c r="BH200" s="238">
        <f>IF(N200="sníž. přenesená",J200,0)</f>
        <v>0</v>
      </c>
      <c r="BI200" s="238">
        <f>IF(N200="nulová",J200,0)</f>
        <v>0</v>
      </c>
      <c r="BJ200" s="25" t="s">
        <v>24</v>
      </c>
      <c r="BK200" s="238">
        <f>ROUND(I200*H200,2)</f>
        <v>0</v>
      </c>
      <c r="BL200" s="25" t="s">
        <v>287</v>
      </c>
      <c r="BM200" s="25" t="s">
        <v>1056</v>
      </c>
    </row>
    <row r="201" spans="2:47" s="1" customFormat="1" ht="13.5">
      <c r="B201" s="48"/>
      <c r="C201" s="76"/>
      <c r="D201" s="239" t="s">
        <v>269</v>
      </c>
      <c r="E201" s="76"/>
      <c r="F201" s="240" t="s">
        <v>1057</v>
      </c>
      <c r="G201" s="76"/>
      <c r="H201" s="76"/>
      <c r="I201" s="198"/>
      <c r="J201" s="76"/>
      <c r="K201" s="76"/>
      <c r="L201" s="74"/>
      <c r="M201" s="241"/>
      <c r="N201" s="49"/>
      <c r="O201" s="49"/>
      <c r="P201" s="49"/>
      <c r="Q201" s="49"/>
      <c r="R201" s="49"/>
      <c r="S201" s="49"/>
      <c r="T201" s="97"/>
      <c r="AT201" s="25" t="s">
        <v>269</v>
      </c>
      <c r="AU201" s="25" t="s">
        <v>92</v>
      </c>
    </row>
    <row r="202" spans="2:47" s="1" customFormat="1" ht="13.5">
      <c r="B202" s="48"/>
      <c r="C202" s="76"/>
      <c r="D202" s="239" t="s">
        <v>343</v>
      </c>
      <c r="E202" s="76"/>
      <c r="F202" s="242" t="s">
        <v>1052</v>
      </c>
      <c r="G202" s="76"/>
      <c r="H202" s="76"/>
      <c r="I202" s="198"/>
      <c r="J202" s="76"/>
      <c r="K202" s="76"/>
      <c r="L202" s="74"/>
      <c r="M202" s="241"/>
      <c r="N202" s="49"/>
      <c r="O202" s="49"/>
      <c r="P202" s="49"/>
      <c r="Q202" s="49"/>
      <c r="R202" s="49"/>
      <c r="S202" s="49"/>
      <c r="T202" s="97"/>
      <c r="AT202" s="25" t="s">
        <v>343</v>
      </c>
      <c r="AU202" s="25" t="s">
        <v>92</v>
      </c>
    </row>
    <row r="203" spans="2:51" s="12" customFormat="1" ht="13.5">
      <c r="B203" s="253"/>
      <c r="C203" s="254"/>
      <c r="D203" s="239" t="s">
        <v>278</v>
      </c>
      <c r="E203" s="255" t="s">
        <v>40</v>
      </c>
      <c r="F203" s="256" t="s">
        <v>1537</v>
      </c>
      <c r="G203" s="254"/>
      <c r="H203" s="257">
        <v>77.84</v>
      </c>
      <c r="I203" s="258"/>
      <c r="J203" s="254"/>
      <c r="K203" s="254"/>
      <c r="L203" s="259"/>
      <c r="M203" s="260"/>
      <c r="N203" s="261"/>
      <c r="O203" s="261"/>
      <c r="P203" s="261"/>
      <c r="Q203" s="261"/>
      <c r="R203" s="261"/>
      <c r="S203" s="261"/>
      <c r="T203" s="262"/>
      <c r="AT203" s="263" t="s">
        <v>278</v>
      </c>
      <c r="AU203" s="263" t="s">
        <v>92</v>
      </c>
      <c r="AV203" s="12" t="s">
        <v>92</v>
      </c>
      <c r="AW203" s="12" t="s">
        <v>47</v>
      </c>
      <c r="AX203" s="12" t="s">
        <v>24</v>
      </c>
      <c r="AY203" s="263" t="s">
        <v>261</v>
      </c>
    </row>
    <row r="204" spans="2:65" s="1" customFormat="1" ht="22.8" customHeight="1">
      <c r="B204" s="48"/>
      <c r="C204" s="228" t="s">
        <v>615</v>
      </c>
      <c r="D204" s="228" t="s">
        <v>262</v>
      </c>
      <c r="E204" s="229" t="s">
        <v>1058</v>
      </c>
      <c r="F204" s="230" t="s">
        <v>1059</v>
      </c>
      <c r="G204" s="231" t="s">
        <v>504</v>
      </c>
      <c r="H204" s="232">
        <v>7.1</v>
      </c>
      <c r="I204" s="233"/>
      <c r="J204" s="232">
        <f>ROUND(I204*H204,2)</f>
        <v>0</v>
      </c>
      <c r="K204" s="230" t="s">
        <v>266</v>
      </c>
      <c r="L204" s="74"/>
      <c r="M204" s="234" t="s">
        <v>40</v>
      </c>
      <c r="N204" s="235" t="s">
        <v>55</v>
      </c>
      <c r="O204" s="49"/>
      <c r="P204" s="236">
        <f>O204*H204</f>
        <v>0</v>
      </c>
      <c r="Q204" s="236">
        <v>0.271293025</v>
      </c>
      <c r="R204" s="236">
        <f>Q204*H204</f>
        <v>1.9261804775</v>
      </c>
      <c r="S204" s="236">
        <v>0</v>
      </c>
      <c r="T204" s="237">
        <f>S204*H204</f>
        <v>0</v>
      </c>
      <c r="AR204" s="25" t="s">
        <v>287</v>
      </c>
      <c r="AT204" s="25" t="s">
        <v>262</v>
      </c>
      <c r="AU204" s="25" t="s">
        <v>92</v>
      </c>
      <c r="AY204" s="25" t="s">
        <v>261</v>
      </c>
      <c r="BE204" s="238">
        <f>IF(N204="základní",J204,0)</f>
        <v>0</v>
      </c>
      <c r="BF204" s="238">
        <f>IF(N204="snížená",J204,0)</f>
        <v>0</v>
      </c>
      <c r="BG204" s="238">
        <f>IF(N204="zákl. přenesená",J204,0)</f>
        <v>0</v>
      </c>
      <c r="BH204" s="238">
        <f>IF(N204="sníž. přenesená",J204,0)</f>
        <v>0</v>
      </c>
      <c r="BI204" s="238">
        <f>IF(N204="nulová",J204,0)</f>
        <v>0</v>
      </c>
      <c r="BJ204" s="25" t="s">
        <v>24</v>
      </c>
      <c r="BK204" s="238">
        <f>ROUND(I204*H204,2)</f>
        <v>0</v>
      </c>
      <c r="BL204" s="25" t="s">
        <v>287</v>
      </c>
      <c r="BM204" s="25" t="s">
        <v>1060</v>
      </c>
    </row>
    <row r="205" spans="2:47" s="1" customFormat="1" ht="13.5">
      <c r="B205" s="48"/>
      <c r="C205" s="76"/>
      <c r="D205" s="239" t="s">
        <v>269</v>
      </c>
      <c r="E205" s="76"/>
      <c r="F205" s="240" t="s">
        <v>1061</v>
      </c>
      <c r="G205" s="76"/>
      <c r="H205" s="76"/>
      <c r="I205" s="198"/>
      <c r="J205" s="76"/>
      <c r="K205" s="76"/>
      <c r="L205" s="74"/>
      <c r="M205" s="241"/>
      <c r="N205" s="49"/>
      <c r="O205" s="49"/>
      <c r="P205" s="49"/>
      <c r="Q205" s="49"/>
      <c r="R205" s="49"/>
      <c r="S205" s="49"/>
      <c r="T205" s="97"/>
      <c r="AT205" s="25" t="s">
        <v>269</v>
      </c>
      <c r="AU205" s="25" t="s">
        <v>92</v>
      </c>
    </row>
    <row r="206" spans="2:47" s="1" customFormat="1" ht="13.5">
      <c r="B206" s="48"/>
      <c r="C206" s="76"/>
      <c r="D206" s="239" t="s">
        <v>343</v>
      </c>
      <c r="E206" s="76"/>
      <c r="F206" s="242" t="s">
        <v>1062</v>
      </c>
      <c r="G206" s="76"/>
      <c r="H206" s="76"/>
      <c r="I206" s="198"/>
      <c r="J206" s="76"/>
      <c r="K206" s="76"/>
      <c r="L206" s="74"/>
      <c r="M206" s="241"/>
      <c r="N206" s="49"/>
      <c r="O206" s="49"/>
      <c r="P206" s="49"/>
      <c r="Q206" s="49"/>
      <c r="R206" s="49"/>
      <c r="S206" s="49"/>
      <c r="T206" s="97"/>
      <c r="AT206" s="25" t="s">
        <v>343</v>
      </c>
      <c r="AU206" s="25" t="s">
        <v>92</v>
      </c>
    </row>
    <row r="207" spans="2:47" s="1" customFormat="1" ht="13.5">
      <c r="B207" s="48"/>
      <c r="C207" s="76"/>
      <c r="D207" s="239" t="s">
        <v>271</v>
      </c>
      <c r="E207" s="76"/>
      <c r="F207" s="242" t="s">
        <v>1538</v>
      </c>
      <c r="G207" s="76"/>
      <c r="H207" s="76"/>
      <c r="I207" s="198"/>
      <c r="J207" s="76"/>
      <c r="K207" s="76"/>
      <c r="L207" s="74"/>
      <c r="M207" s="241"/>
      <c r="N207" s="49"/>
      <c r="O207" s="49"/>
      <c r="P207" s="49"/>
      <c r="Q207" s="49"/>
      <c r="R207" s="49"/>
      <c r="S207" s="49"/>
      <c r="T207" s="97"/>
      <c r="AT207" s="25" t="s">
        <v>271</v>
      </c>
      <c r="AU207" s="25" t="s">
        <v>92</v>
      </c>
    </row>
    <row r="208" spans="2:51" s="12" customFormat="1" ht="13.5">
      <c r="B208" s="253"/>
      <c r="C208" s="254"/>
      <c r="D208" s="239" t="s">
        <v>278</v>
      </c>
      <c r="E208" s="255" t="s">
        <v>40</v>
      </c>
      <c r="F208" s="256" t="s">
        <v>1539</v>
      </c>
      <c r="G208" s="254"/>
      <c r="H208" s="257">
        <v>7.1</v>
      </c>
      <c r="I208" s="258"/>
      <c r="J208" s="254"/>
      <c r="K208" s="254"/>
      <c r="L208" s="259"/>
      <c r="M208" s="260"/>
      <c r="N208" s="261"/>
      <c r="O208" s="261"/>
      <c r="P208" s="261"/>
      <c r="Q208" s="261"/>
      <c r="R208" s="261"/>
      <c r="S208" s="261"/>
      <c r="T208" s="262"/>
      <c r="AT208" s="263" t="s">
        <v>278</v>
      </c>
      <c r="AU208" s="263" t="s">
        <v>92</v>
      </c>
      <c r="AV208" s="12" t="s">
        <v>92</v>
      </c>
      <c r="AW208" s="12" t="s">
        <v>47</v>
      </c>
      <c r="AX208" s="12" t="s">
        <v>24</v>
      </c>
      <c r="AY208" s="263" t="s">
        <v>261</v>
      </c>
    </row>
    <row r="209" spans="2:65" s="1" customFormat="1" ht="22.8" customHeight="1">
      <c r="B209" s="48"/>
      <c r="C209" s="228" t="s">
        <v>622</v>
      </c>
      <c r="D209" s="228" t="s">
        <v>262</v>
      </c>
      <c r="E209" s="229" t="s">
        <v>1064</v>
      </c>
      <c r="F209" s="230" t="s">
        <v>1065</v>
      </c>
      <c r="G209" s="231" t="s">
        <v>340</v>
      </c>
      <c r="H209" s="232">
        <v>4.9</v>
      </c>
      <c r="I209" s="233"/>
      <c r="J209" s="232">
        <f>ROUND(I209*H209,2)</f>
        <v>0</v>
      </c>
      <c r="K209" s="230" t="s">
        <v>266</v>
      </c>
      <c r="L209" s="74"/>
      <c r="M209" s="234" t="s">
        <v>40</v>
      </c>
      <c r="N209" s="235" t="s">
        <v>55</v>
      </c>
      <c r="O209" s="49"/>
      <c r="P209" s="236">
        <f>O209*H209</f>
        <v>0</v>
      </c>
      <c r="Q209" s="236">
        <v>1.87</v>
      </c>
      <c r="R209" s="236">
        <f>Q209*H209</f>
        <v>9.163000000000002</v>
      </c>
      <c r="S209" s="236">
        <v>0</v>
      </c>
      <c r="T209" s="237">
        <f>S209*H209</f>
        <v>0</v>
      </c>
      <c r="AR209" s="25" t="s">
        <v>287</v>
      </c>
      <c r="AT209" s="25" t="s">
        <v>262</v>
      </c>
      <c r="AU209" s="25" t="s">
        <v>92</v>
      </c>
      <c r="AY209" s="25" t="s">
        <v>261</v>
      </c>
      <c r="BE209" s="238">
        <f>IF(N209="základní",J209,0)</f>
        <v>0</v>
      </c>
      <c r="BF209" s="238">
        <f>IF(N209="snížená",J209,0)</f>
        <v>0</v>
      </c>
      <c r="BG209" s="238">
        <f>IF(N209="zákl. přenesená",J209,0)</f>
        <v>0</v>
      </c>
      <c r="BH209" s="238">
        <f>IF(N209="sníž. přenesená",J209,0)</f>
        <v>0</v>
      </c>
      <c r="BI209" s="238">
        <f>IF(N209="nulová",J209,0)</f>
        <v>0</v>
      </c>
      <c r="BJ209" s="25" t="s">
        <v>24</v>
      </c>
      <c r="BK209" s="238">
        <f>ROUND(I209*H209,2)</f>
        <v>0</v>
      </c>
      <c r="BL209" s="25" t="s">
        <v>287</v>
      </c>
      <c r="BM209" s="25" t="s">
        <v>1066</v>
      </c>
    </row>
    <row r="210" spans="2:47" s="1" customFormat="1" ht="13.5">
      <c r="B210" s="48"/>
      <c r="C210" s="76"/>
      <c r="D210" s="239" t="s">
        <v>269</v>
      </c>
      <c r="E210" s="76"/>
      <c r="F210" s="240" t="s">
        <v>1067</v>
      </c>
      <c r="G210" s="76"/>
      <c r="H210" s="76"/>
      <c r="I210" s="198"/>
      <c r="J210" s="76"/>
      <c r="K210" s="76"/>
      <c r="L210" s="74"/>
      <c r="M210" s="241"/>
      <c r="N210" s="49"/>
      <c r="O210" s="49"/>
      <c r="P210" s="49"/>
      <c r="Q210" s="49"/>
      <c r="R210" s="49"/>
      <c r="S210" s="49"/>
      <c r="T210" s="97"/>
      <c r="AT210" s="25" t="s">
        <v>269</v>
      </c>
      <c r="AU210" s="25" t="s">
        <v>92</v>
      </c>
    </row>
    <row r="211" spans="2:47" s="1" customFormat="1" ht="13.5">
      <c r="B211" s="48"/>
      <c r="C211" s="76"/>
      <c r="D211" s="239" t="s">
        <v>343</v>
      </c>
      <c r="E211" s="76"/>
      <c r="F211" s="242" t="s">
        <v>1068</v>
      </c>
      <c r="G211" s="76"/>
      <c r="H211" s="76"/>
      <c r="I211" s="198"/>
      <c r="J211" s="76"/>
      <c r="K211" s="76"/>
      <c r="L211" s="74"/>
      <c r="M211" s="241"/>
      <c r="N211" s="49"/>
      <c r="O211" s="49"/>
      <c r="P211" s="49"/>
      <c r="Q211" s="49"/>
      <c r="R211" s="49"/>
      <c r="S211" s="49"/>
      <c r="T211" s="97"/>
      <c r="AT211" s="25" t="s">
        <v>343</v>
      </c>
      <c r="AU211" s="25" t="s">
        <v>92</v>
      </c>
    </row>
    <row r="212" spans="2:51" s="12" customFormat="1" ht="13.5">
      <c r="B212" s="253"/>
      <c r="C212" s="254"/>
      <c r="D212" s="239" t="s">
        <v>278</v>
      </c>
      <c r="E212" s="255" t="s">
        <v>40</v>
      </c>
      <c r="F212" s="256" t="s">
        <v>1540</v>
      </c>
      <c r="G212" s="254"/>
      <c r="H212" s="257">
        <v>4.9</v>
      </c>
      <c r="I212" s="258"/>
      <c r="J212" s="254"/>
      <c r="K212" s="254"/>
      <c r="L212" s="259"/>
      <c r="M212" s="260"/>
      <c r="N212" s="261"/>
      <c r="O212" s="261"/>
      <c r="P212" s="261"/>
      <c r="Q212" s="261"/>
      <c r="R212" s="261"/>
      <c r="S212" s="261"/>
      <c r="T212" s="262"/>
      <c r="AT212" s="263" t="s">
        <v>278</v>
      </c>
      <c r="AU212" s="263" t="s">
        <v>92</v>
      </c>
      <c r="AV212" s="12" t="s">
        <v>92</v>
      </c>
      <c r="AW212" s="12" t="s">
        <v>47</v>
      </c>
      <c r="AX212" s="12" t="s">
        <v>24</v>
      </c>
      <c r="AY212" s="263" t="s">
        <v>261</v>
      </c>
    </row>
    <row r="213" spans="2:65" s="1" customFormat="1" ht="22.8" customHeight="1">
      <c r="B213" s="48"/>
      <c r="C213" s="228" t="s">
        <v>625</v>
      </c>
      <c r="D213" s="228" t="s">
        <v>262</v>
      </c>
      <c r="E213" s="229" t="s">
        <v>1070</v>
      </c>
      <c r="F213" s="230" t="s">
        <v>1071</v>
      </c>
      <c r="G213" s="231" t="s">
        <v>340</v>
      </c>
      <c r="H213" s="232">
        <v>12</v>
      </c>
      <c r="I213" s="233"/>
      <c r="J213" s="232">
        <f>ROUND(I213*H213,2)</f>
        <v>0</v>
      </c>
      <c r="K213" s="230" t="s">
        <v>266</v>
      </c>
      <c r="L213" s="74"/>
      <c r="M213" s="234" t="s">
        <v>40</v>
      </c>
      <c r="N213" s="235" t="s">
        <v>55</v>
      </c>
      <c r="O213" s="49"/>
      <c r="P213" s="236">
        <f>O213*H213</f>
        <v>0</v>
      </c>
      <c r="Q213" s="236">
        <v>2.00322</v>
      </c>
      <c r="R213" s="236">
        <f>Q213*H213</f>
        <v>24.038639999999997</v>
      </c>
      <c r="S213" s="236">
        <v>0</v>
      </c>
      <c r="T213" s="237">
        <f>S213*H213</f>
        <v>0</v>
      </c>
      <c r="AR213" s="25" t="s">
        <v>287</v>
      </c>
      <c r="AT213" s="25" t="s">
        <v>262</v>
      </c>
      <c r="AU213" s="25" t="s">
        <v>92</v>
      </c>
      <c r="AY213" s="25" t="s">
        <v>261</v>
      </c>
      <c r="BE213" s="238">
        <f>IF(N213="základní",J213,0)</f>
        <v>0</v>
      </c>
      <c r="BF213" s="238">
        <f>IF(N213="snížená",J213,0)</f>
        <v>0</v>
      </c>
      <c r="BG213" s="238">
        <f>IF(N213="zákl. přenesená",J213,0)</f>
        <v>0</v>
      </c>
      <c r="BH213" s="238">
        <f>IF(N213="sníž. přenesená",J213,0)</f>
        <v>0</v>
      </c>
      <c r="BI213" s="238">
        <f>IF(N213="nulová",J213,0)</f>
        <v>0</v>
      </c>
      <c r="BJ213" s="25" t="s">
        <v>24</v>
      </c>
      <c r="BK213" s="238">
        <f>ROUND(I213*H213,2)</f>
        <v>0</v>
      </c>
      <c r="BL213" s="25" t="s">
        <v>287</v>
      </c>
      <c r="BM213" s="25" t="s">
        <v>1072</v>
      </c>
    </row>
    <row r="214" spans="2:47" s="1" customFormat="1" ht="13.5">
      <c r="B214" s="48"/>
      <c r="C214" s="76"/>
      <c r="D214" s="239" t="s">
        <v>269</v>
      </c>
      <c r="E214" s="76"/>
      <c r="F214" s="240" t="s">
        <v>1073</v>
      </c>
      <c r="G214" s="76"/>
      <c r="H214" s="76"/>
      <c r="I214" s="198"/>
      <c r="J214" s="76"/>
      <c r="K214" s="76"/>
      <c r="L214" s="74"/>
      <c r="M214" s="241"/>
      <c r="N214" s="49"/>
      <c r="O214" s="49"/>
      <c r="P214" s="49"/>
      <c r="Q214" s="49"/>
      <c r="R214" s="49"/>
      <c r="S214" s="49"/>
      <c r="T214" s="97"/>
      <c r="AT214" s="25" t="s">
        <v>269</v>
      </c>
      <c r="AU214" s="25" t="s">
        <v>92</v>
      </c>
    </row>
    <row r="215" spans="2:47" s="1" customFormat="1" ht="13.5">
      <c r="B215" s="48"/>
      <c r="C215" s="76"/>
      <c r="D215" s="239" t="s">
        <v>343</v>
      </c>
      <c r="E215" s="76"/>
      <c r="F215" s="242" t="s">
        <v>1068</v>
      </c>
      <c r="G215" s="76"/>
      <c r="H215" s="76"/>
      <c r="I215" s="198"/>
      <c r="J215" s="76"/>
      <c r="K215" s="76"/>
      <c r="L215" s="74"/>
      <c r="M215" s="241"/>
      <c r="N215" s="49"/>
      <c r="O215" s="49"/>
      <c r="P215" s="49"/>
      <c r="Q215" s="49"/>
      <c r="R215" s="49"/>
      <c r="S215" s="49"/>
      <c r="T215" s="97"/>
      <c r="AT215" s="25" t="s">
        <v>343</v>
      </c>
      <c r="AU215" s="25" t="s">
        <v>92</v>
      </c>
    </row>
    <row r="216" spans="2:51" s="12" customFormat="1" ht="13.5">
      <c r="B216" s="253"/>
      <c r="C216" s="254"/>
      <c r="D216" s="239" t="s">
        <v>278</v>
      </c>
      <c r="E216" s="255" t="s">
        <v>40</v>
      </c>
      <c r="F216" s="256" t="s">
        <v>1541</v>
      </c>
      <c r="G216" s="254"/>
      <c r="H216" s="257">
        <v>12</v>
      </c>
      <c r="I216" s="258"/>
      <c r="J216" s="254"/>
      <c r="K216" s="254"/>
      <c r="L216" s="259"/>
      <c r="M216" s="260"/>
      <c r="N216" s="261"/>
      <c r="O216" s="261"/>
      <c r="P216" s="261"/>
      <c r="Q216" s="261"/>
      <c r="R216" s="261"/>
      <c r="S216" s="261"/>
      <c r="T216" s="262"/>
      <c r="AT216" s="263" t="s">
        <v>278</v>
      </c>
      <c r="AU216" s="263" t="s">
        <v>92</v>
      </c>
      <c r="AV216" s="12" t="s">
        <v>92</v>
      </c>
      <c r="AW216" s="12" t="s">
        <v>47</v>
      </c>
      <c r="AX216" s="12" t="s">
        <v>24</v>
      </c>
      <c r="AY216" s="263" t="s">
        <v>261</v>
      </c>
    </row>
    <row r="217" spans="2:65" s="1" customFormat="1" ht="22.8" customHeight="1">
      <c r="B217" s="48"/>
      <c r="C217" s="228" t="s">
        <v>631</v>
      </c>
      <c r="D217" s="228" t="s">
        <v>262</v>
      </c>
      <c r="E217" s="229" t="s">
        <v>1075</v>
      </c>
      <c r="F217" s="230" t="s">
        <v>1076</v>
      </c>
      <c r="G217" s="231" t="s">
        <v>340</v>
      </c>
      <c r="H217" s="232">
        <v>13.83</v>
      </c>
      <c r="I217" s="233"/>
      <c r="J217" s="232">
        <f>ROUND(I217*H217,2)</f>
        <v>0</v>
      </c>
      <c r="K217" s="230" t="s">
        <v>266</v>
      </c>
      <c r="L217" s="74"/>
      <c r="M217" s="234" t="s">
        <v>40</v>
      </c>
      <c r="N217" s="235" t="s">
        <v>55</v>
      </c>
      <c r="O217" s="49"/>
      <c r="P217" s="236">
        <f>O217*H217</f>
        <v>0</v>
      </c>
      <c r="Q217" s="236">
        <v>1.9968</v>
      </c>
      <c r="R217" s="236">
        <f>Q217*H217</f>
        <v>27.615744</v>
      </c>
      <c r="S217" s="236">
        <v>0</v>
      </c>
      <c r="T217" s="237">
        <f>S217*H217</f>
        <v>0</v>
      </c>
      <c r="AR217" s="25" t="s">
        <v>287</v>
      </c>
      <c r="AT217" s="25" t="s">
        <v>262</v>
      </c>
      <c r="AU217" s="25" t="s">
        <v>92</v>
      </c>
      <c r="AY217" s="25" t="s">
        <v>261</v>
      </c>
      <c r="BE217" s="238">
        <f>IF(N217="základní",J217,0)</f>
        <v>0</v>
      </c>
      <c r="BF217" s="238">
        <f>IF(N217="snížená",J217,0)</f>
        <v>0</v>
      </c>
      <c r="BG217" s="238">
        <f>IF(N217="zákl. přenesená",J217,0)</f>
        <v>0</v>
      </c>
      <c r="BH217" s="238">
        <f>IF(N217="sníž. přenesená",J217,0)</f>
        <v>0</v>
      </c>
      <c r="BI217" s="238">
        <f>IF(N217="nulová",J217,0)</f>
        <v>0</v>
      </c>
      <c r="BJ217" s="25" t="s">
        <v>24</v>
      </c>
      <c r="BK217" s="238">
        <f>ROUND(I217*H217,2)</f>
        <v>0</v>
      </c>
      <c r="BL217" s="25" t="s">
        <v>287</v>
      </c>
      <c r="BM217" s="25" t="s">
        <v>1542</v>
      </c>
    </row>
    <row r="218" spans="2:47" s="1" customFormat="1" ht="13.5">
      <c r="B218" s="48"/>
      <c r="C218" s="76"/>
      <c r="D218" s="239" t="s">
        <v>269</v>
      </c>
      <c r="E218" s="76"/>
      <c r="F218" s="240" t="s">
        <v>1078</v>
      </c>
      <c r="G218" s="76"/>
      <c r="H218" s="76"/>
      <c r="I218" s="198"/>
      <c r="J218" s="76"/>
      <c r="K218" s="76"/>
      <c r="L218" s="74"/>
      <c r="M218" s="241"/>
      <c r="N218" s="49"/>
      <c r="O218" s="49"/>
      <c r="P218" s="49"/>
      <c r="Q218" s="49"/>
      <c r="R218" s="49"/>
      <c r="S218" s="49"/>
      <c r="T218" s="97"/>
      <c r="AT218" s="25" t="s">
        <v>269</v>
      </c>
      <c r="AU218" s="25" t="s">
        <v>92</v>
      </c>
    </row>
    <row r="219" spans="2:47" s="1" customFormat="1" ht="13.5">
      <c r="B219" s="48"/>
      <c r="C219" s="76"/>
      <c r="D219" s="239" t="s">
        <v>343</v>
      </c>
      <c r="E219" s="76"/>
      <c r="F219" s="242" t="s">
        <v>1079</v>
      </c>
      <c r="G219" s="76"/>
      <c r="H219" s="76"/>
      <c r="I219" s="198"/>
      <c r="J219" s="76"/>
      <c r="K219" s="76"/>
      <c r="L219" s="74"/>
      <c r="M219" s="241"/>
      <c r="N219" s="49"/>
      <c r="O219" s="49"/>
      <c r="P219" s="49"/>
      <c r="Q219" s="49"/>
      <c r="R219" s="49"/>
      <c r="S219" s="49"/>
      <c r="T219" s="97"/>
      <c r="AT219" s="25" t="s">
        <v>343</v>
      </c>
      <c r="AU219" s="25" t="s">
        <v>92</v>
      </c>
    </row>
    <row r="220" spans="2:51" s="12" customFormat="1" ht="13.5">
      <c r="B220" s="253"/>
      <c r="C220" s="254"/>
      <c r="D220" s="239" t="s">
        <v>278</v>
      </c>
      <c r="E220" s="255" t="s">
        <v>40</v>
      </c>
      <c r="F220" s="256" t="s">
        <v>1543</v>
      </c>
      <c r="G220" s="254"/>
      <c r="H220" s="257">
        <v>13.83</v>
      </c>
      <c r="I220" s="258"/>
      <c r="J220" s="254"/>
      <c r="K220" s="254"/>
      <c r="L220" s="259"/>
      <c r="M220" s="260"/>
      <c r="N220" s="261"/>
      <c r="O220" s="261"/>
      <c r="P220" s="261"/>
      <c r="Q220" s="261"/>
      <c r="R220" s="261"/>
      <c r="S220" s="261"/>
      <c r="T220" s="262"/>
      <c r="AT220" s="263" t="s">
        <v>278</v>
      </c>
      <c r="AU220" s="263" t="s">
        <v>92</v>
      </c>
      <c r="AV220" s="12" t="s">
        <v>92</v>
      </c>
      <c r="AW220" s="12" t="s">
        <v>47</v>
      </c>
      <c r="AX220" s="12" t="s">
        <v>24</v>
      </c>
      <c r="AY220" s="263" t="s">
        <v>261</v>
      </c>
    </row>
    <row r="221" spans="2:65" s="1" customFormat="1" ht="14.4" customHeight="1">
      <c r="B221" s="48"/>
      <c r="C221" s="228" t="s">
        <v>639</v>
      </c>
      <c r="D221" s="228" t="s">
        <v>262</v>
      </c>
      <c r="E221" s="229" t="s">
        <v>1081</v>
      </c>
      <c r="F221" s="230" t="s">
        <v>1082</v>
      </c>
      <c r="G221" s="231" t="s">
        <v>504</v>
      </c>
      <c r="H221" s="232">
        <v>46.09</v>
      </c>
      <c r="I221" s="233"/>
      <c r="J221" s="232">
        <f>ROUND(I221*H221,2)</f>
        <v>0</v>
      </c>
      <c r="K221" s="230" t="s">
        <v>266</v>
      </c>
      <c r="L221" s="74"/>
      <c r="M221" s="234" t="s">
        <v>40</v>
      </c>
      <c r="N221" s="235" t="s">
        <v>55</v>
      </c>
      <c r="O221" s="49"/>
      <c r="P221" s="236">
        <f>O221*H221</f>
        <v>0</v>
      </c>
      <c r="Q221" s="236">
        <v>0</v>
      </c>
      <c r="R221" s="236">
        <f>Q221*H221</f>
        <v>0</v>
      </c>
      <c r="S221" s="236">
        <v>0</v>
      </c>
      <c r="T221" s="237">
        <f>S221*H221</f>
        <v>0</v>
      </c>
      <c r="AR221" s="25" t="s">
        <v>287</v>
      </c>
      <c r="AT221" s="25" t="s">
        <v>262</v>
      </c>
      <c r="AU221" s="25" t="s">
        <v>92</v>
      </c>
      <c r="AY221" s="25" t="s">
        <v>261</v>
      </c>
      <c r="BE221" s="238">
        <f>IF(N221="základní",J221,0)</f>
        <v>0</v>
      </c>
      <c r="BF221" s="238">
        <f>IF(N221="snížená",J221,0)</f>
        <v>0</v>
      </c>
      <c r="BG221" s="238">
        <f>IF(N221="zákl. přenesená",J221,0)</f>
        <v>0</v>
      </c>
      <c r="BH221" s="238">
        <f>IF(N221="sníž. přenesená",J221,0)</f>
        <v>0</v>
      </c>
      <c r="BI221" s="238">
        <f>IF(N221="nulová",J221,0)</f>
        <v>0</v>
      </c>
      <c r="BJ221" s="25" t="s">
        <v>24</v>
      </c>
      <c r="BK221" s="238">
        <f>ROUND(I221*H221,2)</f>
        <v>0</v>
      </c>
      <c r="BL221" s="25" t="s">
        <v>287</v>
      </c>
      <c r="BM221" s="25" t="s">
        <v>1544</v>
      </c>
    </row>
    <row r="222" spans="2:47" s="1" customFormat="1" ht="13.5">
      <c r="B222" s="48"/>
      <c r="C222" s="76"/>
      <c r="D222" s="239" t="s">
        <v>269</v>
      </c>
      <c r="E222" s="76"/>
      <c r="F222" s="240" t="s">
        <v>1084</v>
      </c>
      <c r="G222" s="76"/>
      <c r="H222" s="76"/>
      <c r="I222" s="198"/>
      <c r="J222" s="76"/>
      <c r="K222" s="76"/>
      <c r="L222" s="74"/>
      <c r="M222" s="241"/>
      <c r="N222" s="49"/>
      <c r="O222" s="49"/>
      <c r="P222" s="49"/>
      <c r="Q222" s="49"/>
      <c r="R222" s="49"/>
      <c r="S222" s="49"/>
      <c r="T222" s="97"/>
      <c r="AT222" s="25" t="s">
        <v>269</v>
      </c>
      <c r="AU222" s="25" t="s">
        <v>92</v>
      </c>
    </row>
    <row r="223" spans="2:47" s="1" customFormat="1" ht="13.5">
      <c r="B223" s="48"/>
      <c r="C223" s="76"/>
      <c r="D223" s="239" t="s">
        <v>343</v>
      </c>
      <c r="E223" s="76"/>
      <c r="F223" s="242" t="s">
        <v>1079</v>
      </c>
      <c r="G223" s="76"/>
      <c r="H223" s="76"/>
      <c r="I223" s="198"/>
      <c r="J223" s="76"/>
      <c r="K223" s="76"/>
      <c r="L223" s="74"/>
      <c r="M223" s="241"/>
      <c r="N223" s="49"/>
      <c r="O223" s="49"/>
      <c r="P223" s="49"/>
      <c r="Q223" s="49"/>
      <c r="R223" s="49"/>
      <c r="S223" s="49"/>
      <c r="T223" s="97"/>
      <c r="AT223" s="25" t="s">
        <v>343</v>
      </c>
      <c r="AU223" s="25" t="s">
        <v>92</v>
      </c>
    </row>
    <row r="224" spans="2:51" s="12" customFormat="1" ht="13.5">
      <c r="B224" s="253"/>
      <c r="C224" s="254"/>
      <c r="D224" s="239" t="s">
        <v>278</v>
      </c>
      <c r="E224" s="255" t="s">
        <v>40</v>
      </c>
      <c r="F224" s="256" t="s">
        <v>1545</v>
      </c>
      <c r="G224" s="254"/>
      <c r="H224" s="257">
        <v>46.09</v>
      </c>
      <c r="I224" s="258"/>
      <c r="J224" s="254"/>
      <c r="K224" s="254"/>
      <c r="L224" s="259"/>
      <c r="M224" s="260"/>
      <c r="N224" s="261"/>
      <c r="O224" s="261"/>
      <c r="P224" s="261"/>
      <c r="Q224" s="261"/>
      <c r="R224" s="261"/>
      <c r="S224" s="261"/>
      <c r="T224" s="262"/>
      <c r="AT224" s="263" t="s">
        <v>278</v>
      </c>
      <c r="AU224" s="263" t="s">
        <v>92</v>
      </c>
      <c r="AV224" s="12" t="s">
        <v>92</v>
      </c>
      <c r="AW224" s="12" t="s">
        <v>47</v>
      </c>
      <c r="AX224" s="12" t="s">
        <v>24</v>
      </c>
      <c r="AY224" s="263" t="s">
        <v>261</v>
      </c>
    </row>
    <row r="225" spans="2:65" s="1" customFormat="1" ht="22.8" customHeight="1">
      <c r="B225" s="48"/>
      <c r="C225" s="228" t="s">
        <v>645</v>
      </c>
      <c r="D225" s="228" t="s">
        <v>262</v>
      </c>
      <c r="E225" s="229" t="s">
        <v>1086</v>
      </c>
      <c r="F225" s="230" t="s">
        <v>1087</v>
      </c>
      <c r="G225" s="231" t="s">
        <v>504</v>
      </c>
      <c r="H225" s="232">
        <v>77.84</v>
      </c>
      <c r="I225" s="233"/>
      <c r="J225" s="232">
        <f>ROUND(I225*H225,2)</f>
        <v>0</v>
      </c>
      <c r="K225" s="230" t="s">
        <v>266</v>
      </c>
      <c r="L225" s="74"/>
      <c r="M225" s="234" t="s">
        <v>40</v>
      </c>
      <c r="N225" s="235" t="s">
        <v>55</v>
      </c>
      <c r="O225" s="49"/>
      <c r="P225" s="236">
        <f>O225*H225</f>
        <v>0</v>
      </c>
      <c r="Q225" s="236">
        <v>0.5134</v>
      </c>
      <c r="R225" s="236">
        <f>Q225*H225</f>
        <v>39.963056</v>
      </c>
      <c r="S225" s="236">
        <v>0</v>
      </c>
      <c r="T225" s="237">
        <f>S225*H225</f>
        <v>0</v>
      </c>
      <c r="AR225" s="25" t="s">
        <v>287</v>
      </c>
      <c r="AT225" s="25" t="s">
        <v>262</v>
      </c>
      <c r="AU225" s="25" t="s">
        <v>92</v>
      </c>
      <c r="AY225" s="25" t="s">
        <v>261</v>
      </c>
      <c r="BE225" s="238">
        <f>IF(N225="základní",J225,0)</f>
        <v>0</v>
      </c>
      <c r="BF225" s="238">
        <f>IF(N225="snížená",J225,0)</f>
        <v>0</v>
      </c>
      <c r="BG225" s="238">
        <f>IF(N225="zákl. přenesená",J225,0)</f>
        <v>0</v>
      </c>
      <c r="BH225" s="238">
        <f>IF(N225="sníž. přenesená",J225,0)</f>
        <v>0</v>
      </c>
      <c r="BI225" s="238">
        <f>IF(N225="nulová",J225,0)</f>
        <v>0</v>
      </c>
      <c r="BJ225" s="25" t="s">
        <v>24</v>
      </c>
      <c r="BK225" s="238">
        <f>ROUND(I225*H225,2)</f>
        <v>0</v>
      </c>
      <c r="BL225" s="25" t="s">
        <v>287</v>
      </c>
      <c r="BM225" s="25" t="s">
        <v>1088</v>
      </c>
    </row>
    <row r="226" spans="2:47" s="1" customFormat="1" ht="13.5">
      <c r="B226" s="48"/>
      <c r="C226" s="76"/>
      <c r="D226" s="239" t="s">
        <v>269</v>
      </c>
      <c r="E226" s="76"/>
      <c r="F226" s="240" t="s">
        <v>1089</v>
      </c>
      <c r="G226" s="76"/>
      <c r="H226" s="76"/>
      <c r="I226" s="198"/>
      <c r="J226" s="76"/>
      <c r="K226" s="76"/>
      <c r="L226" s="74"/>
      <c r="M226" s="241"/>
      <c r="N226" s="49"/>
      <c r="O226" s="49"/>
      <c r="P226" s="49"/>
      <c r="Q226" s="49"/>
      <c r="R226" s="49"/>
      <c r="S226" s="49"/>
      <c r="T226" s="97"/>
      <c r="AT226" s="25" t="s">
        <v>269</v>
      </c>
      <c r="AU226" s="25" t="s">
        <v>92</v>
      </c>
    </row>
    <row r="227" spans="2:47" s="1" customFormat="1" ht="13.5">
      <c r="B227" s="48"/>
      <c r="C227" s="76"/>
      <c r="D227" s="239" t="s">
        <v>343</v>
      </c>
      <c r="E227" s="76"/>
      <c r="F227" s="242" t="s">
        <v>1090</v>
      </c>
      <c r="G227" s="76"/>
      <c r="H227" s="76"/>
      <c r="I227" s="198"/>
      <c r="J227" s="76"/>
      <c r="K227" s="76"/>
      <c r="L227" s="74"/>
      <c r="M227" s="241"/>
      <c r="N227" s="49"/>
      <c r="O227" s="49"/>
      <c r="P227" s="49"/>
      <c r="Q227" s="49"/>
      <c r="R227" s="49"/>
      <c r="S227" s="49"/>
      <c r="T227" s="97"/>
      <c r="AT227" s="25" t="s">
        <v>343</v>
      </c>
      <c r="AU227" s="25" t="s">
        <v>92</v>
      </c>
    </row>
    <row r="228" spans="2:51" s="12" customFormat="1" ht="13.5">
      <c r="B228" s="253"/>
      <c r="C228" s="254"/>
      <c r="D228" s="239" t="s">
        <v>278</v>
      </c>
      <c r="E228" s="255" t="s">
        <v>40</v>
      </c>
      <c r="F228" s="256" t="s">
        <v>1537</v>
      </c>
      <c r="G228" s="254"/>
      <c r="H228" s="257">
        <v>77.84</v>
      </c>
      <c r="I228" s="258"/>
      <c r="J228" s="254"/>
      <c r="K228" s="254"/>
      <c r="L228" s="259"/>
      <c r="M228" s="260"/>
      <c r="N228" s="261"/>
      <c r="O228" s="261"/>
      <c r="P228" s="261"/>
      <c r="Q228" s="261"/>
      <c r="R228" s="261"/>
      <c r="S228" s="261"/>
      <c r="T228" s="262"/>
      <c r="AT228" s="263" t="s">
        <v>278</v>
      </c>
      <c r="AU228" s="263" t="s">
        <v>92</v>
      </c>
      <c r="AV228" s="12" t="s">
        <v>92</v>
      </c>
      <c r="AW228" s="12" t="s">
        <v>47</v>
      </c>
      <c r="AX228" s="12" t="s">
        <v>24</v>
      </c>
      <c r="AY228" s="263" t="s">
        <v>261</v>
      </c>
    </row>
    <row r="229" spans="2:63" s="10" customFormat="1" ht="29.85" customHeight="1">
      <c r="B229" s="214"/>
      <c r="C229" s="215"/>
      <c r="D229" s="216" t="s">
        <v>83</v>
      </c>
      <c r="E229" s="274" t="s">
        <v>930</v>
      </c>
      <c r="F229" s="274" t="s">
        <v>931</v>
      </c>
      <c r="G229" s="215"/>
      <c r="H229" s="215"/>
      <c r="I229" s="218"/>
      <c r="J229" s="275">
        <f>BK229</f>
        <v>0</v>
      </c>
      <c r="K229" s="215"/>
      <c r="L229" s="220"/>
      <c r="M229" s="221"/>
      <c r="N229" s="222"/>
      <c r="O229" s="222"/>
      <c r="P229" s="223">
        <f>SUM(P230:P231)</f>
        <v>0</v>
      </c>
      <c r="Q229" s="222"/>
      <c r="R229" s="223">
        <f>SUM(R230:R231)</f>
        <v>0</v>
      </c>
      <c r="S229" s="222"/>
      <c r="T229" s="224">
        <f>SUM(T230:T231)</f>
        <v>0</v>
      </c>
      <c r="AR229" s="225" t="s">
        <v>24</v>
      </c>
      <c r="AT229" s="226" t="s">
        <v>83</v>
      </c>
      <c r="AU229" s="226" t="s">
        <v>24</v>
      </c>
      <c r="AY229" s="225" t="s">
        <v>261</v>
      </c>
      <c r="BK229" s="227">
        <f>SUM(BK230:BK231)</f>
        <v>0</v>
      </c>
    </row>
    <row r="230" spans="2:65" s="1" customFormat="1" ht="14.4" customHeight="1">
      <c r="B230" s="48"/>
      <c r="C230" s="228" t="s">
        <v>650</v>
      </c>
      <c r="D230" s="228" t="s">
        <v>262</v>
      </c>
      <c r="E230" s="229" t="s">
        <v>933</v>
      </c>
      <c r="F230" s="230" t="s">
        <v>934</v>
      </c>
      <c r="G230" s="231" t="s">
        <v>363</v>
      </c>
      <c r="H230" s="232">
        <v>149.79</v>
      </c>
      <c r="I230" s="233"/>
      <c r="J230" s="232">
        <f>ROUND(I230*H230,2)</f>
        <v>0</v>
      </c>
      <c r="K230" s="230" t="s">
        <v>266</v>
      </c>
      <c r="L230" s="74"/>
      <c r="M230" s="234" t="s">
        <v>40</v>
      </c>
      <c r="N230" s="235" t="s">
        <v>55</v>
      </c>
      <c r="O230" s="49"/>
      <c r="P230" s="236">
        <f>O230*H230</f>
        <v>0</v>
      </c>
      <c r="Q230" s="236">
        <v>0</v>
      </c>
      <c r="R230" s="236">
        <f>Q230*H230</f>
        <v>0</v>
      </c>
      <c r="S230" s="236">
        <v>0</v>
      </c>
      <c r="T230" s="237">
        <f>S230*H230</f>
        <v>0</v>
      </c>
      <c r="AR230" s="25" t="s">
        <v>287</v>
      </c>
      <c r="AT230" s="25" t="s">
        <v>262</v>
      </c>
      <c r="AU230" s="25" t="s">
        <v>92</v>
      </c>
      <c r="AY230" s="25" t="s">
        <v>261</v>
      </c>
      <c r="BE230" s="238">
        <f>IF(N230="základní",J230,0)</f>
        <v>0</v>
      </c>
      <c r="BF230" s="238">
        <f>IF(N230="snížená",J230,0)</f>
        <v>0</v>
      </c>
      <c r="BG230" s="238">
        <f>IF(N230="zákl. přenesená",J230,0)</f>
        <v>0</v>
      </c>
      <c r="BH230" s="238">
        <f>IF(N230="sníž. přenesená",J230,0)</f>
        <v>0</v>
      </c>
      <c r="BI230" s="238">
        <f>IF(N230="nulová",J230,0)</f>
        <v>0</v>
      </c>
      <c r="BJ230" s="25" t="s">
        <v>24</v>
      </c>
      <c r="BK230" s="238">
        <f>ROUND(I230*H230,2)</f>
        <v>0</v>
      </c>
      <c r="BL230" s="25" t="s">
        <v>287</v>
      </c>
      <c r="BM230" s="25" t="s">
        <v>1092</v>
      </c>
    </row>
    <row r="231" spans="2:47" s="1" customFormat="1" ht="13.5">
      <c r="B231" s="48"/>
      <c r="C231" s="76"/>
      <c r="D231" s="239" t="s">
        <v>269</v>
      </c>
      <c r="E231" s="76"/>
      <c r="F231" s="240" t="s">
        <v>936</v>
      </c>
      <c r="G231" s="76"/>
      <c r="H231" s="76"/>
      <c r="I231" s="198"/>
      <c r="J231" s="76"/>
      <c r="K231" s="76"/>
      <c r="L231" s="74"/>
      <c r="M231" s="241"/>
      <c r="N231" s="49"/>
      <c r="O231" s="49"/>
      <c r="P231" s="49"/>
      <c r="Q231" s="49"/>
      <c r="R231" s="49"/>
      <c r="S231" s="49"/>
      <c r="T231" s="97"/>
      <c r="AT231" s="25" t="s">
        <v>269</v>
      </c>
      <c r="AU231" s="25" t="s">
        <v>92</v>
      </c>
    </row>
    <row r="232" spans="2:63" s="10" customFormat="1" ht="37.4" customHeight="1">
      <c r="B232" s="214"/>
      <c r="C232" s="215"/>
      <c r="D232" s="216" t="s">
        <v>83</v>
      </c>
      <c r="E232" s="217" t="s">
        <v>937</v>
      </c>
      <c r="F232" s="217" t="s">
        <v>938</v>
      </c>
      <c r="G232" s="215"/>
      <c r="H232" s="215"/>
      <c r="I232" s="218"/>
      <c r="J232" s="219">
        <f>BK232</f>
        <v>0</v>
      </c>
      <c r="K232" s="215"/>
      <c r="L232" s="220"/>
      <c r="M232" s="221"/>
      <c r="N232" s="222"/>
      <c r="O232" s="222"/>
      <c r="P232" s="223">
        <f>P233</f>
        <v>0</v>
      </c>
      <c r="Q232" s="222"/>
      <c r="R232" s="223">
        <f>R233</f>
        <v>0.05</v>
      </c>
      <c r="S232" s="222"/>
      <c r="T232" s="224">
        <f>T233</f>
        <v>0</v>
      </c>
      <c r="AR232" s="225" t="s">
        <v>92</v>
      </c>
      <c r="AT232" s="226" t="s">
        <v>83</v>
      </c>
      <c r="AU232" s="226" t="s">
        <v>84</v>
      </c>
      <c r="AY232" s="225" t="s">
        <v>261</v>
      </c>
      <c r="BK232" s="227">
        <f>BK233</f>
        <v>0</v>
      </c>
    </row>
    <row r="233" spans="2:63" s="10" customFormat="1" ht="19.9" customHeight="1">
      <c r="B233" s="214"/>
      <c r="C233" s="215"/>
      <c r="D233" s="216" t="s">
        <v>83</v>
      </c>
      <c r="E233" s="274" t="s">
        <v>939</v>
      </c>
      <c r="F233" s="274" t="s">
        <v>940</v>
      </c>
      <c r="G233" s="215"/>
      <c r="H233" s="215"/>
      <c r="I233" s="218"/>
      <c r="J233" s="275">
        <f>BK233</f>
        <v>0</v>
      </c>
      <c r="K233" s="215"/>
      <c r="L233" s="220"/>
      <c r="M233" s="221"/>
      <c r="N233" s="222"/>
      <c r="O233" s="222"/>
      <c r="P233" s="223">
        <f>SUM(P234:P252)</f>
        <v>0</v>
      </c>
      <c r="Q233" s="222"/>
      <c r="R233" s="223">
        <f>SUM(R234:R252)</f>
        <v>0.05</v>
      </c>
      <c r="S233" s="222"/>
      <c r="T233" s="224">
        <f>SUM(T234:T252)</f>
        <v>0</v>
      </c>
      <c r="AR233" s="225" t="s">
        <v>92</v>
      </c>
      <c r="AT233" s="226" t="s">
        <v>83</v>
      </c>
      <c r="AU233" s="226" t="s">
        <v>24</v>
      </c>
      <c r="AY233" s="225" t="s">
        <v>261</v>
      </c>
      <c r="BK233" s="227">
        <f>SUM(BK234:BK252)</f>
        <v>0</v>
      </c>
    </row>
    <row r="234" spans="2:65" s="1" customFormat="1" ht="22.8" customHeight="1">
      <c r="B234" s="48"/>
      <c r="C234" s="228" t="s">
        <v>655</v>
      </c>
      <c r="D234" s="228" t="s">
        <v>262</v>
      </c>
      <c r="E234" s="229" t="s">
        <v>942</v>
      </c>
      <c r="F234" s="230" t="s">
        <v>943</v>
      </c>
      <c r="G234" s="231" t="s">
        <v>504</v>
      </c>
      <c r="H234" s="232">
        <v>58.7</v>
      </c>
      <c r="I234" s="233"/>
      <c r="J234" s="232">
        <f>ROUND(I234*H234,2)</f>
        <v>0</v>
      </c>
      <c r="K234" s="230" t="s">
        <v>266</v>
      </c>
      <c r="L234" s="74"/>
      <c r="M234" s="234" t="s">
        <v>40</v>
      </c>
      <c r="N234" s="235" t="s">
        <v>55</v>
      </c>
      <c r="O234" s="49"/>
      <c r="P234" s="236">
        <f>O234*H234</f>
        <v>0</v>
      </c>
      <c r="Q234" s="236">
        <v>0</v>
      </c>
      <c r="R234" s="236">
        <f>Q234*H234</f>
        <v>0</v>
      </c>
      <c r="S234" s="236">
        <v>0</v>
      </c>
      <c r="T234" s="237">
        <f>S234*H234</f>
        <v>0</v>
      </c>
      <c r="AR234" s="25" t="s">
        <v>563</v>
      </c>
      <c r="AT234" s="25" t="s">
        <v>262</v>
      </c>
      <c r="AU234" s="25" t="s">
        <v>92</v>
      </c>
      <c r="AY234" s="25" t="s">
        <v>261</v>
      </c>
      <c r="BE234" s="238">
        <f>IF(N234="základní",J234,0)</f>
        <v>0</v>
      </c>
      <c r="BF234" s="238">
        <f>IF(N234="snížená",J234,0)</f>
        <v>0</v>
      </c>
      <c r="BG234" s="238">
        <f>IF(N234="zákl. přenesená",J234,0)</f>
        <v>0</v>
      </c>
      <c r="BH234" s="238">
        <f>IF(N234="sníž. přenesená",J234,0)</f>
        <v>0</v>
      </c>
      <c r="BI234" s="238">
        <f>IF(N234="nulová",J234,0)</f>
        <v>0</v>
      </c>
      <c r="BJ234" s="25" t="s">
        <v>24</v>
      </c>
      <c r="BK234" s="238">
        <f>ROUND(I234*H234,2)</f>
        <v>0</v>
      </c>
      <c r="BL234" s="25" t="s">
        <v>563</v>
      </c>
      <c r="BM234" s="25" t="s">
        <v>1546</v>
      </c>
    </row>
    <row r="235" spans="2:47" s="1" customFormat="1" ht="13.5">
      <c r="B235" s="48"/>
      <c r="C235" s="76"/>
      <c r="D235" s="239" t="s">
        <v>269</v>
      </c>
      <c r="E235" s="76"/>
      <c r="F235" s="240" t="s">
        <v>945</v>
      </c>
      <c r="G235" s="76"/>
      <c r="H235" s="76"/>
      <c r="I235" s="198"/>
      <c r="J235" s="76"/>
      <c r="K235" s="76"/>
      <c r="L235" s="74"/>
      <c r="M235" s="241"/>
      <c r="N235" s="49"/>
      <c r="O235" s="49"/>
      <c r="P235" s="49"/>
      <c r="Q235" s="49"/>
      <c r="R235" s="49"/>
      <c r="S235" s="49"/>
      <c r="T235" s="97"/>
      <c r="AT235" s="25" t="s">
        <v>269</v>
      </c>
      <c r="AU235" s="25" t="s">
        <v>92</v>
      </c>
    </row>
    <row r="236" spans="2:47" s="1" customFormat="1" ht="13.5">
      <c r="B236" s="48"/>
      <c r="C236" s="76"/>
      <c r="D236" s="239" t="s">
        <v>343</v>
      </c>
      <c r="E236" s="76"/>
      <c r="F236" s="242" t="s">
        <v>946</v>
      </c>
      <c r="G236" s="76"/>
      <c r="H236" s="76"/>
      <c r="I236" s="198"/>
      <c r="J236" s="76"/>
      <c r="K236" s="76"/>
      <c r="L236" s="74"/>
      <c r="M236" s="241"/>
      <c r="N236" s="49"/>
      <c r="O236" s="49"/>
      <c r="P236" s="49"/>
      <c r="Q236" s="49"/>
      <c r="R236" s="49"/>
      <c r="S236" s="49"/>
      <c r="T236" s="97"/>
      <c r="AT236" s="25" t="s">
        <v>343</v>
      </c>
      <c r="AU236" s="25" t="s">
        <v>92</v>
      </c>
    </row>
    <row r="237" spans="2:51" s="12" customFormat="1" ht="13.5">
      <c r="B237" s="253"/>
      <c r="C237" s="254"/>
      <c r="D237" s="239" t="s">
        <v>278</v>
      </c>
      <c r="E237" s="255" t="s">
        <v>40</v>
      </c>
      <c r="F237" s="256" t="s">
        <v>1547</v>
      </c>
      <c r="G237" s="254"/>
      <c r="H237" s="257">
        <v>58.7</v>
      </c>
      <c r="I237" s="258"/>
      <c r="J237" s="254"/>
      <c r="K237" s="254"/>
      <c r="L237" s="259"/>
      <c r="M237" s="260"/>
      <c r="N237" s="261"/>
      <c r="O237" s="261"/>
      <c r="P237" s="261"/>
      <c r="Q237" s="261"/>
      <c r="R237" s="261"/>
      <c r="S237" s="261"/>
      <c r="T237" s="262"/>
      <c r="AT237" s="263" t="s">
        <v>278</v>
      </c>
      <c r="AU237" s="263" t="s">
        <v>92</v>
      </c>
      <c r="AV237" s="12" t="s">
        <v>92</v>
      </c>
      <c r="AW237" s="12" t="s">
        <v>47</v>
      </c>
      <c r="AX237" s="12" t="s">
        <v>24</v>
      </c>
      <c r="AY237" s="263" t="s">
        <v>261</v>
      </c>
    </row>
    <row r="238" spans="2:65" s="1" customFormat="1" ht="14.4" customHeight="1">
      <c r="B238" s="48"/>
      <c r="C238" s="301" t="s">
        <v>660</v>
      </c>
      <c r="D238" s="301" t="s">
        <v>510</v>
      </c>
      <c r="E238" s="302" t="s">
        <v>949</v>
      </c>
      <c r="F238" s="303" t="s">
        <v>950</v>
      </c>
      <c r="G238" s="304" t="s">
        <v>363</v>
      </c>
      <c r="H238" s="305">
        <v>0.02</v>
      </c>
      <c r="I238" s="306"/>
      <c r="J238" s="305">
        <f>ROUND(I238*H238,2)</f>
        <v>0</v>
      </c>
      <c r="K238" s="303" t="s">
        <v>266</v>
      </c>
      <c r="L238" s="307"/>
      <c r="M238" s="308" t="s">
        <v>40</v>
      </c>
      <c r="N238" s="309" t="s">
        <v>55</v>
      </c>
      <c r="O238" s="49"/>
      <c r="P238" s="236">
        <f>O238*H238</f>
        <v>0</v>
      </c>
      <c r="Q238" s="236">
        <v>1</v>
      </c>
      <c r="R238" s="236">
        <f>Q238*H238</f>
        <v>0.02</v>
      </c>
      <c r="S238" s="236">
        <v>0</v>
      </c>
      <c r="T238" s="237">
        <f>S238*H238</f>
        <v>0</v>
      </c>
      <c r="AR238" s="25" t="s">
        <v>650</v>
      </c>
      <c r="AT238" s="25" t="s">
        <v>510</v>
      </c>
      <c r="AU238" s="25" t="s">
        <v>92</v>
      </c>
      <c r="AY238" s="25" t="s">
        <v>261</v>
      </c>
      <c r="BE238" s="238">
        <f>IF(N238="základní",J238,0)</f>
        <v>0</v>
      </c>
      <c r="BF238" s="238">
        <f>IF(N238="snížená",J238,0)</f>
        <v>0</v>
      </c>
      <c r="BG238" s="238">
        <f>IF(N238="zákl. přenesená",J238,0)</f>
        <v>0</v>
      </c>
      <c r="BH238" s="238">
        <f>IF(N238="sníž. přenesená",J238,0)</f>
        <v>0</v>
      </c>
      <c r="BI238" s="238">
        <f>IF(N238="nulová",J238,0)</f>
        <v>0</v>
      </c>
      <c r="BJ238" s="25" t="s">
        <v>24</v>
      </c>
      <c r="BK238" s="238">
        <f>ROUND(I238*H238,2)</f>
        <v>0</v>
      </c>
      <c r="BL238" s="25" t="s">
        <v>563</v>
      </c>
      <c r="BM238" s="25" t="s">
        <v>1548</v>
      </c>
    </row>
    <row r="239" spans="2:47" s="1" customFormat="1" ht="13.5">
      <c r="B239" s="48"/>
      <c r="C239" s="76"/>
      <c r="D239" s="239" t="s">
        <v>269</v>
      </c>
      <c r="E239" s="76"/>
      <c r="F239" s="240" t="s">
        <v>952</v>
      </c>
      <c r="G239" s="76"/>
      <c r="H239" s="76"/>
      <c r="I239" s="198"/>
      <c r="J239" s="76"/>
      <c r="K239" s="76"/>
      <c r="L239" s="74"/>
      <c r="M239" s="241"/>
      <c r="N239" s="49"/>
      <c r="O239" s="49"/>
      <c r="P239" s="49"/>
      <c r="Q239" s="49"/>
      <c r="R239" s="49"/>
      <c r="S239" s="49"/>
      <c r="T239" s="97"/>
      <c r="AT239" s="25" t="s">
        <v>269</v>
      </c>
      <c r="AU239" s="25" t="s">
        <v>92</v>
      </c>
    </row>
    <row r="240" spans="2:47" s="1" customFormat="1" ht="13.5">
      <c r="B240" s="48"/>
      <c r="C240" s="76"/>
      <c r="D240" s="239" t="s">
        <v>271</v>
      </c>
      <c r="E240" s="76"/>
      <c r="F240" s="242" t="s">
        <v>1096</v>
      </c>
      <c r="G240" s="76"/>
      <c r="H240" s="76"/>
      <c r="I240" s="198"/>
      <c r="J240" s="76"/>
      <c r="K240" s="76"/>
      <c r="L240" s="74"/>
      <c r="M240" s="241"/>
      <c r="N240" s="49"/>
      <c r="O240" s="49"/>
      <c r="P240" s="49"/>
      <c r="Q240" s="49"/>
      <c r="R240" s="49"/>
      <c r="S240" s="49"/>
      <c r="T240" s="97"/>
      <c r="AT240" s="25" t="s">
        <v>271</v>
      </c>
      <c r="AU240" s="25" t="s">
        <v>92</v>
      </c>
    </row>
    <row r="241" spans="2:51" s="12" customFormat="1" ht="13.5">
      <c r="B241" s="253"/>
      <c r="C241" s="254"/>
      <c r="D241" s="239" t="s">
        <v>278</v>
      </c>
      <c r="E241" s="254"/>
      <c r="F241" s="256" t="s">
        <v>1549</v>
      </c>
      <c r="G241" s="254"/>
      <c r="H241" s="257">
        <v>0.02</v>
      </c>
      <c r="I241" s="258"/>
      <c r="J241" s="254"/>
      <c r="K241" s="254"/>
      <c r="L241" s="259"/>
      <c r="M241" s="260"/>
      <c r="N241" s="261"/>
      <c r="O241" s="261"/>
      <c r="P241" s="261"/>
      <c r="Q241" s="261"/>
      <c r="R241" s="261"/>
      <c r="S241" s="261"/>
      <c r="T241" s="262"/>
      <c r="AT241" s="263" t="s">
        <v>278</v>
      </c>
      <c r="AU241" s="263" t="s">
        <v>92</v>
      </c>
      <c r="AV241" s="12" t="s">
        <v>92</v>
      </c>
      <c r="AW241" s="12" t="s">
        <v>6</v>
      </c>
      <c r="AX241" s="12" t="s">
        <v>24</v>
      </c>
      <c r="AY241" s="263" t="s">
        <v>261</v>
      </c>
    </row>
    <row r="242" spans="2:65" s="1" customFormat="1" ht="22.8" customHeight="1">
      <c r="B242" s="48"/>
      <c r="C242" s="228" t="s">
        <v>666</v>
      </c>
      <c r="D242" s="228" t="s">
        <v>262</v>
      </c>
      <c r="E242" s="229" t="s">
        <v>956</v>
      </c>
      <c r="F242" s="230" t="s">
        <v>957</v>
      </c>
      <c r="G242" s="231" t="s">
        <v>504</v>
      </c>
      <c r="H242" s="232">
        <v>58.7</v>
      </c>
      <c r="I242" s="233"/>
      <c r="J242" s="232">
        <f>ROUND(I242*H242,2)</f>
        <v>0</v>
      </c>
      <c r="K242" s="230" t="s">
        <v>266</v>
      </c>
      <c r="L242" s="74"/>
      <c r="M242" s="234" t="s">
        <v>40</v>
      </c>
      <c r="N242" s="235" t="s">
        <v>55</v>
      </c>
      <c r="O242" s="49"/>
      <c r="P242" s="236">
        <f>O242*H242</f>
        <v>0</v>
      </c>
      <c r="Q242" s="236">
        <v>0</v>
      </c>
      <c r="R242" s="236">
        <f>Q242*H242</f>
        <v>0</v>
      </c>
      <c r="S242" s="236">
        <v>0</v>
      </c>
      <c r="T242" s="237">
        <f>S242*H242</f>
        <v>0</v>
      </c>
      <c r="AR242" s="25" t="s">
        <v>563</v>
      </c>
      <c r="AT242" s="25" t="s">
        <v>262</v>
      </c>
      <c r="AU242" s="25" t="s">
        <v>92</v>
      </c>
      <c r="AY242" s="25" t="s">
        <v>261</v>
      </c>
      <c r="BE242" s="238">
        <f>IF(N242="základní",J242,0)</f>
        <v>0</v>
      </c>
      <c r="BF242" s="238">
        <f>IF(N242="snížená",J242,0)</f>
        <v>0</v>
      </c>
      <c r="BG242" s="238">
        <f>IF(N242="zákl. přenesená",J242,0)</f>
        <v>0</v>
      </c>
      <c r="BH242" s="238">
        <f>IF(N242="sníž. přenesená",J242,0)</f>
        <v>0</v>
      </c>
      <c r="BI242" s="238">
        <f>IF(N242="nulová",J242,0)</f>
        <v>0</v>
      </c>
      <c r="BJ242" s="25" t="s">
        <v>24</v>
      </c>
      <c r="BK242" s="238">
        <f>ROUND(I242*H242,2)</f>
        <v>0</v>
      </c>
      <c r="BL242" s="25" t="s">
        <v>563</v>
      </c>
      <c r="BM242" s="25" t="s">
        <v>1550</v>
      </c>
    </row>
    <row r="243" spans="2:47" s="1" customFormat="1" ht="13.5">
      <c r="B243" s="48"/>
      <c r="C243" s="76"/>
      <c r="D243" s="239" t="s">
        <v>269</v>
      </c>
      <c r="E243" s="76"/>
      <c r="F243" s="240" t="s">
        <v>959</v>
      </c>
      <c r="G243" s="76"/>
      <c r="H243" s="76"/>
      <c r="I243" s="198"/>
      <c r="J243" s="76"/>
      <c r="K243" s="76"/>
      <c r="L243" s="74"/>
      <c r="M243" s="241"/>
      <c r="N243" s="49"/>
      <c r="O243" s="49"/>
      <c r="P243" s="49"/>
      <c r="Q243" s="49"/>
      <c r="R243" s="49"/>
      <c r="S243" s="49"/>
      <c r="T243" s="97"/>
      <c r="AT243" s="25" t="s">
        <v>269</v>
      </c>
      <c r="AU243" s="25" t="s">
        <v>92</v>
      </c>
    </row>
    <row r="244" spans="2:47" s="1" customFormat="1" ht="13.5">
      <c r="B244" s="48"/>
      <c r="C244" s="76"/>
      <c r="D244" s="239" t="s">
        <v>343</v>
      </c>
      <c r="E244" s="76"/>
      <c r="F244" s="242" t="s">
        <v>946</v>
      </c>
      <c r="G244" s="76"/>
      <c r="H244" s="76"/>
      <c r="I244" s="198"/>
      <c r="J244" s="76"/>
      <c r="K244" s="76"/>
      <c r="L244" s="74"/>
      <c r="M244" s="241"/>
      <c r="N244" s="49"/>
      <c r="O244" s="49"/>
      <c r="P244" s="49"/>
      <c r="Q244" s="49"/>
      <c r="R244" s="49"/>
      <c r="S244" s="49"/>
      <c r="T244" s="97"/>
      <c r="AT244" s="25" t="s">
        <v>343</v>
      </c>
      <c r="AU244" s="25" t="s">
        <v>92</v>
      </c>
    </row>
    <row r="245" spans="2:51" s="12" customFormat="1" ht="13.5">
      <c r="B245" s="253"/>
      <c r="C245" s="254"/>
      <c r="D245" s="239" t="s">
        <v>278</v>
      </c>
      <c r="E245" s="255" t="s">
        <v>40</v>
      </c>
      <c r="F245" s="256" t="s">
        <v>1547</v>
      </c>
      <c r="G245" s="254"/>
      <c r="H245" s="257">
        <v>58.7</v>
      </c>
      <c r="I245" s="258"/>
      <c r="J245" s="254"/>
      <c r="K245" s="254"/>
      <c r="L245" s="259"/>
      <c r="M245" s="260"/>
      <c r="N245" s="261"/>
      <c r="O245" s="261"/>
      <c r="P245" s="261"/>
      <c r="Q245" s="261"/>
      <c r="R245" s="261"/>
      <c r="S245" s="261"/>
      <c r="T245" s="262"/>
      <c r="AT245" s="263" t="s">
        <v>278</v>
      </c>
      <c r="AU245" s="263" t="s">
        <v>92</v>
      </c>
      <c r="AV245" s="12" t="s">
        <v>92</v>
      </c>
      <c r="AW245" s="12" t="s">
        <v>47</v>
      </c>
      <c r="AX245" s="12" t="s">
        <v>24</v>
      </c>
      <c r="AY245" s="263" t="s">
        <v>261</v>
      </c>
    </row>
    <row r="246" spans="2:65" s="1" customFormat="1" ht="14.4" customHeight="1">
      <c r="B246" s="48"/>
      <c r="C246" s="301" t="s">
        <v>673</v>
      </c>
      <c r="D246" s="301" t="s">
        <v>510</v>
      </c>
      <c r="E246" s="302" t="s">
        <v>961</v>
      </c>
      <c r="F246" s="303" t="s">
        <v>962</v>
      </c>
      <c r="G246" s="304" t="s">
        <v>363</v>
      </c>
      <c r="H246" s="305">
        <v>0.03</v>
      </c>
      <c r="I246" s="306"/>
      <c r="J246" s="305">
        <f>ROUND(I246*H246,2)</f>
        <v>0</v>
      </c>
      <c r="K246" s="303" t="s">
        <v>266</v>
      </c>
      <c r="L246" s="307"/>
      <c r="M246" s="308" t="s">
        <v>40</v>
      </c>
      <c r="N246" s="309" t="s">
        <v>55</v>
      </c>
      <c r="O246" s="49"/>
      <c r="P246" s="236">
        <f>O246*H246</f>
        <v>0</v>
      </c>
      <c r="Q246" s="236">
        <v>1</v>
      </c>
      <c r="R246" s="236">
        <f>Q246*H246</f>
        <v>0.03</v>
      </c>
      <c r="S246" s="236">
        <v>0</v>
      </c>
      <c r="T246" s="237">
        <f>S246*H246</f>
        <v>0</v>
      </c>
      <c r="AR246" s="25" t="s">
        <v>650</v>
      </c>
      <c r="AT246" s="25" t="s">
        <v>510</v>
      </c>
      <c r="AU246" s="25" t="s">
        <v>92</v>
      </c>
      <c r="AY246" s="25" t="s">
        <v>261</v>
      </c>
      <c r="BE246" s="238">
        <f>IF(N246="základní",J246,0)</f>
        <v>0</v>
      </c>
      <c r="BF246" s="238">
        <f>IF(N246="snížená",J246,0)</f>
        <v>0</v>
      </c>
      <c r="BG246" s="238">
        <f>IF(N246="zákl. přenesená",J246,0)</f>
        <v>0</v>
      </c>
      <c r="BH246" s="238">
        <f>IF(N246="sníž. přenesená",J246,0)</f>
        <v>0</v>
      </c>
      <c r="BI246" s="238">
        <f>IF(N246="nulová",J246,0)</f>
        <v>0</v>
      </c>
      <c r="BJ246" s="25" t="s">
        <v>24</v>
      </c>
      <c r="BK246" s="238">
        <f>ROUND(I246*H246,2)</f>
        <v>0</v>
      </c>
      <c r="BL246" s="25" t="s">
        <v>563</v>
      </c>
      <c r="BM246" s="25" t="s">
        <v>1551</v>
      </c>
    </row>
    <row r="247" spans="2:47" s="1" customFormat="1" ht="13.5">
      <c r="B247" s="48"/>
      <c r="C247" s="76"/>
      <c r="D247" s="239" t="s">
        <v>269</v>
      </c>
      <c r="E247" s="76"/>
      <c r="F247" s="240" t="s">
        <v>964</v>
      </c>
      <c r="G247" s="76"/>
      <c r="H247" s="76"/>
      <c r="I247" s="198"/>
      <c r="J247" s="76"/>
      <c r="K247" s="76"/>
      <c r="L247" s="74"/>
      <c r="M247" s="241"/>
      <c r="N247" s="49"/>
      <c r="O247" s="49"/>
      <c r="P247" s="49"/>
      <c r="Q247" s="49"/>
      <c r="R247" s="49"/>
      <c r="S247" s="49"/>
      <c r="T247" s="97"/>
      <c r="AT247" s="25" t="s">
        <v>269</v>
      </c>
      <c r="AU247" s="25" t="s">
        <v>92</v>
      </c>
    </row>
    <row r="248" spans="2:47" s="1" customFormat="1" ht="13.5">
      <c r="B248" s="48"/>
      <c r="C248" s="76"/>
      <c r="D248" s="239" t="s">
        <v>271</v>
      </c>
      <c r="E248" s="76"/>
      <c r="F248" s="242" t="s">
        <v>1100</v>
      </c>
      <c r="G248" s="76"/>
      <c r="H248" s="76"/>
      <c r="I248" s="198"/>
      <c r="J248" s="76"/>
      <c r="K248" s="76"/>
      <c r="L248" s="74"/>
      <c r="M248" s="241"/>
      <c r="N248" s="49"/>
      <c r="O248" s="49"/>
      <c r="P248" s="49"/>
      <c r="Q248" s="49"/>
      <c r="R248" s="49"/>
      <c r="S248" s="49"/>
      <c r="T248" s="97"/>
      <c r="AT248" s="25" t="s">
        <v>271</v>
      </c>
      <c r="AU248" s="25" t="s">
        <v>92</v>
      </c>
    </row>
    <row r="249" spans="2:51" s="12" customFormat="1" ht="13.5">
      <c r="B249" s="253"/>
      <c r="C249" s="254"/>
      <c r="D249" s="239" t="s">
        <v>278</v>
      </c>
      <c r="E249" s="254"/>
      <c r="F249" s="256" t="s">
        <v>1552</v>
      </c>
      <c r="G249" s="254"/>
      <c r="H249" s="257">
        <v>0.03</v>
      </c>
      <c r="I249" s="258"/>
      <c r="J249" s="254"/>
      <c r="K249" s="254"/>
      <c r="L249" s="259"/>
      <c r="M249" s="260"/>
      <c r="N249" s="261"/>
      <c r="O249" s="261"/>
      <c r="P249" s="261"/>
      <c r="Q249" s="261"/>
      <c r="R249" s="261"/>
      <c r="S249" s="261"/>
      <c r="T249" s="262"/>
      <c r="AT249" s="263" t="s">
        <v>278</v>
      </c>
      <c r="AU249" s="263" t="s">
        <v>92</v>
      </c>
      <c r="AV249" s="12" t="s">
        <v>92</v>
      </c>
      <c r="AW249" s="12" t="s">
        <v>6</v>
      </c>
      <c r="AX249" s="12" t="s">
        <v>24</v>
      </c>
      <c r="AY249" s="263" t="s">
        <v>261</v>
      </c>
    </row>
    <row r="250" spans="2:65" s="1" customFormat="1" ht="22.8" customHeight="1">
      <c r="B250" s="48"/>
      <c r="C250" s="228" t="s">
        <v>680</v>
      </c>
      <c r="D250" s="228" t="s">
        <v>262</v>
      </c>
      <c r="E250" s="229" t="s">
        <v>968</v>
      </c>
      <c r="F250" s="230" t="s">
        <v>969</v>
      </c>
      <c r="G250" s="231" t="s">
        <v>363</v>
      </c>
      <c r="H250" s="232">
        <v>0.05</v>
      </c>
      <c r="I250" s="233"/>
      <c r="J250" s="232">
        <f>ROUND(I250*H250,2)</f>
        <v>0</v>
      </c>
      <c r="K250" s="230" t="s">
        <v>266</v>
      </c>
      <c r="L250" s="74"/>
      <c r="M250" s="234" t="s">
        <v>40</v>
      </c>
      <c r="N250" s="235" t="s">
        <v>55</v>
      </c>
      <c r="O250" s="49"/>
      <c r="P250" s="236">
        <f>O250*H250</f>
        <v>0</v>
      </c>
      <c r="Q250" s="236">
        <v>0</v>
      </c>
      <c r="R250" s="236">
        <f>Q250*H250</f>
        <v>0</v>
      </c>
      <c r="S250" s="236">
        <v>0</v>
      </c>
      <c r="T250" s="237">
        <f>S250*H250</f>
        <v>0</v>
      </c>
      <c r="AR250" s="25" t="s">
        <v>563</v>
      </c>
      <c r="AT250" s="25" t="s">
        <v>262</v>
      </c>
      <c r="AU250" s="25" t="s">
        <v>92</v>
      </c>
      <c r="AY250" s="25" t="s">
        <v>261</v>
      </c>
      <c r="BE250" s="238">
        <f>IF(N250="základní",J250,0)</f>
        <v>0</v>
      </c>
      <c r="BF250" s="238">
        <f>IF(N250="snížená",J250,0)</f>
        <v>0</v>
      </c>
      <c r="BG250" s="238">
        <f>IF(N250="zákl. přenesená",J250,0)</f>
        <v>0</v>
      </c>
      <c r="BH250" s="238">
        <f>IF(N250="sníž. přenesená",J250,0)</f>
        <v>0</v>
      </c>
      <c r="BI250" s="238">
        <f>IF(N250="nulová",J250,0)</f>
        <v>0</v>
      </c>
      <c r="BJ250" s="25" t="s">
        <v>24</v>
      </c>
      <c r="BK250" s="238">
        <f>ROUND(I250*H250,2)</f>
        <v>0</v>
      </c>
      <c r="BL250" s="25" t="s">
        <v>563</v>
      </c>
      <c r="BM250" s="25" t="s">
        <v>1553</v>
      </c>
    </row>
    <row r="251" spans="2:47" s="1" customFormat="1" ht="13.5">
      <c r="B251" s="48"/>
      <c r="C251" s="76"/>
      <c r="D251" s="239" t="s">
        <v>269</v>
      </c>
      <c r="E251" s="76"/>
      <c r="F251" s="240" t="s">
        <v>971</v>
      </c>
      <c r="G251" s="76"/>
      <c r="H251" s="76"/>
      <c r="I251" s="198"/>
      <c r="J251" s="76"/>
      <c r="K251" s="76"/>
      <c r="L251" s="74"/>
      <c r="M251" s="241"/>
      <c r="N251" s="49"/>
      <c r="O251" s="49"/>
      <c r="P251" s="49"/>
      <c r="Q251" s="49"/>
      <c r="R251" s="49"/>
      <c r="S251" s="49"/>
      <c r="T251" s="97"/>
      <c r="AT251" s="25" t="s">
        <v>269</v>
      </c>
      <c r="AU251" s="25" t="s">
        <v>92</v>
      </c>
    </row>
    <row r="252" spans="2:47" s="1" customFormat="1" ht="13.5">
      <c r="B252" s="48"/>
      <c r="C252" s="76"/>
      <c r="D252" s="239" t="s">
        <v>343</v>
      </c>
      <c r="E252" s="76"/>
      <c r="F252" s="242" t="s">
        <v>972</v>
      </c>
      <c r="G252" s="76"/>
      <c r="H252" s="76"/>
      <c r="I252" s="198"/>
      <c r="J252" s="76"/>
      <c r="K252" s="76"/>
      <c r="L252" s="74"/>
      <c r="M252" s="264"/>
      <c r="N252" s="265"/>
      <c r="O252" s="265"/>
      <c r="P252" s="265"/>
      <c r="Q252" s="265"/>
      <c r="R252" s="265"/>
      <c r="S252" s="265"/>
      <c r="T252" s="266"/>
      <c r="AT252" s="25" t="s">
        <v>343</v>
      </c>
      <c r="AU252" s="25" t="s">
        <v>92</v>
      </c>
    </row>
    <row r="253" spans="2:12" s="1" customFormat="1" ht="6.95" customHeight="1">
      <c r="B253" s="69"/>
      <c r="C253" s="70"/>
      <c r="D253" s="70"/>
      <c r="E253" s="70"/>
      <c r="F253" s="70"/>
      <c r="G253" s="70"/>
      <c r="H253" s="70"/>
      <c r="I253" s="180"/>
      <c r="J253" s="70"/>
      <c r="K253" s="70"/>
      <c r="L253" s="74"/>
    </row>
  </sheetData>
  <sheetProtection password="CC35" sheet="1" objects="1" scenarios="1" formatColumns="0" formatRows="0" autoFilter="0"/>
  <autoFilter ref="C88:K252"/>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29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140</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1357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1554</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1555</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ROUND(SUM(BE92:BE298),2)</f>
        <v>0</v>
      </c>
      <c r="G32" s="49"/>
      <c r="H32" s="49"/>
      <c r="I32" s="172">
        <v>0.21</v>
      </c>
      <c r="J32" s="171">
        <f>ROUND(ROUND((SUM(BE92:BE298)),2)*I32,2)</f>
        <v>0</v>
      </c>
      <c r="K32" s="53"/>
    </row>
    <row r="33" spans="2:11" s="1" customFormat="1" ht="14.4" customHeight="1">
      <c r="B33" s="48"/>
      <c r="C33" s="49"/>
      <c r="D33" s="49"/>
      <c r="E33" s="57" t="s">
        <v>56</v>
      </c>
      <c r="F33" s="171">
        <f>ROUND(SUM(BF92:BF298),2)</f>
        <v>0</v>
      </c>
      <c r="G33" s="49"/>
      <c r="H33" s="49"/>
      <c r="I33" s="172">
        <v>0.15</v>
      </c>
      <c r="J33" s="171">
        <f>ROUND(ROUND((SUM(BF92:BF298)),2)*I33,2)</f>
        <v>0</v>
      </c>
      <c r="K33" s="53"/>
    </row>
    <row r="34" spans="2:11" s="1" customFormat="1" ht="14.4" customHeight="1" hidden="1">
      <c r="B34" s="48"/>
      <c r="C34" s="49"/>
      <c r="D34" s="49"/>
      <c r="E34" s="57" t="s">
        <v>57</v>
      </c>
      <c r="F34" s="171">
        <f>ROUND(SUM(BG92:BG298),2)</f>
        <v>0</v>
      </c>
      <c r="G34" s="49"/>
      <c r="H34" s="49"/>
      <c r="I34" s="172">
        <v>0.21</v>
      </c>
      <c r="J34" s="171">
        <v>0</v>
      </c>
      <c r="K34" s="53"/>
    </row>
    <row r="35" spans="2:11" s="1" customFormat="1" ht="14.4" customHeight="1" hidden="1">
      <c r="B35" s="48"/>
      <c r="C35" s="49"/>
      <c r="D35" s="49"/>
      <c r="E35" s="57" t="s">
        <v>58</v>
      </c>
      <c r="F35" s="171">
        <f>ROUND(SUM(BH92:BH298),2)</f>
        <v>0</v>
      </c>
      <c r="G35" s="49"/>
      <c r="H35" s="49"/>
      <c r="I35" s="172">
        <v>0.15</v>
      </c>
      <c r="J35" s="171">
        <v>0</v>
      </c>
      <c r="K35" s="53"/>
    </row>
    <row r="36" spans="2:11" s="1" customFormat="1" ht="14.4" customHeight="1" hidden="1">
      <c r="B36" s="48"/>
      <c r="C36" s="49"/>
      <c r="D36" s="49"/>
      <c r="E36" s="57" t="s">
        <v>59</v>
      </c>
      <c r="F36" s="171">
        <f>ROUND(SUM(BI92:BI298),2)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1357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02-3 - Výpustný objekt MV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J155</f>
        <v>0</v>
      </c>
      <c r="K63" s="273"/>
    </row>
    <row r="64" spans="2:11" s="13" customFormat="1" ht="19.9" customHeight="1">
      <c r="B64" s="267"/>
      <c r="C64" s="268"/>
      <c r="D64" s="269" t="s">
        <v>464</v>
      </c>
      <c r="E64" s="270"/>
      <c r="F64" s="270"/>
      <c r="G64" s="270"/>
      <c r="H64" s="270"/>
      <c r="I64" s="271"/>
      <c r="J64" s="272">
        <f>J214</f>
        <v>0</v>
      </c>
      <c r="K64" s="273"/>
    </row>
    <row r="65" spans="2:11" s="13" customFormat="1" ht="19.9" customHeight="1">
      <c r="B65" s="267"/>
      <c r="C65" s="268"/>
      <c r="D65" s="269" t="s">
        <v>466</v>
      </c>
      <c r="E65" s="270"/>
      <c r="F65" s="270"/>
      <c r="G65" s="270"/>
      <c r="H65" s="270"/>
      <c r="I65" s="271"/>
      <c r="J65" s="272">
        <f>J232</f>
        <v>0</v>
      </c>
      <c r="K65" s="273"/>
    </row>
    <row r="66" spans="2:11" s="13" customFormat="1" ht="19.9" customHeight="1">
      <c r="B66" s="267"/>
      <c r="C66" s="268"/>
      <c r="D66" s="269" t="s">
        <v>467</v>
      </c>
      <c r="E66" s="270"/>
      <c r="F66" s="270"/>
      <c r="G66" s="270"/>
      <c r="H66" s="270"/>
      <c r="I66" s="271"/>
      <c r="J66" s="272">
        <f>J253</f>
        <v>0</v>
      </c>
      <c r="K66" s="273"/>
    </row>
    <row r="67" spans="2:11" s="13" customFormat="1" ht="19.9" customHeight="1">
      <c r="B67" s="267"/>
      <c r="C67" s="268"/>
      <c r="D67" s="269" t="s">
        <v>469</v>
      </c>
      <c r="E67" s="270"/>
      <c r="F67" s="270"/>
      <c r="G67" s="270"/>
      <c r="H67" s="270"/>
      <c r="I67" s="271"/>
      <c r="J67" s="272">
        <f>J267</f>
        <v>0</v>
      </c>
      <c r="K67" s="273"/>
    </row>
    <row r="68" spans="2:11" s="8" customFormat="1" ht="24.95" customHeight="1">
      <c r="B68" s="191"/>
      <c r="C68" s="192"/>
      <c r="D68" s="193" t="s">
        <v>470</v>
      </c>
      <c r="E68" s="194"/>
      <c r="F68" s="194"/>
      <c r="G68" s="194"/>
      <c r="H68" s="194"/>
      <c r="I68" s="195"/>
      <c r="J68" s="196">
        <f>J270</f>
        <v>0</v>
      </c>
      <c r="K68" s="197"/>
    </row>
    <row r="69" spans="2:11" s="13" customFormat="1" ht="19.9" customHeight="1">
      <c r="B69" s="267"/>
      <c r="C69" s="268"/>
      <c r="D69" s="269" t="s">
        <v>471</v>
      </c>
      <c r="E69" s="270"/>
      <c r="F69" s="270"/>
      <c r="G69" s="270"/>
      <c r="H69" s="270"/>
      <c r="I69" s="271"/>
      <c r="J69" s="272">
        <f>J271</f>
        <v>0</v>
      </c>
      <c r="K69" s="273"/>
    </row>
    <row r="70" spans="2:11" s="13" customFormat="1" ht="19.9" customHeight="1">
      <c r="B70" s="267"/>
      <c r="C70" s="268"/>
      <c r="D70" s="269" t="s">
        <v>1105</v>
      </c>
      <c r="E70" s="270"/>
      <c r="F70" s="270"/>
      <c r="G70" s="270"/>
      <c r="H70" s="270"/>
      <c r="I70" s="271"/>
      <c r="J70" s="272">
        <f>J291</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1357</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02-3 - Výpustný objekt MV</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P93+P270</f>
        <v>0</v>
      </c>
      <c r="Q92" s="108"/>
      <c r="R92" s="211">
        <f>R93+R270</f>
        <v>13.390995622708</v>
      </c>
      <c r="S92" s="108"/>
      <c r="T92" s="212">
        <f>T93+T270</f>
        <v>0</v>
      </c>
      <c r="AT92" s="25" t="s">
        <v>83</v>
      </c>
      <c r="AU92" s="25" t="s">
        <v>242</v>
      </c>
      <c r="BK92" s="213">
        <f>BK93+BK270</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P94+P155+P214+P232+P253+P267</f>
        <v>0</v>
      </c>
      <c r="Q93" s="222"/>
      <c r="R93" s="223">
        <f>R94+R155+R214+R232+R253+R267</f>
        <v>13.349887023708</v>
      </c>
      <c r="S93" s="222"/>
      <c r="T93" s="224">
        <f>T94+T155+T214+T232+T253+T267</f>
        <v>0</v>
      </c>
      <c r="AR93" s="225" t="s">
        <v>24</v>
      </c>
      <c r="AT93" s="226" t="s">
        <v>83</v>
      </c>
      <c r="AU93" s="226" t="s">
        <v>84</v>
      </c>
      <c r="AY93" s="225" t="s">
        <v>261</v>
      </c>
      <c r="BK93" s="227">
        <f>BK94+BK155+BK214+BK232+BK253+BK267</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SUM(P95:P154)</f>
        <v>0</v>
      </c>
      <c r="Q94" s="222"/>
      <c r="R94" s="223">
        <f>SUM(R95:R154)</f>
        <v>0.342997512</v>
      </c>
      <c r="S94" s="222"/>
      <c r="T94" s="224">
        <f>SUM(T95:T154)</f>
        <v>0</v>
      </c>
      <c r="AR94" s="225" t="s">
        <v>24</v>
      </c>
      <c r="AT94" s="226" t="s">
        <v>83</v>
      </c>
      <c r="AU94" s="226" t="s">
        <v>24</v>
      </c>
      <c r="AY94" s="225" t="s">
        <v>261</v>
      </c>
      <c r="BK94" s="227">
        <f>SUM(BK95:BK154)</f>
        <v>0</v>
      </c>
    </row>
    <row r="95" spans="2:65" s="1" customFormat="1" ht="14.4" customHeight="1">
      <c r="B95" s="48"/>
      <c r="C95" s="228" t="s">
        <v>24</v>
      </c>
      <c r="D95" s="228" t="s">
        <v>262</v>
      </c>
      <c r="E95" s="229" t="s">
        <v>1556</v>
      </c>
      <c r="F95" s="230" t="s">
        <v>1557</v>
      </c>
      <c r="G95" s="231" t="s">
        <v>857</v>
      </c>
      <c r="H95" s="232">
        <v>22</v>
      </c>
      <c r="I95" s="233"/>
      <c r="J95" s="232">
        <f>ROUND(I95*H95,2)</f>
        <v>0</v>
      </c>
      <c r="K95" s="230" t="s">
        <v>266</v>
      </c>
      <c r="L95" s="74"/>
      <c r="M95" s="234" t="s">
        <v>40</v>
      </c>
      <c r="N95" s="235" t="s">
        <v>55</v>
      </c>
      <c r="O95" s="49"/>
      <c r="P95" s="236">
        <f>O95*H95</f>
        <v>0</v>
      </c>
      <c r="Q95" s="236">
        <v>0.015590796</v>
      </c>
      <c r="R95" s="236">
        <f>Q95*H95</f>
        <v>0.342997512</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1558</v>
      </c>
    </row>
    <row r="96" spans="2:47" s="1" customFormat="1" ht="13.5">
      <c r="B96" s="48"/>
      <c r="C96" s="76"/>
      <c r="D96" s="239" t="s">
        <v>269</v>
      </c>
      <c r="E96" s="76"/>
      <c r="F96" s="240" t="s">
        <v>1559</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1110</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1560</v>
      </c>
      <c r="G98" s="254"/>
      <c r="H98" s="257">
        <v>22</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92</v>
      </c>
      <c r="D99" s="228" t="s">
        <v>262</v>
      </c>
      <c r="E99" s="229" t="s">
        <v>975</v>
      </c>
      <c r="F99" s="230" t="s">
        <v>976</v>
      </c>
      <c r="G99" s="231" t="s">
        <v>340</v>
      </c>
      <c r="H99" s="232">
        <v>61</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1561</v>
      </c>
    </row>
    <row r="100" spans="2:47" s="1" customFormat="1" ht="13.5">
      <c r="B100" s="48"/>
      <c r="C100" s="76"/>
      <c r="D100" s="239" t="s">
        <v>269</v>
      </c>
      <c r="E100" s="76"/>
      <c r="F100" s="240" t="s">
        <v>978</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543</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5" t="s">
        <v>40</v>
      </c>
      <c r="F102" s="256" t="s">
        <v>1562</v>
      </c>
      <c r="G102" s="254"/>
      <c r="H102" s="257">
        <v>61</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282</v>
      </c>
      <c r="D103" s="228" t="s">
        <v>262</v>
      </c>
      <c r="E103" s="229" t="s">
        <v>546</v>
      </c>
      <c r="F103" s="230" t="s">
        <v>547</v>
      </c>
      <c r="G103" s="231" t="s">
        <v>340</v>
      </c>
      <c r="H103" s="232">
        <v>18.3</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1563</v>
      </c>
    </row>
    <row r="104" spans="2:47" s="1" customFormat="1" ht="13.5">
      <c r="B104" s="48"/>
      <c r="C104" s="76"/>
      <c r="D104" s="239" t="s">
        <v>269</v>
      </c>
      <c r="E104" s="76"/>
      <c r="F104" s="240" t="s">
        <v>549</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543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4"/>
      <c r="F106" s="256" t="s">
        <v>1564</v>
      </c>
      <c r="G106" s="254"/>
      <c r="H106" s="257">
        <v>18.3</v>
      </c>
      <c r="I106" s="258"/>
      <c r="J106" s="254"/>
      <c r="K106" s="254"/>
      <c r="L106" s="259"/>
      <c r="M106" s="260"/>
      <c r="N106" s="261"/>
      <c r="O106" s="261"/>
      <c r="P106" s="261"/>
      <c r="Q106" s="261"/>
      <c r="R106" s="261"/>
      <c r="S106" s="261"/>
      <c r="T106" s="262"/>
      <c r="AT106" s="263" t="s">
        <v>278</v>
      </c>
      <c r="AU106" s="263" t="s">
        <v>92</v>
      </c>
      <c r="AV106" s="12" t="s">
        <v>92</v>
      </c>
      <c r="AW106" s="12" t="s">
        <v>6</v>
      </c>
      <c r="AX106" s="12" t="s">
        <v>24</v>
      </c>
      <c r="AY106" s="263" t="s">
        <v>261</v>
      </c>
    </row>
    <row r="107" spans="2:65" s="1" customFormat="1" ht="22.8" customHeight="1">
      <c r="B107" s="48"/>
      <c r="C107" s="228" t="s">
        <v>287</v>
      </c>
      <c r="D107" s="228" t="s">
        <v>262</v>
      </c>
      <c r="E107" s="229" t="s">
        <v>552</v>
      </c>
      <c r="F107" s="230" t="s">
        <v>553</v>
      </c>
      <c r="G107" s="231" t="s">
        <v>340</v>
      </c>
      <c r="H107" s="232">
        <v>5.43</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1565</v>
      </c>
    </row>
    <row r="108" spans="2:47" s="1" customFormat="1" ht="13.5">
      <c r="B108" s="48"/>
      <c r="C108" s="76"/>
      <c r="D108" s="239" t="s">
        <v>269</v>
      </c>
      <c r="E108" s="76"/>
      <c r="F108" s="240" t="s">
        <v>555</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556</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1566</v>
      </c>
      <c r="G110" s="254"/>
      <c r="H110" s="257">
        <v>1.12</v>
      </c>
      <c r="I110" s="258"/>
      <c r="J110" s="254"/>
      <c r="K110" s="254"/>
      <c r="L110" s="259"/>
      <c r="M110" s="260"/>
      <c r="N110" s="261"/>
      <c r="O110" s="261"/>
      <c r="P110" s="261"/>
      <c r="Q110" s="261"/>
      <c r="R110" s="261"/>
      <c r="S110" s="261"/>
      <c r="T110" s="262"/>
      <c r="AT110" s="263" t="s">
        <v>278</v>
      </c>
      <c r="AU110" s="263" t="s">
        <v>92</v>
      </c>
      <c r="AV110" s="12" t="s">
        <v>92</v>
      </c>
      <c r="AW110" s="12" t="s">
        <v>47</v>
      </c>
      <c r="AX110" s="12" t="s">
        <v>84</v>
      </c>
      <c r="AY110" s="263" t="s">
        <v>261</v>
      </c>
    </row>
    <row r="111" spans="2:51" s="12" customFormat="1" ht="13.5">
      <c r="B111" s="253"/>
      <c r="C111" s="254"/>
      <c r="D111" s="239" t="s">
        <v>278</v>
      </c>
      <c r="E111" s="255" t="s">
        <v>40</v>
      </c>
      <c r="F111" s="256" t="s">
        <v>1567</v>
      </c>
      <c r="G111" s="254"/>
      <c r="H111" s="257">
        <v>3.98</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2" customFormat="1" ht="13.5">
      <c r="B112" s="253"/>
      <c r="C112" s="254"/>
      <c r="D112" s="239" t="s">
        <v>278</v>
      </c>
      <c r="E112" s="255" t="s">
        <v>40</v>
      </c>
      <c r="F112" s="256" t="s">
        <v>1568</v>
      </c>
      <c r="G112" s="254"/>
      <c r="H112" s="257">
        <v>0.21</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1569</v>
      </c>
      <c r="G113" s="254"/>
      <c r="H113" s="257">
        <v>0.12</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5.43</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22.8" customHeight="1">
      <c r="B115" s="48"/>
      <c r="C115" s="228" t="s">
        <v>260</v>
      </c>
      <c r="D115" s="228" t="s">
        <v>262</v>
      </c>
      <c r="E115" s="229" t="s">
        <v>558</v>
      </c>
      <c r="F115" s="230" t="s">
        <v>559</v>
      </c>
      <c r="G115" s="231" t="s">
        <v>340</v>
      </c>
      <c r="H115" s="232">
        <v>1.63</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1570</v>
      </c>
    </row>
    <row r="116" spans="2:47" s="1" customFormat="1" ht="13.5">
      <c r="B116" s="48"/>
      <c r="C116" s="76"/>
      <c r="D116" s="239" t="s">
        <v>269</v>
      </c>
      <c r="E116" s="76"/>
      <c r="F116" s="240" t="s">
        <v>561</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556</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4"/>
      <c r="F118" s="256" t="s">
        <v>1571</v>
      </c>
      <c r="G118" s="254"/>
      <c r="H118" s="257">
        <v>1.63</v>
      </c>
      <c r="I118" s="258"/>
      <c r="J118" s="254"/>
      <c r="K118" s="254"/>
      <c r="L118" s="259"/>
      <c r="M118" s="260"/>
      <c r="N118" s="261"/>
      <c r="O118" s="261"/>
      <c r="P118" s="261"/>
      <c r="Q118" s="261"/>
      <c r="R118" s="261"/>
      <c r="S118" s="261"/>
      <c r="T118" s="262"/>
      <c r="AT118" s="263" t="s">
        <v>278</v>
      </c>
      <c r="AU118" s="263" t="s">
        <v>92</v>
      </c>
      <c r="AV118" s="12" t="s">
        <v>92</v>
      </c>
      <c r="AW118" s="12" t="s">
        <v>6</v>
      </c>
      <c r="AX118" s="12" t="s">
        <v>24</v>
      </c>
      <c r="AY118" s="263" t="s">
        <v>261</v>
      </c>
    </row>
    <row r="119" spans="2:65" s="1" customFormat="1" ht="22.8" customHeight="1">
      <c r="B119" s="48"/>
      <c r="C119" s="228" t="s">
        <v>297</v>
      </c>
      <c r="D119" s="228" t="s">
        <v>262</v>
      </c>
      <c r="E119" s="229" t="s">
        <v>1123</v>
      </c>
      <c r="F119" s="230" t="s">
        <v>1124</v>
      </c>
      <c r="G119" s="231" t="s">
        <v>340</v>
      </c>
      <c r="H119" s="232">
        <v>1.58</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1572</v>
      </c>
    </row>
    <row r="120" spans="2:47" s="1" customFormat="1" ht="13.5">
      <c r="B120" s="48"/>
      <c r="C120" s="76"/>
      <c r="D120" s="239" t="s">
        <v>269</v>
      </c>
      <c r="E120" s="76"/>
      <c r="F120" s="240" t="s">
        <v>1126</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1127</v>
      </c>
      <c r="G121" s="76"/>
      <c r="H121" s="76"/>
      <c r="I121" s="198"/>
      <c r="J121" s="76"/>
      <c r="K121" s="76"/>
      <c r="L121" s="74"/>
      <c r="M121" s="241"/>
      <c r="N121" s="49"/>
      <c r="O121" s="49"/>
      <c r="P121" s="49"/>
      <c r="Q121" s="49"/>
      <c r="R121" s="49"/>
      <c r="S121" s="49"/>
      <c r="T121" s="97"/>
      <c r="AT121" s="25" t="s">
        <v>343</v>
      </c>
      <c r="AU121" s="25" t="s">
        <v>92</v>
      </c>
    </row>
    <row r="122" spans="2:51" s="12" customFormat="1" ht="13.5">
      <c r="B122" s="253"/>
      <c r="C122" s="254"/>
      <c r="D122" s="239" t="s">
        <v>278</v>
      </c>
      <c r="E122" s="255" t="s">
        <v>40</v>
      </c>
      <c r="F122" s="256" t="s">
        <v>1573</v>
      </c>
      <c r="G122" s="254"/>
      <c r="H122" s="257">
        <v>1.58</v>
      </c>
      <c r="I122" s="258"/>
      <c r="J122" s="254"/>
      <c r="K122" s="254"/>
      <c r="L122" s="259"/>
      <c r="M122" s="260"/>
      <c r="N122" s="261"/>
      <c r="O122" s="261"/>
      <c r="P122" s="261"/>
      <c r="Q122" s="261"/>
      <c r="R122" s="261"/>
      <c r="S122" s="261"/>
      <c r="T122" s="262"/>
      <c r="AT122" s="263" t="s">
        <v>278</v>
      </c>
      <c r="AU122" s="263" t="s">
        <v>92</v>
      </c>
      <c r="AV122" s="12" t="s">
        <v>92</v>
      </c>
      <c r="AW122" s="12" t="s">
        <v>47</v>
      </c>
      <c r="AX122" s="12" t="s">
        <v>24</v>
      </c>
      <c r="AY122" s="263" t="s">
        <v>261</v>
      </c>
    </row>
    <row r="123" spans="2:65" s="1" customFormat="1" ht="22.8" customHeight="1">
      <c r="B123" s="48"/>
      <c r="C123" s="228" t="s">
        <v>303</v>
      </c>
      <c r="D123" s="228" t="s">
        <v>262</v>
      </c>
      <c r="E123" s="229" t="s">
        <v>1129</v>
      </c>
      <c r="F123" s="230" t="s">
        <v>1130</v>
      </c>
      <c r="G123" s="231" t="s">
        <v>340</v>
      </c>
      <c r="H123" s="232">
        <v>0.47</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1574</v>
      </c>
    </row>
    <row r="124" spans="2:47" s="1" customFormat="1" ht="13.5">
      <c r="B124" s="48"/>
      <c r="C124" s="76"/>
      <c r="D124" s="239" t="s">
        <v>269</v>
      </c>
      <c r="E124" s="76"/>
      <c r="F124" s="240" t="s">
        <v>1132</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1127</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4"/>
      <c r="F126" s="256" t="s">
        <v>1575</v>
      </c>
      <c r="G126" s="254"/>
      <c r="H126" s="257">
        <v>0.47</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308</v>
      </c>
      <c r="D127" s="228" t="s">
        <v>262</v>
      </c>
      <c r="E127" s="229" t="s">
        <v>1134</v>
      </c>
      <c r="F127" s="230" t="s">
        <v>1135</v>
      </c>
      <c r="G127" s="231" t="s">
        <v>340</v>
      </c>
      <c r="H127" s="232">
        <v>10</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1576</v>
      </c>
    </row>
    <row r="128" spans="2:47" s="1" customFormat="1" ht="13.5">
      <c r="B128" s="48"/>
      <c r="C128" s="76"/>
      <c r="D128" s="239" t="s">
        <v>269</v>
      </c>
      <c r="E128" s="76"/>
      <c r="F128" s="240" t="s">
        <v>1137</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1138</v>
      </c>
      <c r="G129" s="76"/>
      <c r="H129" s="76"/>
      <c r="I129" s="198"/>
      <c r="J129" s="76"/>
      <c r="K129" s="76"/>
      <c r="L129" s="74"/>
      <c r="M129" s="241"/>
      <c r="N129" s="49"/>
      <c r="O129" s="49"/>
      <c r="P129" s="49"/>
      <c r="Q129" s="49"/>
      <c r="R129" s="49"/>
      <c r="S129" s="49"/>
      <c r="T129" s="97"/>
      <c r="AT129" s="25" t="s">
        <v>343</v>
      </c>
      <c r="AU129" s="25" t="s">
        <v>92</v>
      </c>
    </row>
    <row r="130" spans="2:47" s="1" customFormat="1" ht="13.5">
      <c r="B130" s="48"/>
      <c r="C130" s="76"/>
      <c r="D130" s="239" t="s">
        <v>271</v>
      </c>
      <c r="E130" s="76"/>
      <c r="F130" s="242" t="s">
        <v>1139</v>
      </c>
      <c r="G130" s="76"/>
      <c r="H130" s="76"/>
      <c r="I130" s="198"/>
      <c r="J130" s="76"/>
      <c r="K130" s="76"/>
      <c r="L130" s="74"/>
      <c r="M130" s="241"/>
      <c r="N130" s="49"/>
      <c r="O130" s="49"/>
      <c r="P130" s="49"/>
      <c r="Q130" s="49"/>
      <c r="R130" s="49"/>
      <c r="S130" s="49"/>
      <c r="T130" s="97"/>
      <c r="AT130" s="25" t="s">
        <v>271</v>
      </c>
      <c r="AU130" s="25" t="s">
        <v>92</v>
      </c>
    </row>
    <row r="131" spans="2:51" s="12" customFormat="1" ht="13.5">
      <c r="B131" s="253"/>
      <c r="C131" s="254"/>
      <c r="D131" s="239" t="s">
        <v>278</v>
      </c>
      <c r="E131" s="255" t="s">
        <v>40</v>
      </c>
      <c r="F131" s="256" t="s">
        <v>1140</v>
      </c>
      <c r="G131" s="254"/>
      <c r="H131" s="257">
        <v>10</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22.8" customHeight="1">
      <c r="B132" s="48"/>
      <c r="C132" s="228" t="s">
        <v>313</v>
      </c>
      <c r="D132" s="228" t="s">
        <v>262</v>
      </c>
      <c r="E132" s="229" t="s">
        <v>632</v>
      </c>
      <c r="F132" s="230" t="s">
        <v>633</v>
      </c>
      <c r="G132" s="231" t="s">
        <v>340</v>
      </c>
      <c r="H132" s="232">
        <v>1.97</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1577</v>
      </c>
    </row>
    <row r="133" spans="2:47" s="1" customFormat="1" ht="13.5">
      <c r="B133" s="48"/>
      <c r="C133" s="76"/>
      <c r="D133" s="239" t="s">
        <v>269</v>
      </c>
      <c r="E133" s="76"/>
      <c r="F133" s="240" t="s">
        <v>635</v>
      </c>
      <c r="G133" s="76"/>
      <c r="H133" s="76"/>
      <c r="I133" s="198"/>
      <c r="J133" s="76"/>
      <c r="K133" s="76"/>
      <c r="L133" s="74"/>
      <c r="M133" s="241"/>
      <c r="N133" s="49"/>
      <c r="O133" s="49"/>
      <c r="P133" s="49"/>
      <c r="Q133" s="49"/>
      <c r="R133" s="49"/>
      <c r="S133" s="49"/>
      <c r="T133" s="97"/>
      <c r="AT133" s="25" t="s">
        <v>269</v>
      </c>
      <c r="AU133" s="25" t="s">
        <v>92</v>
      </c>
    </row>
    <row r="134" spans="2:47" s="1" customFormat="1" ht="13.5">
      <c r="B134" s="48"/>
      <c r="C134" s="76"/>
      <c r="D134" s="239" t="s">
        <v>343</v>
      </c>
      <c r="E134" s="76"/>
      <c r="F134" s="310" t="s">
        <v>636</v>
      </c>
      <c r="G134" s="76"/>
      <c r="H134" s="76"/>
      <c r="I134" s="198"/>
      <c r="J134" s="76"/>
      <c r="K134" s="76"/>
      <c r="L134" s="74"/>
      <c r="M134" s="241"/>
      <c r="N134" s="49"/>
      <c r="O134" s="49"/>
      <c r="P134" s="49"/>
      <c r="Q134" s="49"/>
      <c r="R134" s="49"/>
      <c r="S134" s="49"/>
      <c r="T134" s="97"/>
      <c r="AT134" s="25" t="s">
        <v>343</v>
      </c>
      <c r="AU134" s="25" t="s">
        <v>92</v>
      </c>
    </row>
    <row r="135" spans="2:51" s="12" customFormat="1" ht="13.5">
      <c r="B135" s="253"/>
      <c r="C135" s="254"/>
      <c r="D135" s="239" t="s">
        <v>278</v>
      </c>
      <c r="E135" s="255" t="s">
        <v>40</v>
      </c>
      <c r="F135" s="256" t="s">
        <v>1578</v>
      </c>
      <c r="G135" s="254"/>
      <c r="H135" s="257">
        <v>0.21</v>
      </c>
      <c r="I135" s="258"/>
      <c r="J135" s="254"/>
      <c r="K135" s="254"/>
      <c r="L135" s="259"/>
      <c r="M135" s="260"/>
      <c r="N135" s="261"/>
      <c r="O135" s="261"/>
      <c r="P135" s="261"/>
      <c r="Q135" s="261"/>
      <c r="R135" s="261"/>
      <c r="S135" s="261"/>
      <c r="T135" s="262"/>
      <c r="AT135" s="263" t="s">
        <v>278</v>
      </c>
      <c r="AU135" s="263" t="s">
        <v>92</v>
      </c>
      <c r="AV135" s="12" t="s">
        <v>92</v>
      </c>
      <c r="AW135" s="12" t="s">
        <v>47</v>
      </c>
      <c r="AX135" s="12" t="s">
        <v>84</v>
      </c>
      <c r="AY135" s="263" t="s">
        <v>261</v>
      </c>
    </row>
    <row r="136" spans="2:51" s="12" customFormat="1" ht="13.5">
      <c r="B136" s="253"/>
      <c r="C136" s="254"/>
      <c r="D136" s="239" t="s">
        <v>278</v>
      </c>
      <c r="E136" s="255" t="s">
        <v>40</v>
      </c>
      <c r="F136" s="256" t="s">
        <v>1579</v>
      </c>
      <c r="G136" s="254"/>
      <c r="H136" s="257">
        <v>0.44</v>
      </c>
      <c r="I136" s="258"/>
      <c r="J136" s="254"/>
      <c r="K136" s="254"/>
      <c r="L136" s="259"/>
      <c r="M136" s="260"/>
      <c r="N136" s="261"/>
      <c r="O136" s="261"/>
      <c r="P136" s="261"/>
      <c r="Q136" s="261"/>
      <c r="R136" s="261"/>
      <c r="S136" s="261"/>
      <c r="T136" s="262"/>
      <c r="AT136" s="263" t="s">
        <v>278</v>
      </c>
      <c r="AU136" s="263" t="s">
        <v>92</v>
      </c>
      <c r="AV136" s="12" t="s">
        <v>92</v>
      </c>
      <c r="AW136" s="12" t="s">
        <v>47</v>
      </c>
      <c r="AX136" s="12" t="s">
        <v>84</v>
      </c>
      <c r="AY136" s="263" t="s">
        <v>261</v>
      </c>
    </row>
    <row r="137" spans="2:51" s="12" customFormat="1" ht="13.5">
      <c r="B137" s="253"/>
      <c r="C137" s="254"/>
      <c r="D137" s="239" t="s">
        <v>278</v>
      </c>
      <c r="E137" s="255" t="s">
        <v>40</v>
      </c>
      <c r="F137" s="256" t="s">
        <v>1580</v>
      </c>
      <c r="G137" s="254"/>
      <c r="H137" s="257">
        <v>1.32</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5" customFormat="1" ht="13.5">
      <c r="B138" s="290"/>
      <c r="C138" s="291"/>
      <c r="D138" s="239" t="s">
        <v>278</v>
      </c>
      <c r="E138" s="292" t="s">
        <v>40</v>
      </c>
      <c r="F138" s="293" t="s">
        <v>380</v>
      </c>
      <c r="G138" s="291"/>
      <c r="H138" s="294">
        <v>1.97</v>
      </c>
      <c r="I138" s="295"/>
      <c r="J138" s="291"/>
      <c r="K138" s="291"/>
      <c r="L138" s="296"/>
      <c r="M138" s="297"/>
      <c r="N138" s="298"/>
      <c r="O138" s="298"/>
      <c r="P138" s="298"/>
      <c r="Q138" s="298"/>
      <c r="R138" s="298"/>
      <c r="S138" s="298"/>
      <c r="T138" s="299"/>
      <c r="AT138" s="300" t="s">
        <v>278</v>
      </c>
      <c r="AU138" s="300" t="s">
        <v>92</v>
      </c>
      <c r="AV138" s="15" t="s">
        <v>287</v>
      </c>
      <c r="AW138" s="15" t="s">
        <v>47</v>
      </c>
      <c r="AX138" s="15" t="s">
        <v>24</v>
      </c>
      <c r="AY138" s="300" t="s">
        <v>261</v>
      </c>
    </row>
    <row r="139" spans="2:65" s="1" customFormat="1" ht="14.4" customHeight="1">
      <c r="B139" s="48"/>
      <c r="C139" s="228" t="s">
        <v>29</v>
      </c>
      <c r="D139" s="228" t="s">
        <v>262</v>
      </c>
      <c r="E139" s="229" t="s">
        <v>706</v>
      </c>
      <c r="F139" s="230" t="s">
        <v>707</v>
      </c>
      <c r="G139" s="231" t="s">
        <v>504</v>
      </c>
      <c r="H139" s="232">
        <v>46.8</v>
      </c>
      <c r="I139" s="233"/>
      <c r="J139" s="232">
        <f>ROUND(I139*H139,2)</f>
        <v>0</v>
      </c>
      <c r="K139" s="230" t="s">
        <v>266</v>
      </c>
      <c r="L139" s="74"/>
      <c r="M139" s="234" t="s">
        <v>40</v>
      </c>
      <c r="N139" s="235" t="s">
        <v>55</v>
      </c>
      <c r="O139" s="49"/>
      <c r="P139" s="236">
        <f>O139*H139</f>
        <v>0</v>
      </c>
      <c r="Q139" s="236">
        <v>0</v>
      </c>
      <c r="R139" s="236">
        <f>Q139*H139</f>
        <v>0</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1581</v>
      </c>
    </row>
    <row r="140" spans="2:47" s="1" customFormat="1" ht="13.5">
      <c r="B140" s="48"/>
      <c r="C140" s="76"/>
      <c r="D140" s="239" t="s">
        <v>269</v>
      </c>
      <c r="E140" s="76"/>
      <c r="F140" s="240" t="s">
        <v>709</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710</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1582</v>
      </c>
      <c r="G142" s="254"/>
      <c r="H142" s="257">
        <v>1.42</v>
      </c>
      <c r="I142" s="258"/>
      <c r="J142" s="254"/>
      <c r="K142" s="254"/>
      <c r="L142" s="259"/>
      <c r="M142" s="260"/>
      <c r="N142" s="261"/>
      <c r="O142" s="261"/>
      <c r="P142" s="261"/>
      <c r="Q142" s="261"/>
      <c r="R142" s="261"/>
      <c r="S142" s="261"/>
      <c r="T142" s="262"/>
      <c r="AT142" s="263" t="s">
        <v>278</v>
      </c>
      <c r="AU142" s="263" t="s">
        <v>92</v>
      </c>
      <c r="AV142" s="12" t="s">
        <v>92</v>
      </c>
      <c r="AW142" s="12" t="s">
        <v>47</v>
      </c>
      <c r="AX142" s="12" t="s">
        <v>84</v>
      </c>
      <c r="AY142" s="263" t="s">
        <v>261</v>
      </c>
    </row>
    <row r="143" spans="2:51" s="12" customFormat="1" ht="13.5">
      <c r="B143" s="253"/>
      <c r="C143" s="254"/>
      <c r="D143" s="239" t="s">
        <v>278</v>
      </c>
      <c r="E143" s="255" t="s">
        <v>40</v>
      </c>
      <c r="F143" s="256" t="s">
        <v>1583</v>
      </c>
      <c r="G143" s="254"/>
      <c r="H143" s="257">
        <v>1.44</v>
      </c>
      <c r="I143" s="258"/>
      <c r="J143" s="254"/>
      <c r="K143" s="254"/>
      <c r="L143" s="259"/>
      <c r="M143" s="260"/>
      <c r="N143" s="261"/>
      <c r="O143" s="261"/>
      <c r="P143" s="261"/>
      <c r="Q143" s="261"/>
      <c r="R143" s="261"/>
      <c r="S143" s="261"/>
      <c r="T143" s="262"/>
      <c r="AT143" s="263" t="s">
        <v>278</v>
      </c>
      <c r="AU143" s="263" t="s">
        <v>92</v>
      </c>
      <c r="AV143" s="12" t="s">
        <v>92</v>
      </c>
      <c r="AW143" s="12" t="s">
        <v>47</v>
      </c>
      <c r="AX143" s="12" t="s">
        <v>84</v>
      </c>
      <c r="AY143" s="263" t="s">
        <v>261</v>
      </c>
    </row>
    <row r="144" spans="2:51" s="12" customFormat="1" ht="13.5">
      <c r="B144" s="253"/>
      <c r="C144" s="254"/>
      <c r="D144" s="239" t="s">
        <v>278</v>
      </c>
      <c r="E144" s="255" t="s">
        <v>40</v>
      </c>
      <c r="F144" s="256" t="s">
        <v>1584</v>
      </c>
      <c r="G144" s="254"/>
      <c r="H144" s="257">
        <v>40</v>
      </c>
      <c r="I144" s="258"/>
      <c r="J144" s="254"/>
      <c r="K144" s="254"/>
      <c r="L144" s="259"/>
      <c r="M144" s="260"/>
      <c r="N144" s="261"/>
      <c r="O144" s="261"/>
      <c r="P144" s="261"/>
      <c r="Q144" s="261"/>
      <c r="R144" s="261"/>
      <c r="S144" s="261"/>
      <c r="T144" s="262"/>
      <c r="AT144" s="263" t="s">
        <v>278</v>
      </c>
      <c r="AU144" s="263" t="s">
        <v>92</v>
      </c>
      <c r="AV144" s="12" t="s">
        <v>92</v>
      </c>
      <c r="AW144" s="12" t="s">
        <v>47</v>
      </c>
      <c r="AX144" s="12" t="s">
        <v>84</v>
      </c>
      <c r="AY144" s="263" t="s">
        <v>261</v>
      </c>
    </row>
    <row r="145" spans="2:51" s="12" customFormat="1" ht="13.5">
      <c r="B145" s="253"/>
      <c r="C145" s="254"/>
      <c r="D145" s="239" t="s">
        <v>278</v>
      </c>
      <c r="E145" s="255" t="s">
        <v>40</v>
      </c>
      <c r="F145" s="256" t="s">
        <v>1585</v>
      </c>
      <c r="G145" s="254"/>
      <c r="H145" s="257">
        <v>3.18</v>
      </c>
      <c r="I145" s="258"/>
      <c r="J145" s="254"/>
      <c r="K145" s="254"/>
      <c r="L145" s="259"/>
      <c r="M145" s="260"/>
      <c r="N145" s="261"/>
      <c r="O145" s="261"/>
      <c r="P145" s="261"/>
      <c r="Q145" s="261"/>
      <c r="R145" s="261"/>
      <c r="S145" s="261"/>
      <c r="T145" s="262"/>
      <c r="AT145" s="263" t="s">
        <v>278</v>
      </c>
      <c r="AU145" s="263" t="s">
        <v>92</v>
      </c>
      <c r="AV145" s="12" t="s">
        <v>92</v>
      </c>
      <c r="AW145" s="12" t="s">
        <v>47</v>
      </c>
      <c r="AX145" s="12" t="s">
        <v>84</v>
      </c>
      <c r="AY145" s="263" t="s">
        <v>261</v>
      </c>
    </row>
    <row r="146" spans="2:51" s="12" customFormat="1" ht="13.5">
      <c r="B146" s="253"/>
      <c r="C146" s="254"/>
      <c r="D146" s="239" t="s">
        <v>278</v>
      </c>
      <c r="E146" s="255" t="s">
        <v>40</v>
      </c>
      <c r="F146" s="256" t="s">
        <v>1586</v>
      </c>
      <c r="G146" s="254"/>
      <c r="H146" s="257">
        <v>0.4</v>
      </c>
      <c r="I146" s="258"/>
      <c r="J146" s="254"/>
      <c r="K146" s="254"/>
      <c r="L146" s="259"/>
      <c r="M146" s="260"/>
      <c r="N146" s="261"/>
      <c r="O146" s="261"/>
      <c r="P146" s="261"/>
      <c r="Q146" s="261"/>
      <c r="R146" s="261"/>
      <c r="S146" s="261"/>
      <c r="T146" s="262"/>
      <c r="AT146" s="263" t="s">
        <v>278</v>
      </c>
      <c r="AU146" s="263" t="s">
        <v>92</v>
      </c>
      <c r="AV146" s="12" t="s">
        <v>92</v>
      </c>
      <c r="AW146" s="12" t="s">
        <v>47</v>
      </c>
      <c r="AX146" s="12" t="s">
        <v>84</v>
      </c>
      <c r="AY146" s="263" t="s">
        <v>261</v>
      </c>
    </row>
    <row r="147" spans="2:51" s="12" customFormat="1" ht="13.5">
      <c r="B147" s="253"/>
      <c r="C147" s="254"/>
      <c r="D147" s="239" t="s">
        <v>278</v>
      </c>
      <c r="E147" s="255" t="s">
        <v>40</v>
      </c>
      <c r="F147" s="256" t="s">
        <v>1587</v>
      </c>
      <c r="G147" s="254"/>
      <c r="H147" s="257">
        <v>0.36</v>
      </c>
      <c r="I147" s="258"/>
      <c r="J147" s="254"/>
      <c r="K147" s="254"/>
      <c r="L147" s="259"/>
      <c r="M147" s="260"/>
      <c r="N147" s="261"/>
      <c r="O147" s="261"/>
      <c r="P147" s="261"/>
      <c r="Q147" s="261"/>
      <c r="R147" s="261"/>
      <c r="S147" s="261"/>
      <c r="T147" s="262"/>
      <c r="AT147" s="263" t="s">
        <v>278</v>
      </c>
      <c r="AU147" s="263" t="s">
        <v>92</v>
      </c>
      <c r="AV147" s="12" t="s">
        <v>92</v>
      </c>
      <c r="AW147" s="12" t="s">
        <v>47</v>
      </c>
      <c r="AX147" s="12" t="s">
        <v>84</v>
      </c>
      <c r="AY147" s="263" t="s">
        <v>261</v>
      </c>
    </row>
    <row r="148" spans="2:51" s="15" customFormat="1" ht="13.5">
      <c r="B148" s="290"/>
      <c r="C148" s="291"/>
      <c r="D148" s="239" t="s">
        <v>278</v>
      </c>
      <c r="E148" s="292" t="s">
        <v>40</v>
      </c>
      <c r="F148" s="293" t="s">
        <v>380</v>
      </c>
      <c r="G148" s="291"/>
      <c r="H148" s="294">
        <v>46.8</v>
      </c>
      <c r="I148" s="295"/>
      <c r="J148" s="291"/>
      <c r="K148" s="291"/>
      <c r="L148" s="296"/>
      <c r="M148" s="297"/>
      <c r="N148" s="298"/>
      <c r="O148" s="298"/>
      <c r="P148" s="298"/>
      <c r="Q148" s="298"/>
      <c r="R148" s="298"/>
      <c r="S148" s="298"/>
      <c r="T148" s="299"/>
      <c r="AT148" s="300" t="s">
        <v>278</v>
      </c>
      <c r="AU148" s="300" t="s">
        <v>92</v>
      </c>
      <c r="AV148" s="15" t="s">
        <v>287</v>
      </c>
      <c r="AW148" s="15" t="s">
        <v>47</v>
      </c>
      <c r="AX148" s="15" t="s">
        <v>24</v>
      </c>
      <c r="AY148" s="300" t="s">
        <v>261</v>
      </c>
    </row>
    <row r="149" spans="2:65" s="1" customFormat="1" ht="14.4" customHeight="1">
      <c r="B149" s="48"/>
      <c r="C149" s="228" t="s">
        <v>324</v>
      </c>
      <c r="D149" s="228" t="s">
        <v>262</v>
      </c>
      <c r="E149" s="229" t="s">
        <v>1152</v>
      </c>
      <c r="F149" s="230" t="s">
        <v>1153</v>
      </c>
      <c r="G149" s="231" t="s">
        <v>504</v>
      </c>
      <c r="H149" s="232">
        <v>60.28</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1588</v>
      </c>
    </row>
    <row r="150" spans="2:47" s="1" customFormat="1" ht="13.5">
      <c r="B150" s="48"/>
      <c r="C150" s="76"/>
      <c r="D150" s="239" t="s">
        <v>269</v>
      </c>
      <c r="E150" s="76"/>
      <c r="F150" s="240" t="s">
        <v>1155</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718</v>
      </c>
      <c r="G151" s="76"/>
      <c r="H151" s="76"/>
      <c r="I151" s="198"/>
      <c r="J151" s="76"/>
      <c r="K151" s="76"/>
      <c r="L151" s="74"/>
      <c r="M151" s="241"/>
      <c r="N151" s="49"/>
      <c r="O151" s="49"/>
      <c r="P151" s="49"/>
      <c r="Q151" s="49"/>
      <c r="R151" s="49"/>
      <c r="S151" s="49"/>
      <c r="T151" s="97"/>
      <c r="AT151" s="25" t="s">
        <v>343</v>
      </c>
      <c r="AU151" s="25" t="s">
        <v>92</v>
      </c>
    </row>
    <row r="152" spans="2:51" s="12" customFormat="1" ht="13.5">
      <c r="B152" s="253"/>
      <c r="C152" s="254"/>
      <c r="D152" s="239" t="s">
        <v>278</v>
      </c>
      <c r="E152" s="255" t="s">
        <v>40</v>
      </c>
      <c r="F152" s="256" t="s">
        <v>1589</v>
      </c>
      <c r="G152" s="254"/>
      <c r="H152" s="257">
        <v>59.5</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1590</v>
      </c>
      <c r="G153" s="254"/>
      <c r="H153" s="257">
        <v>0.78</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5" customFormat="1" ht="13.5">
      <c r="B154" s="290"/>
      <c r="C154" s="291"/>
      <c r="D154" s="239" t="s">
        <v>278</v>
      </c>
      <c r="E154" s="292" t="s">
        <v>40</v>
      </c>
      <c r="F154" s="293" t="s">
        <v>380</v>
      </c>
      <c r="G154" s="291"/>
      <c r="H154" s="294">
        <v>60.28</v>
      </c>
      <c r="I154" s="295"/>
      <c r="J154" s="291"/>
      <c r="K154" s="291"/>
      <c r="L154" s="296"/>
      <c r="M154" s="297"/>
      <c r="N154" s="298"/>
      <c r="O154" s="298"/>
      <c r="P154" s="298"/>
      <c r="Q154" s="298"/>
      <c r="R154" s="298"/>
      <c r="S154" s="298"/>
      <c r="T154" s="299"/>
      <c r="AT154" s="300" t="s">
        <v>278</v>
      </c>
      <c r="AU154" s="300" t="s">
        <v>92</v>
      </c>
      <c r="AV154" s="15" t="s">
        <v>287</v>
      </c>
      <c r="AW154" s="15" t="s">
        <v>47</v>
      </c>
      <c r="AX154" s="15" t="s">
        <v>24</v>
      </c>
      <c r="AY154" s="300" t="s">
        <v>261</v>
      </c>
    </row>
    <row r="155" spans="2:63" s="10" customFormat="1" ht="29.85" customHeight="1">
      <c r="B155" s="214"/>
      <c r="C155" s="215"/>
      <c r="D155" s="216" t="s">
        <v>83</v>
      </c>
      <c r="E155" s="274" t="s">
        <v>282</v>
      </c>
      <c r="F155" s="274" t="s">
        <v>758</v>
      </c>
      <c r="G155" s="215"/>
      <c r="H155" s="215"/>
      <c r="I155" s="218"/>
      <c r="J155" s="275">
        <f>BK155</f>
        <v>0</v>
      </c>
      <c r="K155" s="215"/>
      <c r="L155" s="220"/>
      <c r="M155" s="221"/>
      <c r="N155" s="222"/>
      <c r="O155" s="222"/>
      <c r="P155" s="223">
        <f>SUM(P156:P213)</f>
        <v>0</v>
      </c>
      <c r="Q155" s="222"/>
      <c r="R155" s="223">
        <f>SUM(R156:R213)</f>
        <v>5.807538523299999</v>
      </c>
      <c r="S155" s="222"/>
      <c r="T155" s="224">
        <f>SUM(T156:T213)</f>
        <v>0</v>
      </c>
      <c r="AR155" s="225" t="s">
        <v>24</v>
      </c>
      <c r="AT155" s="226" t="s">
        <v>83</v>
      </c>
      <c r="AU155" s="226" t="s">
        <v>24</v>
      </c>
      <c r="AY155" s="225" t="s">
        <v>261</v>
      </c>
      <c r="BK155" s="227">
        <f>SUM(BK156:BK213)</f>
        <v>0</v>
      </c>
    </row>
    <row r="156" spans="2:65" s="1" customFormat="1" ht="22.8" customHeight="1">
      <c r="B156" s="48"/>
      <c r="C156" s="228" t="s">
        <v>538</v>
      </c>
      <c r="D156" s="228" t="s">
        <v>262</v>
      </c>
      <c r="E156" s="229" t="s">
        <v>1158</v>
      </c>
      <c r="F156" s="230" t="s">
        <v>1159</v>
      </c>
      <c r="G156" s="231" t="s">
        <v>504</v>
      </c>
      <c r="H156" s="232">
        <v>3.2</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1591</v>
      </c>
    </row>
    <row r="157" spans="2:47" s="1" customFormat="1" ht="13.5">
      <c r="B157" s="48"/>
      <c r="C157" s="76"/>
      <c r="D157" s="239" t="s">
        <v>269</v>
      </c>
      <c r="E157" s="76"/>
      <c r="F157" s="240" t="s">
        <v>1161</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1162</v>
      </c>
      <c r="G158" s="76"/>
      <c r="H158" s="76"/>
      <c r="I158" s="198"/>
      <c r="J158" s="76"/>
      <c r="K158" s="76"/>
      <c r="L158" s="74"/>
      <c r="M158" s="241"/>
      <c r="N158" s="49"/>
      <c r="O158" s="49"/>
      <c r="P158" s="49"/>
      <c r="Q158" s="49"/>
      <c r="R158" s="49"/>
      <c r="S158" s="49"/>
      <c r="T158" s="97"/>
      <c r="AT158" s="25" t="s">
        <v>343</v>
      </c>
      <c r="AU158" s="25" t="s">
        <v>92</v>
      </c>
    </row>
    <row r="159" spans="2:51" s="12" customFormat="1" ht="13.5">
      <c r="B159" s="253"/>
      <c r="C159" s="254"/>
      <c r="D159" s="239" t="s">
        <v>278</v>
      </c>
      <c r="E159" s="255" t="s">
        <v>40</v>
      </c>
      <c r="F159" s="256" t="s">
        <v>1592</v>
      </c>
      <c r="G159" s="254"/>
      <c r="H159" s="257">
        <v>3.2</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545</v>
      </c>
      <c r="D160" s="228" t="s">
        <v>262</v>
      </c>
      <c r="E160" s="229" t="s">
        <v>1164</v>
      </c>
      <c r="F160" s="230" t="s">
        <v>1165</v>
      </c>
      <c r="G160" s="231" t="s">
        <v>340</v>
      </c>
      <c r="H160" s="232">
        <v>0.94</v>
      </c>
      <c r="I160" s="233"/>
      <c r="J160" s="232">
        <f>ROUND(I160*H160,2)</f>
        <v>0</v>
      </c>
      <c r="K160" s="230" t="s">
        <v>266</v>
      </c>
      <c r="L160" s="74"/>
      <c r="M160" s="234" t="s">
        <v>40</v>
      </c>
      <c r="N160" s="235" t="s">
        <v>55</v>
      </c>
      <c r="O160" s="49"/>
      <c r="P160" s="236">
        <f>O160*H160</f>
        <v>0</v>
      </c>
      <c r="Q160" s="236">
        <v>2.88016</v>
      </c>
      <c r="R160" s="236">
        <f>Q160*H160</f>
        <v>2.7073503999999997</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1593</v>
      </c>
    </row>
    <row r="161" spans="2:47" s="1" customFormat="1" ht="13.5">
      <c r="B161" s="48"/>
      <c r="C161" s="76"/>
      <c r="D161" s="239" t="s">
        <v>269</v>
      </c>
      <c r="E161" s="76"/>
      <c r="F161" s="240" t="s">
        <v>1167</v>
      </c>
      <c r="G161" s="76"/>
      <c r="H161" s="76"/>
      <c r="I161" s="198"/>
      <c r="J161" s="76"/>
      <c r="K161" s="76"/>
      <c r="L161" s="74"/>
      <c r="M161" s="241"/>
      <c r="N161" s="49"/>
      <c r="O161" s="49"/>
      <c r="P161" s="49"/>
      <c r="Q161" s="49"/>
      <c r="R161" s="49"/>
      <c r="S161" s="49"/>
      <c r="T161" s="97"/>
      <c r="AT161" s="25" t="s">
        <v>269</v>
      </c>
      <c r="AU161" s="25" t="s">
        <v>92</v>
      </c>
    </row>
    <row r="162" spans="2:47" s="1" customFormat="1" ht="13.5">
      <c r="B162" s="48"/>
      <c r="C162" s="76"/>
      <c r="D162" s="239" t="s">
        <v>343</v>
      </c>
      <c r="E162" s="76"/>
      <c r="F162" s="242" t="s">
        <v>1168</v>
      </c>
      <c r="G162" s="76"/>
      <c r="H162" s="76"/>
      <c r="I162" s="198"/>
      <c r="J162" s="76"/>
      <c r="K162" s="76"/>
      <c r="L162" s="74"/>
      <c r="M162" s="241"/>
      <c r="N162" s="49"/>
      <c r="O162" s="49"/>
      <c r="P162" s="49"/>
      <c r="Q162" s="49"/>
      <c r="R162" s="49"/>
      <c r="S162" s="49"/>
      <c r="T162" s="97"/>
      <c r="AT162" s="25" t="s">
        <v>343</v>
      </c>
      <c r="AU162" s="25" t="s">
        <v>92</v>
      </c>
    </row>
    <row r="163" spans="2:47" s="1" customFormat="1" ht="13.5">
      <c r="B163" s="48"/>
      <c r="C163" s="76"/>
      <c r="D163" s="239" t="s">
        <v>271</v>
      </c>
      <c r="E163" s="76"/>
      <c r="F163" s="242" t="s">
        <v>1169</v>
      </c>
      <c r="G163" s="76"/>
      <c r="H163" s="76"/>
      <c r="I163" s="198"/>
      <c r="J163" s="76"/>
      <c r="K163" s="76"/>
      <c r="L163" s="74"/>
      <c r="M163" s="241"/>
      <c r="N163" s="49"/>
      <c r="O163" s="49"/>
      <c r="P163" s="49"/>
      <c r="Q163" s="49"/>
      <c r="R163" s="49"/>
      <c r="S163" s="49"/>
      <c r="T163" s="97"/>
      <c r="AT163" s="25" t="s">
        <v>271</v>
      </c>
      <c r="AU163" s="25" t="s">
        <v>92</v>
      </c>
    </row>
    <row r="164" spans="2:51" s="12" customFormat="1" ht="13.5">
      <c r="B164" s="253"/>
      <c r="C164" s="254"/>
      <c r="D164" s="239" t="s">
        <v>278</v>
      </c>
      <c r="E164" s="255" t="s">
        <v>40</v>
      </c>
      <c r="F164" s="256" t="s">
        <v>1594</v>
      </c>
      <c r="G164" s="254"/>
      <c r="H164" s="257">
        <v>0.94</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551</v>
      </c>
      <c r="D165" s="228" t="s">
        <v>262</v>
      </c>
      <c r="E165" s="229" t="s">
        <v>1171</v>
      </c>
      <c r="F165" s="230" t="s">
        <v>1172</v>
      </c>
      <c r="G165" s="231" t="s">
        <v>340</v>
      </c>
      <c r="H165" s="232">
        <v>0.16</v>
      </c>
      <c r="I165" s="233"/>
      <c r="J165" s="232">
        <f>ROUND(I165*H165,2)</f>
        <v>0</v>
      </c>
      <c r="K165" s="230" t="s">
        <v>266</v>
      </c>
      <c r="L165" s="74"/>
      <c r="M165" s="234" t="s">
        <v>40</v>
      </c>
      <c r="N165" s="235" t="s">
        <v>55</v>
      </c>
      <c r="O165" s="49"/>
      <c r="P165" s="236">
        <f>O165*H165</f>
        <v>0</v>
      </c>
      <c r="Q165" s="236">
        <v>0.36038</v>
      </c>
      <c r="R165" s="236">
        <f>Q165*H165</f>
        <v>0.0576608</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1595</v>
      </c>
    </row>
    <row r="166" spans="2:47" s="1" customFormat="1" ht="13.5">
      <c r="B166" s="48"/>
      <c r="C166" s="76"/>
      <c r="D166" s="239" t="s">
        <v>269</v>
      </c>
      <c r="E166" s="76"/>
      <c r="F166" s="240" t="s">
        <v>1174</v>
      </c>
      <c r="G166" s="76"/>
      <c r="H166" s="76"/>
      <c r="I166" s="198"/>
      <c r="J166" s="76"/>
      <c r="K166" s="76"/>
      <c r="L166" s="74"/>
      <c r="M166" s="241"/>
      <c r="N166" s="49"/>
      <c r="O166" s="49"/>
      <c r="P166" s="49"/>
      <c r="Q166" s="49"/>
      <c r="R166" s="49"/>
      <c r="S166" s="49"/>
      <c r="T166" s="97"/>
      <c r="AT166" s="25" t="s">
        <v>269</v>
      </c>
      <c r="AU166" s="25" t="s">
        <v>92</v>
      </c>
    </row>
    <row r="167" spans="2:51" s="12" customFormat="1" ht="13.5">
      <c r="B167" s="253"/>
      <c r="C167" s="254"/>
      <c r="D167" s="239" t="s">
        <v>278</v>
      </c>
      <c r="E167" s="255" t="s">
        <v>40</v>
      </c>
      <c r="F167" s="256" t="s">
        <v>1596</v>
      </c>
      <c r="G167" s="254"/>
      <c r="H167" s="257">
        <v>0.16</v>
      </c>
      <c r="I167" s="258"/>
      <c r="J167" s="254"/>
      <c r="K167" s="254"/>
      <c r="L167" s="259"/>
      <c r="M167" s="260"/>
      <c r="N167" s="261"/>
      <c r="O167" s="261"/>
      <c r="P167" s="261"/>
      <c r="Q167" s="261"/>
      <c r="R167" s="261"/>
      <c r="S167" s="261"/>
      <c r="T167" s="262"/>
      <c r="AT167" s="263" t="s">
        <v>278</v>
      </c>
      <c r="AU167" s="263" t="s">
        <v>92</v>
      </c>
      <c r="AV167" s="12" t="s">
        <v>92</v>
      </c>
      <c r="AW167" s="12" t="s">
        <v>47</v>
      </c>
      <c r="AX167" s="12" t="s">
        <v>24</v>
      </c>
      <c r="AY167" s="263" t="s">
        <v>261</v>
      </c>
    </row>
    <row r="168" spans="2:65" s="1" customFormat="1" ht="14.4" customHeight="1">
      <c r="B168" s="48"/>
      <c r="C168" s="301" t="s">
        <v>10</v>
      </c>
      <c r="D168" s="301" t="s">
        <v>510</v>
      </c>
      <c r="E168" s="302" t="s">
        <v>1176</v>
      </c>
      <c r="F168" s="303" t="s">
        <v>1177</v>
      </c>
      <c r="G168" s="304" t="s">
        <v>474</v>
      </c>
      <c r="H168" s="305">
        <v>6</v>
      </c>
      <c r="I168" s="306"/>
      <c r="J168" s="305">
        <f>ROUND(I168*H168,2)</f>
        <v>0</v>
      </c>
      <c r="K168" s="303" t="s">
        <v>40</v>
      </c>
      <c r="L168" s="307"/>
      <c r="M168" s="308" t="s">
        <v>40</v>
      </c>
      <c r="N168" s="309" t="s">
        <v>55</v>
      </c>
      <c r="O168" s="49"/>
      <c r="P168" s="236">
        <f>O168*H168</f>
        <v>0</v>
      </c>
      <c r="Q168" s="236">
        <v>0.138</v>
      </c>
      <c r="R168" s="236">
        <f>Q168*H168</f>
        <v>0.8280000000000001</v>
      </c>
      <c r="S168" s="236">
        <v>0</v>
      </c>
      <c r="T168" s="237">
        <f>S168*H168</f>
        <v>0</v>
      </c>
      <c r="AR168" s="25" t="s">
        <v>308</v>
      </c>
      <c r="AT168" s="25" t="s">
        <v>510</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1597</v>
      </c>
    </row>
    <row r="169" spans="2:47" s="1" customFormat="1" ht="13.5">
      <c r="B169" s="48"/>
      <c r="C169" s="76"/>
      <c r="D169" s="239" t="s">
        <v>269</v>
      </c>
      <c r="E169" s="76"/>
      <c r="F169" s="240" t="s">
        <v>1179</v>
      </c>
      <c r="G169" s="76"/>
      <c r="H169" s="76"/>
      <c r="I169" s="198"/>
      <c r="J169" s="76"/>
      <c r="K169" s="76"/>
      <c r="L169" s="74"/>
      <c r="M169" s="241"/>
      <c r="N169" s="49"/>
      <c r="O169" s="49"/>
      <c r="P169" s="49"/>
      <c r="Q169" s="49"/>
      <c r="R169" s="49"/>
      <c r="S169" s="49"/>
      <c r="T169" s="97"/>
      <c r="AT169" s="25" t="s">
        <v>269</v>
      </c>
      <c r="AU169" s="25" t="s">
        <v>92</v>
      </c>
    </row>
    <row r="170" spans="2:65" s="1" customFormat="1" ht="22.8" customHeight="1">
      <c r="B170" s="48"/>
      <c r="C170" s="228" t="s">
        <v>563</v>
      </c>
      <c r="D170" s="228" t="s">
        <v>262</v>
      </c>
      <c r="E170" s="229" t="s">
        <v>1598</v>
      </c>
      <c r="F170" s="230" t="s">
        <v>1599</v>
      </c>
      <c r="G170" s="231" t="s">
        <v>1182</v>
      </c>
      <c r="H170" s="232">
        <v>1</v>
      </c>
      <c r="I170" s="233"/>
      <c r="J170" s="232">
        <f>ROUND(I170*H170,2)</f>
        <v>0</v>
      </c>
      <c r="K170" s="230" t="s">
        <v>40</v>
      </c>
      <c r="L170" s="74"/>
      <c r="M170" s="234" t="s">
        <v>40</v>
      </c>
      <c r="N170" s="235" t="s">
        <v>55</v>
      </c>
      <c r="O170" s="49"/>
      <c r="P170" s="236">
        <f>O170*H170</f>
        <v>0</v>
      </c>
      <c r="Q170" s="236">
        <v>1</v>
      </c>
      <c r="R170" s="236">
        <f>Q170*H170</f>
        <v>1</v>
      </c>
      <c r="S170" s="236">
        <v>0</v>
      </c>
      <c r="T170" s="237">
        <f>S170*H170</f>
        <v>0</v>
      </c>
      <c r="AR170" s="25" t="s">
        <v>287</v>
      </c>
      <c r="AT170" s="25" t="s">
        <v>262</v>
      </c>
      <c r="AU170" s="25" t="s">
        <v>92</v>
      </c>
      <c r="AY170" s="25" t="s">
        <v>261</v>
      </c>
      <c r="BE170" s="238">
        <f>IF(N170="základní",J170,0)</f>
        <v>0</v>
      </c>
      <c r="BF170" s="238">
        <f>IF(N170="snížená",J170,0)</f>
        <v>0</v>
      </c>
      <c r="BG170" s="238">
        <f>IF(N170="zákl. přenesená",J170,0)</f>
        <v>0</v>
      </c>
      <c r="BH170" s="238">
        <f>IF(N170="sníž. přenesená",J170,0)</f>
        <v>0</v>
      </c>
      <c r="BI170" s="238">
        <f>IF(N170="nulová",J170,0)</f>
        <v>0</v>
      </c>
      <c r="BJ170" s="25" t="s">
        <v>24</v>
      </c>
      <c r="BK170" s="238">
        <f>ROUND(I170*H170,2)</f>
        <v>0</v>
      </c>
      <c r="BL170" s="25" t="s">
        <v>287</v>
      </c>
      <c r="BM170" s="25" t="s">
        <v>1600</v>
      </c>
    </row>
    <row r="171" spans="2:47" s="1" customFormat="1" ht="13.5">
      <c r="B171" s="48"/>
      <c r="C171" s="76"/>
      <c r="D171" s="239" t="s">
        <v>269</v>
      </c>
      <c r="E171" s="76"/>
      <c r="F171" s="240" t="s">
        <v>1601</v>
      </c>
      <c r="G171" s="76"/>
      <c r="H171" s="76"/>
      <c r="I171" s="198"/>
      <c r="J171" s="76"/>
      <c r="K171" s="76"/>
      <c r="L171" s="74"/>
      <c r="M171" s="241"/>
      <c r="N171" s="49"/>
      <c r="O171" s="49"/>
      <c r="P171" s="49"/>
      <c r="Q171" s="49"/>
      <c r="R171" s="49"/>
      <c r="S171" s="49"/>
      <c r="T171" s="97"/>
      <c r="AT171" s="25" t="s">
        <v>269</v>
      </c>
      <c r="AU171" s="25" t="s">
        <v>92</v>
      </c>
    </row>
    <row r="172" spans="2:47" s="1" customFormat="1" ht="13.5">
      <c r="B172" s="48"/>
      <c r="C172" s="76"/>
      <c r="D172" s="239" t="s">
        <v>271</v>
      </c>
      <c r="E172" s="76"/>
      <c r="F172" s="242" t="s">
        <v>1602</v>
      </c>
      <c r="G172" s="76"/>
      <c r="H172" s="76"/>
      <c r="I172" s="198"/>
      <c r="J172" s="76"/>
      <c r="K172" s="76"/>
      <c r="L172" s="74"/>
      <c r="M172" s="241"/>
      <c r="N172" s="49"/>
      <c r="O172" s="49"/>
      <c r="P172" s="49"/>
      <c r="Q172" s="49"/>
      <c r="R172" s="49"/>
      <c r="S172" s="49"/>
      <c r="T172" s="97"/>
      <c r="AT172" s="25" t="s">
        <v>271</v>
      </c>
      <c r="AU172" s="25" t="s">
        <v>92</v>
      </c>
    </row>
    <row r="173" spans="2:65" s="1" customFormat="1" ht="14.4" customHeight="1">
      <c r="B173" s="48"/>
      <c r="C173" s="301" t="s">
        <v>566</v>
      </c>
      <c r="D173" s="301" t="s">
        <v>510</v>
      </c>
      <c r="E173" s="302" t="s">
        <v>1185</v>
      </c>
      <c r="F173" s="303" t="s">
        <v>1186</v>
      </c>
      <c r="G173" s="304" t="s">
        <v>1182</v>
      </c>
      <c r="H173" s="305">
        <v>1</v>
      </c>
      <c r="I173" s="306"/>
      <c r="J173" s="305">
        <f>ROUND(I173*H173,2)</f>
        <v>0</v>
      </c>
      <c r="K173" s="303" t="s">
        <v>40</v>
      </c>
      <c r="L173" s="307"/>
      <c r="M173" s="308" t="s">
        <v>40</v>
      </c>
      <c r="N173" s="309" t="s">
        <v>55</v>
      </c>
      <c r="O173" s="49"/>
      <c r="P173" s="236">
        <f>O173*H173</f>
        <v>0</v>
      </c>
      <c r="Q173" s="236">
        <v>0.1</v>
      </c>
      <c r="R173" s="236">
        <f>Q173*H173</f>
        <v>0.1</v>
      </c>
      <c r="S173" s="236">
        <v>0</v>
      </c>
      <c r="T173" s="237">
        <f>S173*H173</f>
        <v>0</v>
      </c>
      <c r="AR173" s="25" t="s">
        <v>1187</v>
      </c>
      <c r="AT173" s="25" t="s">
        <v>510</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1187</v>
      </c>
      <c r="BM173" s="25" t="s">
        <v>1603</v>
      </c>
    </row>
    <row r="174" spans="2:65" s="1" customFormat="1" ht="14.4" customHeight="1">
      <c r="B174" s="48"/>
      <c r="C174" s="301" t="s">
        <v>572</v>
      </c>
      <c r="D174" s="301" t="s">
        <v>510</v>
      </c>
      <c r="E174" s="302" t="s">
        <v>1189</v>
      </c>
      <c r="F174" s="303" t="s">
        <v>1190</v>
      </c>
      <c r="G174" s="304" t="s">
        <v>1182</v>
      </c>
      <c r="H174" s="305">
        <v>1</v>
      </c>
      <c r="I174" s="306"/>
      <c r="J174" s="305">
        <f>ROUND(I174*H174,2)</f>
        <v>0</v>
      </c>
      <c r="K174" s="303" t="s">
        <v>40</v>
      </c>
      <c r="L174" s="307"/>
      <c r="M174" s="308" t="s">
        <v>40</v>
      </c>
      <c r="N174" s="309" t="s">
        <v>55</v>
      </c>
      <c r="O174" s="49"/>
      <c r="P174" s="236">
        <f>O174*H174</f>
        <v>0</v>
      </c>
      <c r="Q174" s="236">
        <v>0.05</v>
      </c>
      <c r="R174" s="236">
        <f>Q174*H174</f>
        <v>0.05</v>
      </c>
      <c r="S174" s="236">
        <v>0</v>
      </c>
      <c r="T174" s="237">
        <f>S174*H174</f>
        <v>0</v>
      </c>
      <c r="AR174" s="25" t="s">
        <v>308</v>
      </c>
      <c r="AT174" s="25" t="s">
        <v>510</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287</v>
      </c>
      <c r="BM174" s="25" t="s">
        <v>1604</v>
      </c>
    </row>
    <row r="175" spans="2:47" s="1" customFormat="1" ht="13.5">
      <c r="B175" s="48"/>
      <c r="C175" s="76"/>
      <c r="D175" s="239" t="s">
        <v>269</v>
      </c>
      <c r="E175" s="76"/>
      <c r="F175" s="240" t="s">
        <v>1605</v>
      </c>
      <c r="G175" s="76"/>
      <c r="H175" s="76"/>
      <c r="I175" s="198"/>
      <c r="J175" s="76"/>
      <c r="K175" s="76"/>
      <c r="L175" s="74"/>
      <c r="M175" s="241"/>
      <c r="N175" s="49"/>
      <c r="O175" s="49"/>
      <c r="P175" s="49"/>
      <c r="Q175" s="49"/>
      <c r="R175" s="49"/>
      <c r="S175" s="49"/>
      <c r="T175" s="97"/>
      <c r="AT175" s="25" t="s">
        <v>269</v>
      </c>
      <c r="AU175" s="25" t="s">
        <v>92</v>
      </c>
    </row>
    <row r="176" spans="2:51" s="12" customFormat="1" ht="13.5">
      <c r="B176" s="253"/>
      <c r="C176" s="254"/>
      <c r="D176" s="239" t="s">
        <v>278</v>
      </c>
      <c r="E176" s="255" t="s">
        <v>40</v>
      </c>
      <c r="F176" s="256" t="s">
        <v>1192</v>
      </c>
      <c r="G176" s="254"/>
      <c r="H176" s="257">
        <v>1</v>
      </c>
      <c r="I176" s="258"/>
      <c r="J176" s="254"/>
      <c r="K176" s="254"/>
      <c r="L176" s="259"/>
      <c r="M176" s="260"/>
      <c r="N176" s="261"/>
      <c r="O176" s="261"/>
      <c r="P176" s="261"/>
      <c r="Q176" s="261"/>
      <c r="R176" s="261"/>
      <c r="S176" s="261"/>
      <c r="T176" s="262"/>
      <c r="AT176" s="263" t="s">
        <v>278</v>
      </c>
      <c r="AU176" s="263" t="s">
        <v>92</v>
      </c>
      <c r="AV176" s="12" t="s">
        <v>92</v>
      </c>
      <c r="AW176" s="12" t="s">
        <v>47</v>
      </c>
      <c r="AX176" s="12" t="s">
        <v>24</v>
      </c>
      <c r="AY176" s="263" t="s">
        <v>261</v>
      </c>
    </row>
    <row r="177" spans="2:65" s="1" customFormat="1" ht="22.8" customHeight="1">
      <c r="B177" s="48"/>
      <c r="C177" s="228" t="s">
        <v>578</v>
      </c>
      <c r="D177" s="228" t="s">
        <v>262</v>
      </c>
      <c r="E177" s="229" t="s">
        <v>760</v>
      </c>
      <c r="F177" s="230" t="s">
        <v>761</v>
      </c>
      <c r="G177" s="231" t="s">
        <v>340</v>
      </c>
      <c r="H177" s="232">
        <v>1.8</v>
      </c>
      <c r="I177" s="233"/>
      <c r="J177" s="232">
        <f>ROUND(I177*H177,2)</f>
        <v>0</v>
      </c>
      <c r="K177" s="230" t="s">
        <v>266</v>
      </c>
      <c r="L177" s="74"/>
      <c r="M177" s="234" t="s">
        <v>40</v>
      </c>
      <c r="N177" s="235" t="s">
        <v>55</v>
      </c>
      <c r="O177" s="49"/>
      <c r="P177" s="236">
        <f>O177*H177</f>
        <v>0</v>
      </c>
      <c r="Q177" s="236">
        <v>0</v>
      </c>
      <c r="R177" s="236">
        <f>Q177*H177</f>
        <v>0</v>
      </c>
      <c r="S177" s="236">
        <v>0</v>
      </c>
      <c r="T177" s="237">
        <f>S177*H177</f>
        <v>0</v>
      </c>
      <c r="AR177" s="25" t="s">
        <v>287</v>
      </c>
      <c r="AT177" s="25" t="s">
        <v>262</v>
      </c>
      <c r="AU177" s="25" t="s">
        <v>92</v>
      </c>
      <c r="AY177" s="25" t="s">
        <v>261</v>
      </c>
      <c r="BE177" s="238">
        <f>IF(N177="základní",J177,0)</f>
        <v>0</v>
      </c>
      <c r="BF177" s="238">
        <f>IF(N177="snížená",J177,0)</f>
        <v>0</v>
      </c>
      <c r="BG177" s="238">
        <f>IF(N177="zákl. přenesená",J177,0)</f>
        <v>0</v>
      </c>
      <c r="BH177" s="238">
        <f>IF(N177="sníž. přenesená",J177,0)</f>
        <v>0</v>
      </c>
      <c r="BI177" s="238">
        <f>IF(N177="nulová",J177,0)</f>
        <v>0</v>
      </c>
      <c r="BJ177" s="25" t="s">
        <v>24</v>
      </c>
      <c r="BK177" s="238">
        <f>ROUND(I177*H177,2)</f>
        <v>0</v>
      </c>
      <c r="BL177" s="25" t="s">
        <v>287</v>
      </c>
      <c r="BM177" s="25" t="s">
        <v>1606</v>
      </c>
    </row>
    <row r="178" spans="2:47" s="1" customFormat="1" ht="13.5">
      <c r="B178" s="48"/>
      <c r="C178" s="76"/>
      <c r="D178" s="239" t="s">
        <v>269</v>
      </c>
      <c r="E178" s="76"/>
      <c r="F178" s="240" t="s">
        <v>763</v>
      </c>
      <c r="G178" s="76"/>
      <c r="H178" s="76"/>
      <c r="I178" s="198"/>
      <c r="J178" s="76"/>
      <c r="K178" s="76"/>
      <c r="L178" s="74"/>
      <c r="M178" s="241"/>
      <c r="N178" s="49"/>
      <c r="O178" s="49"/>
      <c r="P178" s="49"/>
      <c r="Q178" s="49"/>
      <c r="R178" s="49"/>
      <c r="S178" s="49"/>
      <c r="T178" s="97"/>
      <c r="AT178" s="25" t="s">
        <v>269</v>
      </c>
      <c r="AU178" s="25" t="s">
        <v>92</v>
      </c>
    </row>
    <row r="179" spans="2:47" s="1" customFormat="1" ht="13.5">
      <c r="B179" s="48"/>
      <c r="C179" s="76"/>
      <c r="D179" s="239" t="s">
        <v>343</v>
      </c>
      <c r="E179" s="76"/>
      <c r="F179" s="242" t="s">
        <v>764</v>
      </c>
      <c r="G179" s="76"/>
      <c r="H179" s="76"/>
      <c r="I179" s="198"/>
      <c r="J179" s="76"/>
      <c r="K179" s="76"/>
      <c r="L179" s="74"/>
      <c r="M179" s="241"/>
      <c r="N179" s="49"/>
      <c r="O179" s="49"/>
      <c r="P179" s="49"/>
      <c r="Q179" s="49"/>
      <c r="R179" s="49"/>
      <c r="S179" s="49"/>
      <c r="T179" s="97"/>
      <c r="AT179" s="25" t="s">
        <v>343</v>
      </c>
      <c r="AU179" s="25" t="s">
        <v>92</v>
      </c>
    </row>
    <row r="180" spans="2:47" s="1" customFormat="1" ht="13.5">
      <c r="B180" s="48"/>
      <c r="C180" s="76"/>
      <c r="D180" s="239" t="s">
        <v>271</v>
      </c>
      <c r="E180" s="76"/>
      <c r="F180" s="242" t="s">
        <v>1607</v>
      </c>
      <c r="G180" s="76"/>
      <c r="H180" s="76"/>
      <c r="I180" s="198"/>
      <c r="J180" s="76"/>
      <c r="K180" s="76"/>
      <c r="L180" s="74"/>
      <c r="M180" s="241"/>
      <c r="N180" s="49"/>
      <c r="O180" s="49"/>
      <c r="P180" s="49"/>
      <c r="Q180" s="49"/>
      <c r="R180" s="49"/>
      <c r="S180" s="49"/>
      <c r="T180" s="97"/>
      <c r="AT180" s="25" t="s">
        <v>271</v>
      </c>
      <c r="AU180" s="25" t="s">
        <v>92</v>
      </c>
    </row>
    <row r="181" spans="2:51" s="12" customFormat="1" ht="13.5">
      <c r="B181" s="253"/>
      <c r="C181" s="254"/>
      <c r="D181" s="239" t="s">
        <v>278</v>
      </c>
      <c r="E181" s="255" t="s">
        <v>40</v>
      </c>
      <c r="F181" s="256" t="s">
        <v>1608</v>
      </c>
      <c r="G181" s="254"/>
      <c r="H181" s="257">
        <v>1.23</v>
      </c>
      <c r="I181" s="258"/>
      <c r="J181" s="254"/>
      <c r="K181" s="254"/>
      <c r="L181" s="259"/>
      <c r="M181" s="260"/>
      <c r="N181" s="261"/>
      <c r="O181" s="261"/>
      <c r="P181" s="261"/>
      <c r="Q181" s="261"/>
      <c r="R181" s="261"/>
      <c r="S181" s="261"/>
      <c r="T181" s="262"/>
      <c r="AT181" s="263" t="s">
        <v>278</v>
      </c>
      <c r="AU181" s="263" t="s">
        <v>92</v>
      </c>
      <c r="AV181" s="12" t="s">
        <v>92</v>
      </c>
      <c r="AW181" s="12" t="s">
        <v>47</v>
      </c>
      <c r="AX181" s="12" t="s">
        <v>84</v>
      </c>
      <c r="AY181" s="263" t="s">
        <v>261</v>
      </c>
    </row>
    <row r="182" spans="2:51" s="12" customFormat="1" ht="13.5">
      <c r="B182" s="253"/>
      <c r="C182" s="254"/>
      <c r="D182" s="239" t="s">
        <v>278</v>
      </c>
      <c r="E182" s="255" t="s">
        <v>40</v>
      </c>
      <c r="F182" s="256" t="s">
        <v>1609</v>
      </c>
      <c r="G182" s="254"/>
      <c r="H182" s="257">
        <v>0.21</v>
      </c>
      <c r="I182" s="258"/>
      <c r="J182" s="254"/>
      <c r="K182" s="254"/>
      <c r="L182" s="259"/>
      <c r="M182" s="260"/>
      <c r="N182" s="261"/>
      <c r="O182" s="261"/>
      <c r="P182" s="261"/>
      <c r="Q182" s="261"/>
      <c r="R182" s="261"/>
      <c r="S182" s="261"/>
      <c r="T182" s="262"/>
      <c r="AT182" s="263" t="s">
        <v>278</v>
      </c>
      <c r="AU182" s="263" t="s">
        <v>92</v>
      </c>
      <c r="AV182" s="12" t="s">
        <v>92</v>
      </c>
      <c r="AW182" s="12" t="s">
        <v>47</v>
      </c>
      <c r="AX182" s="12" t="s">
        <v>84</v>
      </c>
      <c r="AY182" s="263" t="s">
        <v>261</v>
      </c>
    </row>
    <row r="183" spans="2:51" s="12" customFormat="1" ht="13.5">
      <c r="B183" s="253"/>
      <c r="C183" s="254"/>
      <c r="D183" s="239" t="s">
        <v>278</v>
      </c>
      <c r="E183" s="255" t="s">
        <v>40</v>
      </c>
      <c r="F183" s="256" t="s">
        <v>1610</v>
      </c>
      <c r="G183" s="254"/>
      <c r="H183" s="257">
        <v>0.24</v>
      </c>
      <c r="I183" s="258"/>
      <c r="J183" s="254"/>
      <c r="K183" s="254"/>
      <c r="L183" s="259"/>
      <c r="M183" s="260"/>
      <c r="N183" s="261"/>
      <c r="O183" s="261"/>
      <c r="P183" s="261"/>
      <c r="Q183" s="261"/>
      <c r="R183" s="261"/>
      <c r="S183" s="261"/>
      <c r="T183" s="262"/>
      <c r="AT183" s="263" t="s">
        <v>278</v>
      </c>
      <c r="AU183" s="263" t="s">
        <v>92</v>
      </c>
      <c r="AV183" s="12" t="s">
        <v>92</v>
      </c>
      <c r="AW183" s="12" t="s">
        <v>47</v>
      </c>
      <c r="AX183" s="12" t="s">
        <v>84</v>
      </c>
      <c r="AY183" s="263" t="s">
        <v>261</v>
      </c>
    </row>
    <row r="184" spans="2:51" s="12" customFormat="1" ht="13.5">
      <c r="B184" s="253"/>
      <c r="C184" s="254"/>
      <c r="D184" s="239" t="s">
        <v>278</v>
      </c>
      <c r="E184" s="255" t="s">
        <v>40</v>
      </c>
      <c r="F184" s="256" t="s">
        <v>1611</v>
      </c>
      <c r="G184" s="254"/>
      <c r="H184" s="257">
        <v>0.12</v>
      </c>
      <c r="I184" s="258"/>
      <c r="J184" s="254"/>
      <c r="K184" s="254"/>
      <c r="L184" s="259"/>
      <c r="M184" s="260"/>
      <c r="N184" s="261"/>
      <c r="O184" s="261"/>
      <c r="P184" s="261"/>
      <c r="Q184" s="261"/>
      <c r="R184" s="261"/>
      <c r="S184" s="261"/>
      <c r="T184" s="262"/>
      <c r="AT184" s="263" t="s">
        <v>278</v>
      </c>
      <c r="AU184" s="263" t="s">
        <v>92</v>
      </c>
      <c r="AV184" s="12" t="s">
        <v>92</v>
      </c>
      <c r="AW184" s="12" t="s">
        <v>47</v>
      </c>
      <c r="AX184" s="12" t="s">
        <v>84</v>
      </c>
      <c r="AY184" s="263" t="s">
        <v>261</v>
      </c>
    </row>
    <row r="185" spans="2:51" s="15" customFormat="1" ht="13.5">
      <c r="B185" s="290"/>
      <c r="C185" s="291"/>
      <c r="D185" s="239" t="s">
        <v>278</v>
      </c>
      <c r="E185" s="292" t="s">
        <v>40</v>
      </c>
      <c r="F185" s="293" t="s">
        <v>380</v>
      </c>
      <c r="G185" s="291"/>
      <c r="H185" s="294">
        <v>1.8</v>
      </c>
      <c r="I185" s="295"/>
      <c r="J185" s="291"/>
      <c r="K185" s="291"/>
      <c r="L185" s="296"/>
      <c r="M185" s="297"/>
      <c r="N185" s="298"/>
      <c r="O185" s="298"/>
      <c r="P185" s="298"/>
      <c r="Q185" s="298"/>
      <c r="R185" s="298"/>
      <c r="S185" s="298"/>
      <c r="T185" s="299"/>
      <c r="AT185" s="300" t="s">
        <v>278</v>
      </c>
      <c r="AU185" s="300" t="s">
        <v>92</v>
      </c>
      <c r="AV185" s="15" t="s">
        <v>287</v>
      </c>
      <c r="AW185" s="15" t="s">
        <v>47</v>
      </c>
      <c r="AX185" s="15" t="s">
        <v>24</v>
      </c>
      <c r="AY185" s="300" t="s">
        <v>261</v>
      </c>
    </row>
    <row r="186" spans="2:65" s="1" customFormat="1" ht="14.4" customHeight="1">
      <c r="B186" s="48"/>
      <c r="C186" s="228" t="s">
        <v>584</v>
      </c>
      <c r="D186" s="228" t="s">
        <v>262</v>
      </c>
      <c r="E186" s="229" t="s">
        <v>1199</v>
      </c>
      <c r="F186" s="230" t="s">
        <v>1200</v>
      </c>
      <c r="G186" s="231" t="s">
        <v>340</v>
      </c>
      <c r="H186" s="232">
        <v>4.41</v>
      </c>
      <c r="I186" s="233"/>
      <c r="J186" s="232">
        <f>ROUND(I186*H186,2)</f>
        <v>0</v>
      </c>
      <c r="K186" s="230" t="s">
        <v>266</v>
      </c>
      <c r="L186" s="74"/>
      <c r="M186" s="234" t="s">
        <v>40</v>
      </c>
      <c r="N186" s="235" t="s">
        <v>55</v>
      </c>
      <c r="O186" s="49"/>
      <c r="P186" s="236">
        <f>O186*H186</f>
        <v>0</v>
      </c>
      <c r="Q186" s="236">
        <v>0</v>
      </c>
      <c r="R186" s="236">
        <f>Q186*H186</f>
        <v>0</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1612</v>
      </c>
    </row>
    <row r="187" spans="2:47" s="1" customFormat="1" ht="13.5">
      <c r="B187" s="48"/>
      <c r="C187" s="76"/>
      <c r="D187" s="239" t="s">
        <v>269</v>
      </c>
      <c r="E187" s="76"/>
      <c r="F187" s="240" t="s">
        <v>1202</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764</v>
      </c>
      <c r="G188" s="76"/>
      <c r="H188" s="76"/>
      <c r="I188" s="198"/>
      <c r="J188" s="76"/>
      <c r="K188" s="76"/>
      <c r="L188" s="74"/>
      <c r="M188" s="241"/>
      <c r="N188" s="49"/>
      <c r="O188" s="49"/>
      <c r="P188" s="49"/>
      <c r="Q188" s="49"/>
      <c r="R188" s="49"/>
      <c r="S188" s="49"/>
      <c r="T188" s="97"/>
      <c r="AT188" s="25" t="s">
        <v>343</v>
      </c>
      <c r="AU188" s="25" t="s">
        <v>92</v>
      </c>
    </row>
    <row r="189" spans="2:47" s="1" customFormat="1" ht="13.5">
      <c r="B189" s="48"/>
      <c r="C189" s="76"/>
      <c r="D189" s="239" t="s">
        <v>271</v>
      </c>
      <c r="E189" s="76"/>
      <c r="F189" s="242" t="s">
        <v>1607</v>
      </c>
      <c r="G189" s="76"/>
      <c r="H189" s="76"/>
      <c r="I189" s="198"/>
      <c r="J189" s="76"/>
      <c r="K189" s="76"/>
      <c r="L189" s="74"/>
      <c r="M189" s="241"/>
      <c r="N189" s="49"/>
      <c r="O189" s="49"/>
      <c r="P189" s="49"/>
      <c r="Q189" s="49"/>
      <c r="R189" s="49"/>
      <c r="S189" s="49"/>
      <c r="T189" s="97"/>
      <c r="AT189" s="25" t="s">
        <v>271</v>
      </c>
      <c r="AU189" s="25" t="s">
        <v>92</v>
      </c>
    </row>
    <row r="190" spans="2:51" s="12" customFormat="1" ht="13.5">
      <c r="B190" s="253"/>
      <c r="C190" s="254"/>
      <c r="D190" s="239" t="s">
        <v>278</v>
      </c>
      <c r="E190" s="255" t="s">
        <v>40</v>
      </c>
      <c r="F190" s="256" t="s">
        <v>1613</v>
      </c>
      <c r="G190" s="254"/>
      <c r="H190" s="257">
        <v>1</v>
      </c>
      <c r="I190" s="258"/>
      <c r="J190" s="254"/>
      <c r="K190" s="254"/>
      <c r="L190" s="259"/>
      <c r="M190" s="260"/>
      <c r="N190" s="261"/>
      <c r="O190" s="261"/>
      <c r="P190" s="261"/>
      <c r="Q190" s="261"/>
      <c r="R190" s="261"/>
      <c r="S190" s="261"/>
      <c r="T190" s="262"/>
      <c r="AT190" s="263" t="s">
        <v>278</v>
      </c>
      <c r="AU190" s="263" t="s">
        <v>92</v>
      </c>
      <c r="AV190" s="12" t="s">
        <v>92</v>
      </c>
      <c r="AW190" s="12" t="s">
        <v>47</v>
      </c>
      <c r="AX190" s="12" t="s">
        <v>84</v>
      </c>
      <c r="AY190" s="263" t="s">
        <v>261</v>
      </c>
    </row>
    <row r="191" spans="2:51" s="12" customFormat="1" ht="13.5">
      <c r="B191" s="253"/>
      <c r="C191" s="254"/>
      <c r="D191" s="239" t="s">
        <v>278</v>
      </c>
      <c r="E191" s="255" t="s">
        <v>40</v>
      </c>
      <c r="F191" s="256" t="s">
        <v>1614</v>
      </c>
      <c r="G191" s="254"/>
      <c r="H191" s="257">
        <v>3.41</v>
      </c>
      <c r="I191" s="258"/>
      <c r="J191" s="254"/>
      <c r="K191" s="254"/>
      <c r="L191" s="259"/>
      <c r="M191" s="260"/>
      <c r="N191" s="261"/>
      <c r="O191" s="261"/>
      <c r="P191" s="261"/>
      <c r="Q191" s="261"/>
      <c r="R191" s="261"/>
      <c r="S191" s="261"/>
      <c r="T191" s="262"/>
      <c r="AT191" s="263" t="s">
        <v>278</v>
      </c>
      <c r="AU191" s="263" t="s">
        <v>92</v>
      </c>
      <c r="AV191" s="12" t="s">
        <v>92</v>
      </c>
      <c r="AW191" s="12" t="s">
        <v>47</v>
      </c>
      <c r="AX191" s="12" t="s">
        <v>84</v>
      </c>
      <c r="AY191" s="263" t="s">
        <v>261</v>
      </c>
    </row>
    <row r="192" spans="2:51" s="15" customFormat="1" ht="13.5">
      <c r="B192" s="290"/>
      <c r="C192" s="291"/>
      <c r="D192" s="239" t="s">
        <v>278</v>
      </c>
      <c r="E192" s="292" t="s">
        <v>40</v>
      </c>
      <c r="F192" s="293" t="s">
        <v>380</v>
      </c>
      <c r="G192" s="291"/>
      <c r="H192" s="294">
        <v>4.41</v>
      </c>
      <c r="I192" s="295"/>
      <c r="J192" s="291"/>
      <c r="K192" s="291"/>
      <c r="L192" s="296"/>
      <c r="M192" s="297"/>
      <c r="N192" s="298"/>
      <c r="O192" s="298"/>
      <c r="P192" s="298"/>
      <c r="Q192" s="298"/>
      <c r="R192" s="298"/>
      <c r="S192" s="298"/>
      <c r="T192" s="299"/>
      <c r="AT192" s="300" t="s">
        <v>278</v>
      </c>
      <c r="AU192" s="300" t="s">
        <v>92</v>
      </c>
      <c r="AV192" s="15" t="s">
        <v>287</v>
      </c>
      <c r="AW192" s="15" t="s">
        <v>47</v>
      </c>
      <c r="AX192" s="15" t="s">
        <v>24</v>
      </c>
      <c r="AY192" s="300" t="s">
        <v>261</v>
      </c>
    </row>
    <row r="193" spans="2:65" s="1" customFormat="1" ht="14.4" customHeight="1">
      <c r="B193" s="48"/>
      <c r="C193" s="228" t="s">
        <v>9</v>
      </c>
      <c r="D193" s="228" t="s">
        <v>262</v>
      </c>
      <c r="E193" s="229" t="s">
        <v>767</v>
      </c>
      <c r="F193" s="230" t="s">
        <v>768</v>
      </c>
      <c r="G193" s="231" t="s">
        <v>504</v>
      </c>
      <c r="H193" s="232">
        <v>39.13</v>
      </c>
      <c r="I193" s="233"/>
      <c r="J193" s="232">
        <f>ROUND(I193*H193,2)</f>
        <v>0</v>
      </c>
      <c r="K193" s="230" t="s">
        <v>266</v>
      </c>
      <c r="L193" s="74"/>
      <c r="M193" s="234" t="s">
        <v>40</v>
      </c>
      <c r="N193" s="235" t="s">
        <v>55</v>
      </c>
      <c r="O193" s="49"/>
      <c r="P193" s="236">
        <f>O193*H193</f>
        <v>0</v>
      </c>
      <c r="Q193" s="236">
        <v>0.0076543822</v>
      </c>
      <c r="R193" s="236">
        <f>Q193*H193</f>
        <v>0.299515975486</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1615</v>
      </c>
    </row>
    <row r="194" spans="2:47" s="1" customFormat="1" ht="13.5">
      <c r="B194" s="48"/>
      <c r="C194" s="76"/>
      <c r="D194" s="239" t="s">
        <v>269</v>
      </c>
      <c r="E194" s="76"/>
      <c r="F194" s="240" t="s">
        <v>770</v>
      </c>
      <c r="G194" s="76"/>
      <c r="H194" s="76"/>
      <c r="I194" s="198"/>
      <c r="J194" s="76"/>
      <c r="K194" s="76"/>
      <c r="L194" s="74"/>
      <c r="M194" s="241"/>
      <c r="N194" s="49"/>
      <c r="O194" s="49"/>
      <c r="P194" s="49"/>
      <c r="Q194" s="49"/>
      <c r="R194" s="49"/>
      <c r="S194" s="49"/>
      <c r="T194" s="97"/>
      <c r="AT194" s="25" t="s">
        <v>269</v>
      </c>
      <c r="AU194" s="25" t="s">
        <v>92</v>
      </c>
    </row>
    <row r="195" spans="2:47" s="1" customFormat="1" ht="13.5">
      <c r="B195" s="48"/>
      <c r="C195" s="76"/>
      <c r="D195" s="239" t="s">
        <v>343</v>
      </c>
      <c r="E195" s="76"/>
      <c r="F195" s="242" t="s">
        <v>771</v>
      </c>
      <c r="G195" s="76"/>
      <c r="H195" s="76"/>
      <c r="I195" s="198"/>
      <c r="J195" s="76"/>
      <c r="K195" s="76"/>
      <c r="L195" s="74"/>
      <c r="M195" s="241"/>
      <c r="N195" s="49"/>
      <c r="O195" s="49"/>
      <c r="P195" s="49"/>
      <c r="Q195" s="49"/>
      <c r="R195" s="49"/>
      <c r="S195" s="49"/>
      <c r="T195" s="97"/>
      <c r="AT195" s="25" t="s">
        <v>343</v>
      </c>
      <c r="AU195" s="25" t="s">
        <v>92</v>
      </c>
    </row>
    <row r="196" spans="2:51" s="12" customFormat="1" ht="13.5">
      <c r="B196" s="253"/>
      <c r="C196" s="254"/>
      <c r="D196" s="239" t="s">
        <v>278</v>
      </c>
      <c r="E196" s="255" t="s">
        <v>40</v>
      </c>
      <c r="F196" s="256" t="s">
        <v>1616</v>
      </c>
      <c r="G196" s="254"/>
      <c r="H196" s="257">
        <v>9.57</v>
      </c>
      <c r="I196" s="258"/>
      <c r="J196" s="254"/>
      <c r="K196" s="254"/>
      <c r="L196" s="259"/>
      <c r="M196" s="260"/>
      <c r="N196" s="261"/>
      <c r="O196" s="261"/>
      <c r="P196" s="261"/>
      <c r="Q196" s="261"/>
      <c r="R196" s="261"/>
      <c r="S196" s="261"/>
      <c r="T196" s="262"/>
      <c r="AT196" s="263" t="s">
        <v>278</v>
      </c>
      <c r="AU196" s="263" t="s">
        <v>92</v>
      </c>
      <c r="AV196" s="12" t="s">
        <v>92</v>
      </c>
      <c r="AW196" s="12" t="s">
        <v>47</v>
      </c>
      <c r="AX196" s="12" t="s">
        <v>84</v>
      </c>
      <c r="AY196" s="263" t="s">
        <v>261</v>
      </c>
    </row>
    <row r="197" spans="2:51" s="12" customFormat="1" ht="13.5">
      <c r="B197" s="253"/>
      <c r="C197" s="254"/>
      <c r="D197" s="239" t="s">
        <v>278</v>
      </c>
      <c r="E197" s="255" t="s">
        <v>40</v>
      </c>
      <c r="F197" s="256" t="s">
        <v>1617</v>
      </c>
      <c r="G197" s="254"/>
      <c r="H197" s="257">
        <v>3.6</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1618</v>
      </c>
      <c r="G198" s="254"/>
      <c r="H198" s="257">
        <v>2.8</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1619</v>
      </c>
      <c r="G199" s="254"/>
      <c r="H199" s="257">
        <v>20.72</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2" customFormat="1" ht="13.5">
      <c r="B200" s="253"/>
      <c r="C200" s="254"/>
      <c r="D200" s="239" t="s">
        <v>278</v>
      </c>
      <c r="E200" s="255" t="s">
        <v>40</v>
      </c>
      <c r="F200" s="256" t="s">
        <v>1620</v>
      </c>
      <c r="G200" s="254"/>
      <c r="H200" s="257">
        <v>0.84</v>
      </c>
      <c r="I200" s="258"/>
      <c r="J200" s="254"/>
      <c r="K200" s="254"/>
      <c r="L200" s="259"/>
      <c r="M200" s="260"/>
      <c r="N200" s="261"/>
      <c r="O200" s="261"/>
      <c r="P200" s="261"/>
      <c r="Q200" s="261"/>
      <c r="R200" s="261"/>
      <c r="S200" s="261"/>
      <c r="T200" s="262"/>
      <c r="AT200" s="263" t="s">
        <v>278</v>
      </c>
      <c r="AU200" s="263" t="s">
        <v>92</v>
      </c>
      <c r="AV200" s="12" t="s">
        <v>92</v>
      </c>
      <c r="AW200" s="12" t="s">
        <v>47</v>
      </c>
      <c r="AX200" s="12" t="s">
        <v>84</v>
      </c>
      <c r="AY200" s="263" t="s">
        <v>261</v>
      </c>
    </row>
    <row r="201" spans="2:51" s="12" customFormat="1" ht="13.5">
      <c r="B201" s="253"/>
      <c r="C201" s="254"/>
      <c r="D201" s="239" t="s">
        <v>278</v>
      </c>
      <c r="E201" s="255" t="s">
        <v>40</v>
      </c>
      <c r="F201" s="256" t="s">
        <v>1621</v>
      </c>
      <c r="G201" s="254"/>
      <c r="H201" s="257">
        <v>1.6</v>
      </c>
      <c r="I201" s="258"/>
      <c r="J201" s="254"/>
      <c r="K201" s="254"/>
      <c r="L201" s="259"/>
      <c r="M201" s="260"/>
      <c r="N201" s="261"/>
      <c r="O201" s="261"/>
      <c r="P201" s="261"/>
      <c r="Q201" s="261"/>
      <c r="R201" s="261"/>
      <c r="S201" s="261"/>
      <c r="T201" s="262"/>
      <c r="AT201" s="263" t="s">
        <v>278</v>
      </c>
      <c r="AU201" s="263" t="s">
        <v>92</v>
      </c>
      <c r="AV201" s="12" t="s">
        <v>92</v>
      </c>
      <c r="AW201" s="12" t="s">
        <v>47</v>
      </c>
      <c r="AX201" s="12" t="s">
        <v>84</v>
      </c>
      <c r="AY201" s="263" t="s">
        <v>261</v>
      </c>
    </row>
    <row r="202" spans="2:51" s="15" customFormat="1" ht="13.5">
      <c r="B202" s="290"/>
      <c r="C202" s="291"/>
      <c r="D202" s="239" t="s">
        <v>278</v>
      </c>
      <c r="E202" s="292" t="s">
        <v>40</v>
      </c>
      <c r="F202" s="293" t="s">
        <v>380</v>
      </c>
      <c r="G202" s="291"/>
      <c r="H202" s="294">
        <v>39.13</v>
      </c>
      <c r="I202" s="295"/>
      <c r="J202" s="291"/>
      <c r="K202" s="291"/>
      <c r="L202" s="296"/>
      <c r="M202" s="297"/>
      <c r="N202" s="298"/>
      <c r="O202" s="298"/>
      <c r="P202" s="298"/>
      <c r="Q202" s="298"/>
      <c r="R202" s="298"/>
      <c r="S202" s="298"/>
      <c r="T202" s="299"/>
      <c r="AT202" s="300" t="s">
        <v>278</v>
      </c>
      <c r="AU202" s="300" t="s">
        <v>92</v>
      </c>
      <c r="AV202" s="15" t="s">
        <v>287</v>
      </c>
      <c r="AW202" s="15" t="s">
        <v>47</v>
      </c>
      <c r="AX202" s="15" t="s">
        <v>24</v>
      </c>
      <c r="AY202" s="300" t="s">
        <v>261</v>
      </c>
    </row>
    <row r="203" spans="2:65" s="1" customFormat="1" ht="14.4" customHeight="1">
      <c r="B203" s="48"/>
      <c r="C203" s="228" t="s">
        <v>595</v>
      </c>
      <c r="D203" s="228" t="s">
        <v>262</v>
      </c>
      <c r="E203" s="229" t="s">
        <v>774</v>
      </c>
      <c r="F203" s="230" t="s">
        <v>775</v>
      </c>
      <c r="G203" s="231" t="s">
        <v>504</v>
      </c>
      <c r="H203" s="232">
        <v>39.13</v>
      </c>
      <c r="I203" s="233"/>
      <c r="J203" s="232">
        <f>ROUND(I203*H203,2)</f>
        <v>0</v>
      </c>
      <c r="K203" s="230" t="s">
        <v>266</v>
      </c>
      <c r="L203" s="74"/>
      <c r="M203" s="234" t="s">
        <v>40</v>
      </c>
      <c r="N203" s="235" t="s">
        <v>55</v>
      </c>
      <c r="O203" s="49"/>
      <c r="P203" s="236">
        <f>O203*H203</f>
        <v>0</v>
      </c>
      <c r="Q203" s="236">
        <v>0.000856935</v>
      </c>
      <c r="R203" s="236">
        <f>Q203*H203</f>
        <v>0.033531866550000004</v>
      </c>
      <c r="S203" s="236">
        <v>0</v>
      </c>
      <c r="T203" s="237">
        <f>S203*H203</f>
        <v>0</v>
      </c>
      <c r="AR203" s="25" t="s">
        <v>287</v>
      </c>
      <c r="AT203" s="25" t="s">
        <v>262</v>
      </c>
      <c r="AU203" s="25" t="s">
        <v>92</v>
      </c>
      <c r="AY203" s="25" t="s">
        <v>261</v>
      </c>
      <c r="BE203" s="238">
        <f>IF(N203="základní",J203,0)</f>
        <v>0</v>
      </c>
      <c r="BF203" s="238">
        <f>IF(N203="snížená",J203,0)</f>
        <v>0</v>
      </c>
      <c r="BG203" s="238">
        <f>IF(N203="zákl. přenesená",J203,0)</f>
        <v>0</v>
      </c>
      <c r="BH203" s="238">
        <f>IF(N203="sníž. přenesená",J203,0)</f>
        <v>0</v>
      </c>
      <c r="BI203" s="238">
        <f>IF(N203="nulová",J203,0)</f>
        <v>0</v>
      </c>
      <c r="BJ203" s="25" t="s">
        <v>24</v>
      </c>
      <c r="BK203" s="238">
        <f>ROUND(I203*H203,2)</f>
        <v>0</v>
      </c>
      <c r="BL203" s="25" t="s">
        <v>287</v>
      </c>
      <c r="BM203" s="25" t="s">
        <v>1622</v>
      </c>
    </row>
    <row r="204" spans="2:47" s="1" customFormat="1" ht="13.5">
      <c r="B204" s="48"/>
      <c r="C204" s="76"/>
      <c r="D204" s="239" t="s">
        <v>269</v>
      </c>
      <c r="E204" s="76"/>
      <c r="F204" s="240" t="s">
        <v>777</v>
      </c>
      <c r="G204" s="76"/>
      <c r="H204" s="76"/>
      <c r="I204" s="198"/>
      <c r="J204" s="76"/>
      <c r="K204" s="76"/>
      <c r="L204" s="74"/>
      <c r="M204" s="241"/>
      <c r="N204" s="49"/>
      <c r="O204" s="49"/>
      <c r="P204" s="49"/>
      <c r="Q204" s="49"/>
      <c r="R204" s="49"/>
      <c r="S204" s="49"/>
      <c r="T204" s="97"/>
      <c r="AT204" s="25" t="s">
        <v>269</v>
      </c>
      <c r="AU204" s="25" t="s">
        <v>92</v>
      </c>
    </row>
    <row r="205" spans="2:47" s="1" customFormat="1" ht="13.5">
      <c r="B205" s="48"/>
      <c r="C205" s="76"/>
      <c r="D205" s="239" t="s">
        <v>343</v>
      </c>
      <c r="E205" s="76"/>
      <c r="F205" s="242" t="s">
        <v>771</v>
      </c>
      <c r="G205" s="76"/>
      <c r="H205" s="76"/>
      <c r="I205" s="198"/>
      <c r="J205" s="76"/>
      <c r="K205" s="76"/>
      <c r="L205" s="74"/>
      <c r="M205" s="241"/>
      <c r="N205" s="49"/>
      <c r="O205" s="49"/>
      <c r="P205" s="49"/>
      <c r="Q205" s="49"/>
      <c r="R205" s="49"/>
      <c r="S205" s="49"/>
      <c r="T205" s="97"/>
      <c r="AT205" s="25" t="s">
        <v>343</v>
      </c>
      <c r="AU205" s="25" t="s">
        <v>92</v>
      </c>
    </row>
    <row r="206" spans="2:65" s="1" customFormat="1" ht="22.8" customHeight="1">
      <c r="B206" s="48"/>
      <c r="C206" s="228" t="s">
        <v>601</v>
      </c>
      <c r="D206" s="228" t="s">
        <v>262</v>
      </c>
      <c r="E206" s="229" t="s">
        <v>1213</v>
      </c>
      <c r="F206" s="230" t="s">
        <v>1214</v>
      </c>
      <c r="G206" s="231" t="s">
        <v>363</v>
      </c>
      <c r="H206" s="232">
        <v>0.71</v>
      </c>
      <c r="I206" s="233"/>
      <c r="J206" s="232">
        <f>ROUND(I206*H206,2)</f>
        <v>0</v>
      </c>
      <c r="K206" s="230" t="s">
        <v>266</v>
      </c>
      <c r="L206" s="74"/>
      <c r="M206" s="234" t="s">
        <v>40</v>
      </c>
      <c r="N206" s="235" t="s">
        <v>55</v>
      </c>
      <c r="O206" s="49"/>
      <c r="P206" s="236">
        <f>O206*H206</f>
        <v>0</v>
      </c>
      <c r="Q206" s="236">
        <v>1.0300274384</v>
      </c>
      <c r="R206" s="236">
        <f>Q206*H206</f>
        <v>0.731319481264</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1623</v>
      </c>
    </row>
    <row r="207" spans="2:47" s="1" customFormat="1" ht="13.5">
      <c r="B207" s="48"/>
      <c r="C207" s="76"/>
      <c r="D207" s="239" t="s">
        <v>269</v>
      </c>
      <c r="E207" s="76"/>
      <c r="F207" s="240" t="s">
        <v>1216</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1217</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1624</v>
      </c>
      <c r="G209" s="254"/>
      <c r="H209" s="257">
        <v>0.04</v>
      </c>
      <c r="I209" s="258"/>
      <c r="J209" s="254"/>
      <c r="K209" s="254"/>
      <c r="L209" s="259"/>
      <c r="M209" s="260"/>
      <c r="N209" s="261"/>
      <c r="O209" s="261"/>
      <c r="P209" s="261"/>
      <c r="Q209" s="261"/>
      <c r="R209" s="261"/>
      <c r="S209" s="261"/>
      <c r="T209" s="262"/>
      <c r="AT209" s="263" t="s">
        <v>278</v>
      </c>
      <c r="AU209" s="263" t="s">
        <v>92</v>
      </c>
      <c r="AV209" s="12" t="s">
        <v>92</v>
      </c>
      <c r="AW209" s="12" t="s">
        <v>47</v>
      </c>
      <c r="AX209" s="12" t="s">
        <v>84</v>
      </c>
      <c r="AY209" s="263" t="s">
        <v>261</v>
      </c>
    </row>
    <row r="210" spans="2:51" s="12" customFormat="1" ht="13.5">
      <c r="B210" s="253"/>
      <c r="C210" s="254"/>
      <c r="D210" s="239" t="s">
        <v>278</v>
      </c>
      <c r="E210" s="255" t="s">
        <v>40</v>
      </c>
      <c r="F210" s="256" t="s">
        <v>1625</v>
      </c>
      <c r="G210" s="254"/>
      <c r="H210" s="257">
        <v>0.67</v>
      </c>
      <c r="I210" s="258"/>
      <c r="J210" s="254"/>
      <c r="K210" s="254"/>
      <c r="L210" s="259"/>
      <c r="M210" s="260"/>
      <c r="N210" s="261"/>
      <c r="O210" s="261"/>
      <c r="P210" s="261"/>
      <c r="Q210" s="261"/>
      <c r="R210" s="261"/>
      <c r="S210" s="261"/>
      <c r="T210" s="262"/>
      <c r="AT210" s="263" t="s">
        <v>278</v>
      </c>
      <c r="AU210" s="263" t="s">
        <v>92</v>
      </c>
      <c r="AV210" s="12" t="s">
        <v>92</v>
      </c>
      <c r="AW210" s="12" t="s">
        <v>47</v>
      </c>
      <c r="AX210" s="12" t="s">
        <v>84</v>
      </c>
      <c r="AY210" s="263" t="s">
        <v>261</v>
      </c>
    </row>
    <row r="211" spans="2:51" s="15" customFormat="1" ht="13.5">
      <c r="B211" s="290"/>
      <c r="C211" s="291"/>
      <c r="D211" s="239" t="s">
        <v>278</v>
      </c>
      <c r="E211" s="292" t="s">
        <v>40</v>
      </c>
      <c r="F211" s="293" t="s">
        <v>380</v>
      </c>
      <c r="G211" s="291"/>
      <c r="H211" s="294">
        <v>0.71</v>
      </c>
      <c r="I211" s="295"/>
      <c r="J211" s="291"/>
      <c r="K211" s="291"/>
      <c r="L211" s="296"/>
      <c r="M211" s="297"/>
      <c r="N211" s="298"/>
      <c r="O211" s="298"/>
      <c r="P211" s="298"/>
      <c r="Q211" s="298"/>
      <c r="R211" s="298"/>
      <c r="S211" s="298"/>
      <c r="T211" s="299"/>
      <c r="AT211" s="300" t="s">
        <v>278</v>
      </c>
      <c r="AU211" s="300" t="s">
        <v>92</v>
      </c>
      <c r="AV211" s="15" t="s">
        <v>287</v>
      </c>
      <c r="AW211" s="15" t="s">
        <v>47</v>
      </c>
      <c r="AX211" s="15" t="s">
        <v>24</v>
      </c>
      <c r="AY211" s="300" t="s">
        <v>261</v>
      </c>
    </row>
    <row r="212" spans="2:65" s="1" customFormat="1" ht="14.4" customHeight="1">
      <c r="B212" s="48"/>
      <c r="C212" s="228" t="s">
        <v>604</v>
      </c>
      <c r="D212" s="228" t="s">
        <v>262</v>
      </c>
      <c r="E212" s="229" t="s">
        <v>1227</v>
      </c>
      <c r="F212" s="230" t="s">
        <v>1228</v>
      </c>
      <c r="G212" s="231" t="s">
        <v>474</v>
      </c>
      <c r="H212" s="232">
        <v>1</v>
      </c>
      <c r="I212" s="233"/>
      <c r="J212" s="232">
        <f>ROUND(I212*H212,2)</f>
        <v>0</v>
      </c>
      <c r="K212" s="230" t="s">
        <v>40</v>
      </c>
      <c r="L212" s="74"/>
      <c r="M212" s="234" t="s">
        <v>40</v>
      </c>
      <c r="N212" s="235" t="s">
        <v>55</v>
      </c>
      <c r="O212" s="49"/>
      <c r="P212" s="236">
        <f>O212*H212</f>
        <v>0</v>
      </c>
      <c r="Q212" s="236">
        <v>0.00016</v>
      </c>
      <c r="R212" s="236">
        <f>Q212*H212</f>
        <v>0.00016</v>
      </c>
      <c r="S212" s="236">
        <v>0</v>
      </c>
      <c r="T212" s="237">
        <f>S212*H212</f>
        <v>0</v>
      </c>
      <c r="AR212" s="25" t="s">
        <v>287</v>
      </c>
      <c r="AT212" s="25" t="s">
        <v>262</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1626</v>
      </c>
    </row>
    <row r="213" spans="2:47" s="1" customFormat="1" ht="13.5">
      <c r="B213" s="48"/>
      <c r="C213" s="76"/>
      <c r="D213" s="239" t="s">
        <v>271</v>
      </c>
      <c r="E213" s="76"/>
      <c r="F213" s="242" t="s">
        <v>1230</v>
      </c>
      <c r="G213" s="76"/>
      <c r="H213" s="76"/>
      <c r="I213" s="198"/>
      <c r="J213" s="76"/>
      <c r="K213" s="76"/>
      <c r="L213" s="74"/>
      <c r="M213" s="241"/>
      <c r="N213" s="49"/>
      <c r="O213" s="49"/>
      <c r="P213" s="49"/>
      <c r="Q213" s="49"/>
      <c r="R213" s="49"/>
      <c r="S213" s="49"/>
      <c r="T213" s="97"/>
      <c r="AT213" s="25" t="s">
        <v>271</v>
      </c>
      <c r="AU213" s="25" t="s">
        <v>92</v>
      </c>
    </row>
    <row r="214" spans="2:63" s="10" customFormat="1" ht="29.85" customHeight="1">
      <c r="B214" s="214"/>
      <c r="C214" s="215"/>
      <c r="D214" s="216" t="s">
        <v>83</v>
      </c>
      <c r="E214" s="274" t="s">
        <v>287</v>
      </c>
      <c r="F214" s="274" t="s">
        <v>778</v>
      </c>
      <c r="G214" s="215"/>
      <c r="H214" s="215"/>
      <c r="I214" s="218"/>
      <c r="J214" s="275">
        <f>BK214</f>
        <v>0</v>
      </c>
      <c r="K214" s="215"/>
      <c r="L214" s="220"/>
      <c r="M214" s="221"/>
      <c r="N214" s="222"/>
      <c r="O214" s="222"/>
      <c r="P214" s="223">
        <f>SUM(P215:P231)</f>
        <v>0</v>
      </c>
      <c r="Q214" s="222"/>
      <c r="R214" s="223">
        <f>SUM(R215:R231)</f>
        <v>6.91771688</v>
      </c>
      <c r="S214" s="222"/>
      <c r="T214" s="224">
        <f>SUM(T215:T231)</f>
        <v>0</v>
      </c>
      <c r="AR214" s="225" t="s">
        <v>24</v>
      </c>
      <c r="AT214" s="226" t="s">
        <v>83</v>
      </c>
      <c r="AU214" s="226" t="s">
        <v>24</v>
      </c>
      <c r="AY214" s="225" t="s">
        <v>261</v>
      </c>
      <c r="BK214" s="227">
        <f>SUM(BK215:BK231)</f>
        <v>0</v>
      </c>
    </row>
    <row r="215" spans="2:65" s="1" customFormat="1" ht="22.8" customHeight="1">
      <c r="B215" s="48"/>
      <c r="C215" s="228" t="s">
        <v>607</v>
      </c>
      <c r="D215" s="228" t="s">
        <v>262</v>
      </c>
      <c r="E215" s="229" t="s">
        <v>780</v>
      </c>
      <c r="F215" s="230" t="s">
        <v>781</v>
      </c>
      <c r="G215" s="231" t="s">
        <v>504</v>
      </c>
      <c r="H215" s="232">
        <v>17.63</v>
      </c>
      <c r="I215" s="233"/>
      <c r="J215" s="232">
        <f>ROUND(I215*H215,2)</f>
        <v>0</v>
      </c>
      <c r="K215" s="230" t="s">
        <v>266</v>
      </c>
      <c r="L215" s="74"/>
      <c r="M215" s="234" t="s">
        <v>40</v>
      </c>
      <c r="N215" s="235" t="s">
        <v>55</v>
      </c>
      <c r="O215" s="49"/>
      <c r="P215" s="236">
        <f>O215*H215</f>
        <v>0</v>
      </c>
      <c r="Q215" s="236">
        <v>0.227976</v>
      </c>
      <c r="R215" s="236">
        <f>Q215*H215</f>
        <v>4.01921688</v>
      </c>
      <c r="S215" s="236">
        <v>0</v>
      </c>
      <c r="T215" s="237">
        <f>S215*H215</f>
        <v>0</v>
      </c>
      <c r="AR215" s="25" t="s">
        <v>287</v>
      </c>
      <c r="AT215" s="25" t="s">
        <v>262</v>
      </c>
      <c r="AU215" s="25" t="s">
        <v>92</v>
      </c>
      <c r="AY215" s="25" t="s">
        <v>261</v>
      </c>
      <c r="BE215" s="238">
        <f>IF(N215="základní",J215,0)</f>
        <v>0</v>
      </c>
      <c r="BF215" s="238">
        <f>IF(N215="snížená",J215,0)</f>
        <v>0</v>
      </c>
      <c r="BG215" s="238">
        <f>IF(N215="zákl. přenesená",J215,0)</f>
        <v>0</v>
      </c>
      <c r="BH215" s="238">
        <f>IF(N215="sníž. přenesená",J215,0)</f>
        <v>0</v>
      </c>
      <c r="BI215" s="238">
        <f>IF(N215="nulová",J215,0)</f>
        <v>0</v>
      </c>
      <c r="BJ215" s="25" t="s">
        <v>24</v>
      </c>
      <c r="BK215" s="238">
        <f>ROUND(I215*H215,2)</f>
        <v>0</v>
      </c>
      <c r="BL215" s="25" t="s">
        <v>287</v>
      </c>
      <c r="BM215" s="25" t="s">
        <v>1627</v>
      </c>
    </row>
    <row r="216" spans="2:47" s="1" customFormat="1" ht="13.5">
      <c r="B216" s="48"/>
      <c r="C216" s="76"/>
      <c r="D216" s="239" t="s">
        <v>269</v>
      </c>
      <c r="E216" s="76"/>
      <c r="F216" s="240" t="s">
        <v>783</v>
      </c>
      <c r="G216" s="76"/>
      <c r="H216" s="76"/>
      <c r="I216" s="198"/>
      <c r="J216" s="76"/>
      <c r="K216" s="76"/>
      <c r="L216" s="74"/>
      <c r="M216" s="241"/>
      <c r="N216" s="49"/>
      <c r="O216" s="49"/>
      <c r="P216" s="49"/>
      <c r="Q216" s="49"/>
      <c r="R216" s="49"/>
      <c r="S216" s="49"/>
      <c r="T216" s="97"/>
      <c r="AT216" s="25" t="s">
        <v>269</v>
      </c>
      <c r="AU216" s="25" t="s">
        <v>92</v>
      </c>
    </row>
    <row r="217" spans="2:47" s="1" customFormat="1" ht="13.5">
      <c r="B217" s="48"/>
      <c r="C217" s="76"/>
      <c r="D217" s="239" t="s">
        <v>343</v>
      </c>
      <c r="E217" s="76"/>
      <c r="F217" s="242" t="s">
        <v>784</v>
      </c>
      <c r="G217" s="76"/>
      <c r="H217" s="76"/>
      <c r="I217" s="198"/>
      <c r="J217" s="76"/>
      <c r="K217" s="76"/>
      <c r="L217" s="74"/>
      <c r="M217" s="241"/>
      <c r="N217" s="49"/>
      <c r="O217" s="49"/>
      <c r="P217" s="49"/>
      <c r="Q217" s="49"/>
      <c r="R217" s="49"/>
      <c r="S217" s="49"/>
      <c r="T217" s="97"/>
      <c r="AT217" s="25" t="s">
        <v>343</v>
      </c>
      <c r="AU217" s="25" t="s">
        <v>92</v>
      </c>
    </row>
    <row r="218" spans="2:51" s="12" customFormat="1" ht="13.5">
      <c r="B218" s="253"/>
      <c r="C218" s="254"/>
      <c r="D218" s="239" t="s">
        <v>278</v>
      </c>
      <c r="E218" s="255" t="s">
        <v>40</v>
      </c>
      <c r="F218" s="256" t="s">
        <v>1628</v>
      </c>
      <c r="G218" s="254"/>
      <c r="H218" s="257">
        <v>1.42</v>
      </c>
      <c r="I218" s="258"/>
      <c r="J218" s="254"/>
      <c r="K218" s="254"/>
      <c r="L218" s="259"/>
      <c r="M218" s="260"/>
      <c r="N218" s="261"/>
      <c r="O218" s="261"/>
      <c r="P218" s="261"/>
      <c r="Q218" s="261"/>
      <c r="R218" s="261"/>
      <c r="S218" s="261"/>
      <c r="T218" s="262"/>
      <c r="AT218" s="263" t="s">
        <v>278</v>
      </c>
      <c r="AU218" s="263" t="s">
        <v>92</v>
      </c>
      <c r="AV218" s="12" t="s">
        <v>92</v>
      </c>
      <c r="AW218" s="12" t="s">
        <v>47</v>
      </c>
      <c r="AX218" s="12" t="s">
        <v>84</v>
      </c>
      <c r="AY218" s="263" t="s">
        <v>261</v>
      </c>
    </row>
    <row r="219" spans="2:51" s="12" customFormat="1" ht="13.5">
      <c r="B219" s="253"/>
      <c r="C219" s="254"/>
      <c r="D219" s="239" t="s">
        <v>278</v>
      </c>
      <c r="E219" s="255" t="s">
        <v>40</v>
      </c>
      <c r="F219" s="256" t="s">
        <v>1629</v>
      </c>
      <c r="G219" s="254"/>
      <c r="H219" s="257">
        <v>1.44</v>
      </c>
      <c r="I219" s="258"/>
      <c r="J219" s="254"/>
      <c r="K219" s="254"/>
      <c r="L219" s="259"/>
      <c r="M219" s="260"/>
      <c r="N219" s="261"/>
      <c r="O219" s="261"/>
      <c r="P219" s="261"/>
      <c r="Q219" s="261"/>
      <c r="R219" s="261"/>
      <c r="S219" s="261"/>
      <c r="T219" s="262"/>
      <c r="AT219" s="263" t="s">
        <v>278</v>
      </c>
      <c r="AU219" s="263" t="s">
        <v>92</v>
      </c>
      <c r="AV219" s="12" t="s">
        <v>92</v>
      </c>
      <c r="AW219" s="12" t="s">
        <v>47</v>
      </c>
      <c r="AX219" s="12" t="s">
        <v>84</v>
      </c>
      <c r="AY219" s="263" t="s">
        <v>261</v>
      </c>
    </row>
    <row r="220" spans="2:51" s="12" customFormat="1" ht="13.5">
      <c r="B220" s="253"/>
      <c r="C220" s="254"/>
      <c r="D220" s="239" t="s">
        <v>278</v>
      </c>
      <c r="E220" s="255" t="s">
        <v>40</v>
      </c>
      <c r="F220" s="256" t="s">
        <v>1630</v>
      </c>
      <c r="G220" s="254"/>
      <c r="H220" s="257">
        <v>9.45</v>
      </c>
      <c r="I220" s="258"/>
      <c r="J220" s="254"/>
      <c r="K220" s="254"/>
      <c r="L220" s="259"/>
      <c r="M220" s="260"/>
      <c r="N220" s="261"/>
      <c r="O220" s="261"/>
      <c r="P220" s="261"/>
      <c r="Q220" s="261"/>
      <c r="R220" s="261"/>
      <c r="S220" s="261"/>
      <c r="T220" s="262"/>
      <c r="AT220" s="263" t="s">
        <v>278</v>
      </c>
      <c r="AU220" s="263" t="s">
        <v>92</v>
      </c>
      <c r="AV220" s="12" t="s">
        <v>92</v>
      </c>
      <c r="AW220" s="12" t="s">
        <v>47</v>
      </c>
      <c r="AX220" s="12" t="s">
        <v>84</v>
      </c>
      <c r="AY220" s="263" t="s">
        <v>261</v>
      </c>
    </row>
    <row r="221" spans="2:51" s="12" customFormat="1" ht="13.5">
      <c r="B221" s="253"/>
      <c r="C221" s="254"/>
      <c r="D221" s="239" t="s">
        <v>278</v>
      </c>
      <c r="E221" s="255" t="s">
        <v>40</v>
      </c>
      <c r="F221" s="256" t="s">
        <v>1631</v>
      </c>
      <c r="G221" s="254"/>
      <c r="H221" s="257">
        <v>0.6</v>
      </c>
      <c r="I221" s="258"/>
      <c r="J221" s="254"/>
      <c r="K221" s="254"/>
      <c r="L221" s="259"/>
      <c r="M221" s="260"/>
      <c r="N221" s="261"/>
      <c r="O221" s="261"/>
      <c r="P221" s="261"/>
      <c r="Q221" s="261"/>
      <c r="R221" s="261"/>
      <c r="S221" s="261"/>
      <c r="T221" s="262"/>
      <c r="AT221" s="263" t="s">
        <v>278</v>
      </c>
      <c r="AU221" s="263" t="s">
        <v>92</v>
      </c>
      <c r="AV221" s="12" t="s">
        <v>92</v>
      </c>
      <c r="AW221" s="12" t="s">
        <v>47</v>
      </c>
      <c r="AX221" s="12" t="s">
        <v>84</v>
      </c>
      <c r="AY221" s="263" t="s">
        <v>261</v>
      </c>
    </row>
    <row r="222" spans="2:51" s="12" customFormat="1" ht="13.5">
      <c r="B222" s="253"/>
      <c r="C222" s="254"/>
      <c r="D222" s="239" t="s">
        <v>278</v>
      </c>
      <c r="E222" s="255" t="s">
        <v>40</v>
      </c>
      <c r="F222" s="256" t="s">
        <v>1585</v>
      </c>
      <c r="G222" s="254"/>
      <c r="H222" s="257">
        <v>3.18</v>
      </c>
      <c r="I222" s="258"/>
      <c r="J222" s="254"/>
      <c r="K222" s="254"/>
      <c r="L222" s="259"/>
      <c r="M222" s="260"/>
      <c r="N222" s="261"/>
      <c r="O222" s="261"/>
      <c r="P222" s="261"/>
      <c r="Q222" s="261"/>
      <c r="R222" s="261"/>
      <c r="S222" s="261"/>
      <c r="T222" s="262"/>
      <c r="AT222" s="263" t="s">
        <v>278</v>
      </c>
      <c r="AU222" s="263" t="s">
        <v>92</v>
      </c>
      <c r="AV222" s="12" t="s">
        <v>92</v>
      </c>
      <c r="AW222" s="12" t="s">
        <v>47</v>
      </c>
      <c r="AX222" s="12" t="s">
        <v>84</v>
      </c>
      <c r="AY222" s="263" t="s">
        <v>261</v>
      </c>
    </row>
    <row r="223" spans="2:51" s="12" customFormat="1" ht="13.5">
      <c r="B223" s="253"/>
      <c r="C223" s="254"/>
      <c r="D223" s="239" t="s">
        <v>278</v>
      </c>
      <c r="E223" s="255" t="s">
        <v>40</v>
      </c>
      <c r="F223" s="256" t="s">
        <v>1632</v>
      </c>
      <c r="G223" s="254"/>
      <c r="H223" s="257">
        <v>0.4</v>
      </c>
      <c r="I223" s="258"/>
      <c r="J223" s="254"/>
      <c r="K223" s="254"/>
      <c r="L223" s="259"/>
      <c r="M223" s="260"/>
      <c r="N223" s="261"/>
      <c r="O223" s="261"/>
      <c r="P223" s="261"/>
      <c r="Q223" s="261"/>
      <c r="R223" s="261"/>
      <c r="S223" s="261"/>
      <c r="T223" s="262"/>
      <c r="AT223" s="263" t="s">
        <v>278</v>
      </c>
      <c r="AU223" s="263" t="s">
        <v>92</v>
      </c>
      <c r="AV223" s="12" t="s">
        <v>92</v>
      </c>
      <c r="AW223" s="12" t="s">
        <v>47</v>
      </c>
      <c r="AX223" s="12" t="s">
        <v>84</v>
      </c>
      <c r="AY223" s="263" t="s">
        <v>261</v>
      </c>
    </row>
    <row r="224" spans="2:51" s="12" customFormat="1" ht="13.5">
      <c r="B224" s="253"/>
      <c r="C224" s="254"/>
      <c r="D224" s="239" t="s">
        <v>278</v>
      </c>
      <c r="E224" s="255" t="s">
        <v>40</v>
      </c>
      <c r="F224" s="256" t="s">
        <v>1633</v>
      </c>
      <c r="G224" s="254"/>
      <c r="H224" s="257">
        <v>1.14</v>
      </c>
      <c r="I224" s="258"/>
      <c r="J224" s="254"/>
      <c r="K224" s="254"/>
      <c r="L224" s="259"/>
      <c r="M224" s="260"/>
      <c r="N224" s="261"/>
      <c r="O224" s="261"/>
      <c r="P224" s="261"/>
      <c r="Q224" s="261"/>
      <c r="R224" s="261"/>
      <c r="S224" s="261"/>
      <c r="T224" s="262"/>
      <c r="AT224" s="263" t="s">
        <v>278</v>
      </c>
      <c r="AU224" s="263" t="s">
        <v>92</v>
      </c>
      <c r="AV224" s="12" t="s">
        <v>92</v>
      </c>
      <c r="AW224" s="12" t="s">
        <v>47</v>
      </c>
      <c r="AX224" s="12" t="s">
        <v>84</v>
      </c>
      <c r="AY224" s="263" t="s">
        <v>261</v>
      </c>
    </row>
    <row r="225" spans="2:51" s="15" customFormat="1" ht="13.5">
      <c r="B225" s="290"/>
      <c r="C225" s="291"/>
      <c r="D225" s="239" t="s">
        <v>278</v>
      </c>
      <c r="E225" s="292" t="s">
        <v>40</v>
      </c>
      <c r="F225" s="293" t="s">
        <v>380</v>
      </c>
      <c r="G225" s="291"/>
      <c r="H225" s="294">
        <v>17.63</v>
      </c>
      <c r="I225" s="295"/>
      <c r="J225" s="291"/>
      <c r="K225" s="291"/>
      <c r="L225" s="296"/>
      <c r="M225" s="297"/>
      <c r="N225" s="298"/>
      <c r="O225" s="298"/>
      <c r="P225" s="298"/>
      <c r="Q225" s="298"/>
      <c r="R225" s="298"/>
      <c r="S225" s="298"/>
      <c r="T225" s="299"/>
      <c r="AT225" s="300" t="s">
        <v>278</v>
      </c>
      <c r="AU225" s="300" t="s">
        <v>92</v>
      </c>
      <c r="AV225" s="15" t="s">
        <v>287</v>
      </c>
      <c r="AW225" s="15" t="s">
        <v>47</v>
      </c>
      <c r="AX225" s="15" t="s">
        <v>24</v>
      </c>
      <c r="AY225" s="300" t="s">
        <v>261</v>
      </c>
    </row>
    <row r="226" spans="2:65" s="1" customFormat="1" ht="22.8" customHeight="1">
      <c r="B226" s="48"/>
      <c r="C226" s="228" t="s">
        <v>615</v>
      </c>
      <c r="D226" s="228" t="s">
        <v>262</v>
      </c>
      <c r="E226" s="229" t="s">
        <v>1064</v>
      </c>
      <c r="F226" s="230" t="s">
        <v>1065</v>
      </c>
      <c r="G226" s="231" t="s">
        <v>340</v>
      </c>
      <c r="H226" s="232">
        <v>1.55</v>
      </c>
      <c r="I226" s="233"/>
      <c r="J226" s="232">
        <f>ROUND(I226*H226,2)</f>
        <v>0</v>
      </c>
      <c r="K226" s="230" t="s">
        <v>266</v>
      </c>
      <c r="L226" s="74"/>
      <c r="M226" s="234" t="s">
        <v>40</v>
      </c>
      <c r="N226" s="235" t="s">
        <v>55</v>
      </c>
      <c r="O226" s="49"/>
      <c r="P226" s="236">
        <f>O226*H226</f>
        <v>0</v>
      </c>
      <c r="Q226" s="236">
        <v>1.87</v>
      </c>
      <c r="R226" s="236">
        <f>Q226*H226</f>
        <v>2.8985000000000003</v>
      </c>
      <c r="S226" s="236">
        <v>0</v>
      </c>
      <c r="T226" s="237">
        <f>S226*H226</f>
        <v>0</v>
      </c>
      <c r="AR226" s="25" t="s">
        <v>287</v>
      </c>
      <c r="AT226" s="25" t="s">
        <v>262</v>
      </c>
      <c r="AU226" s="25" t="s">
        <v>92</v>
      </c>
      <c r="AY226" s="25" t="s">
        <v>261</v>
      </c>
      <c r="BE226" s="238">
        <f>IF(N226="základní",J226,0)</f>
        <v>0</v>
      </c>
      <c r="BF226" s="238">
        <f>IF(N226="snížená",J226,0)</f>
        <v>0</v>
      </c>
      <c r="BG226" s="238">
        <f>IF(N226="zákl. přenesená",J226,0)</f>
        <v>0</v>
      </c>
      <c r="BH226" s="238">
        <f>IF(N226="sníž. přenesená",J226,0)</f>
        <v>0</v>
      </c>
      <c r="BI226" s="238">
        <f>IF(N226="nulová",J226,0)</f>
        <v>0</v>
      </c>
      <c r="BJ226" s="25" t="s">
        <v>24</v>
      </c>
      <c r="BK226" s="238">
        <f>ROUND(I226*H226,2)</f>
        <v>0</v>
      </c>
      <c r="BL226" s="25" t="s">
        <v>287</v>
      </c>
      <c r="BM226" s="25" t="s">
        <v>1634</v>
      </c>
    </row>
    <row r="227" spans="2:47" s="1" customFormat="1" ht="13.5">
      <c r="B227" s="48"/>
      <c r="C227" s="76"/>
      <c r="D227" s="239" t="s">
        <v>269</v>
      </c>
      <c r="E227" s="76"/>
      <c r="F227" s="240" t="s">
        <v>1067</v>
      </c>
      <c r="G227" s="76"/>
      <c r="H227" s="76"/>
      <c r="I227" s="198"/>
      <c r="J227" s="76"/>
      <c r="K227" s="76"/>
      <c r="L227" s="74"/>
      <c r="M227" s="241"/>
      <c r="N227" s="49"/>
      <c r="O227" s="49"/>
      <c r="P227" s="49"/>
      <c r="Q227" s="49"/>
      <c r="R227" s="49"/>
      <c r="S227" s="49"/>
      <c r="T227" s="97"/>
      <c r="AT227" s="25" t="s">
        <v>269</v>
      </c>
      <c r="AU227" s="25" t="s">
        <v>92</v>
      </c>
    </row>
    <row r="228" spans="2:47" s="1" customFormat="1" ht="13.5">
      <c r="B228" s="48"/>
      <c r="C228" s="76"/>
      <c r="D228" s="239" t="s">
        <v>343</v>
      </c>
      <c r="E228" s="76"/>
      <c r="F228" s="242" t="s">
        <v>1068</v>
      </c>
      <c r="G228" s="76"/>
      <c r="H228" s="76"/>
      <c r="I228" s="198"/>
      <c r="J228" s="76"/>
      <c r="K228" s="76"/>
      <c r="L228" s="74"/>
      <c r="M228" s="241"/>
      <c r="N228" s="49"/>
      <c r="O228" s="49"/>
      <c r="P228" s="49"/>
      <c r="Q228" s="49"/>
      <c r="R228" s="49"/>
      <c r="S228" s="49"/>
      <c r="T228" s="97"/>
      <c r="AT228" s="25" t="s">
        <v>343</v>
      </c>
      <c r="AU228" s="25" t="s">
        <v>92</v>
      </c>
    </row>
    <row r="229" spans="2:51" s="12" customFormat="1" ht="13.5">
      <c r="B229" s="253"/>
      <c r="C229" s="254"/>
      <c r="D229" s="239" t="s">
        <v>278</v>
      </c>
      <c r="E229" s="255" t="s">
        <v>40</v>
      </c>
      <c r="F229" s="256" t="s">
        <v>1635</v>
      </c>
      <c r="G229" s="254"/>
      <c r="H229" s="257">
        <v>0.2</v>
      </c>
      <c r="I229" s="258"/>
      <c r="J229" s="254"/>
      <c r="K229" s="254"/>
      <c r="L229" s="259"/>
      <c r="M229" s="260"/>
      <c r="N229" s="261"/>
      <c r="O229" s="261"/>
      <c r="P229" s="261"/>
      <c r="Q229" s="261"/>
      <c r="R229" s="261"/>
      <c r="S229" s="261"/>
      <c r="T229" s="262"/>
      <c r="AT229" s="263" t="s">
        <v>278</v>
      </c>
      <c r="AU229" s="263" t="s">
        <v>92</v>
      </c>
      <c r="AV229" s="12" t="s">
        <v>92</v>
      </c>
      <c r="AW229" s="12" t="s">
        <v>47</v>
      </c>
      <c r="AX229" s="12" t="s">
        <v>84</v>
      </c>
      <c r="AY229" s="263" t="s">
        <v>261</v>
      </c>
    </row>
    <row r="230" spans="2:51" s="12" customFormat="1" ht="13.5">
      <c r="B230" s="253"/>
      <c r="C230" s="254"/>
      <c r="D230" s="239" t="s">
        <v>278</v>
      </c>
      <c r="E230" s="255" t="s">
        <v>40</v>
      </c>
      <c r="F230" s="256" t="s">
        <v>1636</v>
      </c>
      <c r="G230" s="254"/>
      <c r="H230" s="257">
        <v>1.35</v>
      </c>
      <c r="I230" s="258"/>
      <c r="J230" s="254"/>
      <c r="K230" s="254"/>
      <c r="L230" s="259"/>
      <c r="M230" s="260"/>
      <c r="N230" s="261"/>
      <c r="O230" s="261"/>
      <c r="P230" s="261"/>
      <c r="Q230" s="261"/>
      <c r="R230" s="261"/>
      <c r="S230" s="261"/>
      <c r="T230" s="262"/>
      <c r="AT230" s="263" t="s">
        <v>278</v>
      </c>
      <c r="AU230" s="263" t="s">
        <v>92</v>
      </c>
      <c r="AV230" s="12" t="s">
        <v>92</v>
      </c>
      <c r="AW230" s="12" t="s">
        <v>47</v>
      </c>
      <c r="AX230" s="12" t="s">
        <v>84</v>
      </c>
      <c r="AY230" s="263" t="s">
        <v>261</v>
      </c>
    </row>
    <row r="231" spans="2:51" s="15" customFormat="1" ht="13.5">
      <c r="B231" s="290"/>
      <c r="C231" s="291"/>
      <c r="D231" s="239" t="s">
        <v>278</v>
      </c>
      <c r="E231" s="292" t="s">
        <v>40</v>
      </c>
      <c r="F231" s="293" t="s">
        <v>380</v>
      </c>
      <c r="G231" s="291"/>
      <c r="H231" s="294">
        <v>1.55</v>
      </c>
      <c r="I231" s="295"/>
      <c r="J231" s="291"/>
      <c r="K231" s="291"/>
      <c r="L231" s="296"/>
      <c r="M231" s="297"/>
      <c r="N231" s="298"/>
      <c r="O231" s="298"/>
      <c r="P231" s="298"/>
      <c r="Q231" s="298"/>
      <c r="R231" s="298"/>
      <c r="S231" s="298"/>
      <c r="T231" s="299"/>
      <c r="AT231" s="300" t="s">
        <v>278</v>
      </c>
      <c r="AU231" s="300" t="s">
        <v>92</v>
      </c>
      <c r="AV231" s="15" t="s">
        <v>287</v>
      </c>
      <c r="AW231" s="15" t="s">
        <v>47</v>
      </c>
      <c r="AX231" s="15" t="s">
        <v>24</v>
      </c>
      <c r="AY231" s="300" t="s">
        <v>261</v>
      </c>
    </row>
    <row r="232" spans="2:63" s="10" customFormat="1" ht="29.85" customHeight="1">
      <c r="B232" s="214"/>
      <c r="C232" s="215"/>
      <c r="D232" s="216" t="s">
        <v>83</v>
      </c>
      <c r="E232" s="274" t="s">
        <v>308</v>
      </c>
      <c r="F232" s="274" t="s">
        <v>853</v>
      </c>
      <c r="G232" s="215"/>
      <c r="H232" s="215"/>
      <c r="I232" s="218"/>
      <c r="J232" s="275">
        <f>BK232</f>
        <v>0</v>
      </c>
      <c r="K232" s="215"/>
      <c r="L232" s="220"/>
      <c r="M232" s="221"/>
      <c r="N232" s="222"/>
      <c r="O232" s="222"/>
      <c r="P232" s="223">
        <f>SUM(P233:P252)</f>
        <v>0</v>
      </c>
      <c r="Q232" s="222"/>
      <c r="R232" s="223">
        <f>SUM(R233:R252)</f>
        <v>0.154012269128</v>
      </c>
      <c r="S232" s="222"/>
      <c r="T232" s="224">
        <f>SUM(T233:T252)</f>
        <v>0</v>
      </c>
      <c r="AR232" s="225" t="s">
        <v>24</v>
      </c>
      <c r="AT232" s="226" t="s">
        <v>83</v>
      </c>
      <c r="AU232" s="226" t="s">
        <v>24</v>
      </c>
      <c r="AY232" s="225" t="s">
        <v>261</v>
      </c>
      <c r="BK232" s="227">
        <f>SUM(BK233:BK252)</f>
        <v>0</v>
      </c>
    </row>
    <row r="233" spans="2:65" s="1" customFormat="1" ht="14.4" customHeight="1">
      <c r="B233" s="48"/>
      <c r="C233" s="228" t="s">
        <v>622</v>
      </c>
      <c r="D233" s="228" t="s">
        <v>262</v>
      </c>
      <c r="E233" s="229" t="s">
        <v>1259</v>
      </c>
      <c r="F233" s="230" t="s">
        <v>1260</v>
      </c>
      <c r="G233" s="231" t="s">
        <v>857</v>
      </c>
      <c r="H233" s="232">
        <v>2.42</v>
      </c>
      <c r="I233" s="233"/>
      <c r="J233" s="232">
        <f>ROUND(I233*H233,2)</f>
        <v>0</v>
      </c>
      <c r="K233" s="230" t="s">
        <v>266</v>
      </c>
      <c r="L233" s="74"/>
      <c r="M233" s="234" t="s">
        <v>40</v>
      </c>
      <c r="N233" s="235" t="s">
        <v>55</v>
      </c>
      <c r="O233" s="49"/>
      <c r="P233" s="236">
        <f>O233*H233</f>
        <v>0</v>
      </c>
      <c r="Q233" s="236">
        <v>0.0002154684</v>
      </c>
      <c r="R233" s="236">
        <f>Q233*H233</f>
        <v>0.0005214335279999999</v>
      </c>
      <c r="S233" s="236">
        <v>0</v>
      </c>
      <c r="T233" s="237">
        <f>S233*H233</f>
        <v>0</v>
      </c>
      <c r="AR233" s="25" t="s">
        <v>287</v>
      </c>
      <c r="AT233" s="25" t="s">
        <v>262</v>
      </c>
      <c r="AU233" s="25" t="s">
        <v>92</v>
      </c>
      <c r="AY233" s="25" t="s">
        <v>261</v>
      </c>
      <c r="BE233" s="238">
        <f>IF(N233="základní",J233,0)</f>
        <v>0</v>
      </c>
      <c r="BF233" s="238">
        <f>IF(N233="snížená",J233,0)</f>
        <v>0</v>
      </c>
      <c r="BG233" s="238">
        <f>IF(N233="zákl. přenesená",J233,0)</f>
        <v>0</v>
      </c>
      <c r="BH233" s="238">
        <f>IF(N233="sníž. přenesená",J233,0)</f>
        <v>0</v>
      </c>
      <c r="BI233" s="238">
        <f>IF(N233="nulová",J233,0)</f>
        <v>0</v>
      </c>
      <c r="BJ233" s="25" t="s">
        <v>24</v>
      </c>
      <c r="BK233" s="238">
        <f>ROUND(I233*H233,2)</f>
        <v>0</v>
      </c>
      <c r="BL233" s="25" t="s">
        <v>287</v>
      </c>
      <c r="BM233" s="25" t="s">
        <v>1637</v>
      </c>
    </row>
    <row r="234" spans="2:47" s="1" customFormat="1" ht="13.5">
      <c r="B234" s="48"/>
      <c r="C234" s="76"/>
      <c r="D234" s="239" t="s">
        <v>269</v>
      </c>
      <c r="E234" s="76"/>
      <c r="F234" s="240" t="s">
        <v>1262</v>
      </c>
      <c r="G234" s="76"/>
      <c r="H234" s="76"/>
      <c r="I234" s="198"/>
      <c r="J234" s="76"/>
      <c r="K234" s="76"/>
      <c r="L234" s="74"/>
      <c r="M234" s="241"/>
      <c r="N234" s="49"/>
      <c r="O234" s="49"/>
      <c r="P234" s="49"/>
      <c r="Q234" s="49"/>
      <c r="R234" s="49"/>
      <c r="S234" s="49"/>
      <c r="T234" s="97"/>
      <c r="AT234" s="25" t="s">
        <v>269</v>
      </c>
      <c r="AU234" s="25" t="s">
        <v>92</v>
      </c>
    </row>
    <row r="235" spans="2:47" s="1" customFormat="1" ht="13.5">
      <c r="B235" s="48"/>
      <c r="C235" s="76"/>
      <c r="D235" s="239" t="s">
        <v>343</v>
      </c>
      <c r="E235" s="76"/>
      <c r="F235" s="242" t="s">
        <v>1263</v>
      </c>
      <c r="G235" s="76"/>
      <c r="H235" s="76"/>
      <c r="I235" s="198"/>
      <c r="J235" s="76"/>
      <c r="K235" s="76"/>
      <c r="L235" s="74"/>
      <c r="M235" s="241"/>
      <c r="N235" s="49"/>
      <c r="O235" s="49"/>
      <c r="P235" s="49"/>
      <c r="Q235" s="49"/>
      <c r="R235" s="49"/>
      <c r="S235" s="49"/>
      <c r="T235" s="97"/>
      <c r="AT235" s="25" t="s">
        <v>343</v>
      </c>
      <c r="AU235" s="25" t="s">
        <v>92</v>
      </c>
    </row>
    <row r="236" spans="2:51" s="12" customFormat="1" ht="13.5">
      <c r="B236" s="253"/>
      <c r="C236" s="254"/>
      <c r="D236" s="239" t="s">
        <v>278</v>
      </c>
      <c r="E236" s="255" t="s">
        <v>40</v>
      </c>
      <c r="F236" s="256" t="s">
        <v>1264</v>
      </c>
      <c r="G236" s="254"/>
      <c r="H236" s="257">
        <v>2.42</v>
      </c>
      <c r="I236" s="258"/>
      <c r="J236" s="254"/>
      <c r="K236" s="254"/>
      <c r="L236" s="259"/>
      <c r="M236" s="260"/>
      <c r="N236" s="261"/>
      <c r="O236" s="261"/>
      <c r="P236" s="261"/>
      <c r="Q236" s="261"/>
      <c r="R236" s="261"/>
      <c r="S236" s="261"/>
      <c r="T236" s="262"/>
      <c r="AT236" s="263" t="s">
        <v>278</v>
      </c>
      <c r="AU236" s="263" t="s">
        <v>92</v>
      </c>
      <c r="AV236" s="12" t="s">
        <v>92</v>
      </c>
      <c r="AW236" s="12" t="s">
        <v>47</v>
      </c>
      <c r="AX236" s="12" t="s">
        <v>24</v>
      </c>
      <c r="AY236" s="263" t="s">
        <v>261</v>
      </c>
    </row>
    <row r="237" spans="2:65" s="1" customFormat="1" ht="22.8" customHeight="1">
      <c r="B237" s="48"/>
      <c r="C237" s="228" t="s">
        <v>625</v>
      </c>
      <c r="D237" s="228" t="s">
        <v>262</v>
      </c>
      <c r="E237" s="229" t="s">
        <v>1241</v>
      </c>
      <c r="F237" s="230" t="s">
        <v>1242</v>
      </c>
      <c r="G237" s="231" t="s">
        <v>857</v>
      </c>
      <c r="H237" s="232">
        <v>11</v>
      </c>
      <c r="I237" s="233"/>
      <c r="J237" s="232">
        <f>ROUND(I237*H237,2)</f>
        <v>0</v>
      </c>
      <c r="K237" s="230" t="s">
        <v>266</v>
      </c>
      <c r="L237" s="74"/>
      <c r="M237" s="234" t="s">
        <v>40</v>
      </c>
      <c r="N237" s="235" t="s">
        <v>55</v>
      </c>
      <c r="O237" s="49"/>
      <c r="P237" s="236">
        <f>O237*H237</f>
        <v>0</v>
      </c>
      <c r="Q237" s="236">
        <v>2.8E-06</v>
      </c>
      <c r="R237" s="236">
        <f>Q237*H237</f>
        <v>3.0799999999999996E-05</v>
      </c>
      <c r="S237" s="236">
        <v>0</v>
      </c>
      <c r="T237" s="237">
        <f>S237*H237</f>
        <v>0</v>
      </c>
      <c r="AR237" s="25" t="s">
        <v>287</v>
      </c>
      <c r="AT237" s="25" t="s">
        <v>262</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287</v>
      </c>
      <c r="BM237" s="25" t="s">
        <v>1638</v>
      </c>
    </row>
    <row r="238" spans="2:47" s="1" customFormat="1" ht="13.5">
      <c r="B238" s="48"/>
      <c r="C238" s="76"/>
      <c r="D238" s="239" t="s">
        <v>269</v>
      </c>
      <c r="E238" s="76"/>
      <c r="F238" s="240" t="s">
        <v>1244</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343</v>
      </c>
      <c r="E239" s="76"/>
      <c r="F239" s="242" t="s">
        <v>1245</v>
      </c>
      <c r="G239" s="76"/>
      <c r="H239" s="76"/>
      <c r="I239" s="198"/>
      <c r="J239" s="76"/>
      <c r="K239" s="76"/>
      <c r="L239" s="74"/>
      <c r="M239" s="241"/>
      <c r="N239" s="49"/>
      <c r="O239" s="49"/>
      <c r="P239" s="49"/>
      <c r="Q239" s="49"/>
      <c r="R239" s="49"/>
      <c r="S239" s="49"/>
      <c r="T239" s="97"/>
      <c r="AT239" s="25" t="s">
        <v>343</v>
      </c>
      <c r="AU239" s="25" t="s">
        <v>92</v>
      </c>
    </row>
    <row r="240" spans="2:51" s="12" customFormat="1" ht="13.5">
      <c r="B240" s="253"/>
      <c r="C240" s="254"/>
      <c r="D240" s="239" t="s">
        <v>278</v>
      </c>
      <c r="E240" s="255" t="s">
        <v>40</v>
      </c>
      <c r="F240" s="256" t="s">
        <v>1639</v>
      </c>
      <c r="G240" s="254"/>
      <c r="H240" s="257">
        <v>11</v>
      </c>
      <c r="I240" s="258"/>
      <c r="J240" s="254"/>
      <c r="K240" s="254"/>
      <c r="L240" s="259"/>
      <c r="M240" s="260"/>
      <c r="N240" s="261"/>
      <c r="O240" s="261"/>
      <c r="P240" s="261"/>
      <c r="Q240" s="261"/>
      <c r="R240" s="261"/>
      <c r="S240" s="261"/>
      <c r="T240" s="262"/>
      <c r="AT240" s="263" t="s">
        <v>278</v>
      </c>
      <c r="AU240" s="263" t="s">
        <v>92</v>
      </c>
      <c r="AV240" s="12" t="s">
        <v>92</v>
      </c>
      <c r="AW240" s="12" t="s">
        <v>47</v>
      </c>
      <c r="AX240" s="12" t="s">
        <v>24</v>
      </c>
      <c r="AY240" s="263" t="s">
        <v>261</v>
      </c>
    </row>
    <row r="241" spans="2:65" s="1" customFormat="1" ht="22.8" customHeight="1">
      <c r="B241" s="48"/>
      <c r="C241" s="301" t="s">
        <v>631</v>
      </c>
      <c r="D241" s="301" t="s">
        <v>510</v>
      </c>
      <c r="E241" s="302" t="s">
        <v>1247</v>
      </c>
      <c r="F241" s="303" t="s">
        <v>1248</v>
      </c>
      <c r="G241" s="304" t="s">
        <v>474</v>
      </c>
      <c r="H241" s="305">
        <v>6</v>
      </c>
      <c r="I241" s="306"/>
      <c r="J241" s="305">
        <f>ROUND(I241*H241,2)</f>
        <v>0</v>
      </c>
      <c r="K241" s="303" t="s">
        <v>266</v>
      </c>
      <c r="L241" s="307"/>
      <c r="M241" s="308" t="s">
        <v>40</v>
      </c>
      <c r="N241" s="309" t="s">
        <v>55</v>
      </c>
      <c r="O241" s="49"/>
      <c r="P241" s="236">
        <f>O241*H241</f>
        <v>0</v>
      </c>
      <c r="Q241" s="236">
        <v>0.0145</v>
      </c>
      <c r="R241" s="236">
        <f>Q241*H241</f>
        <v>0.08700000000000001</v>
      </c>
      <c r="S241" s="236">
        <v>0</v>
      </c>
      <c r="T241" s="237">
        <f>S241*H241</f>
        <v>0</v>
      </c>
      <c r="AR241" s="25" t="s">
        <v>308</v>
      </c>
      <c r="AT241" s="25" t="s">
        <v>510</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287</v>
      </c>
      <c r="BM241" s="25" t="s">
        <v>1640</v>
      </c>
    </row>
    <row r="242" spans="2:47" s="1" customFormat="1" ht="13.5">
      <c r="B242" s="48"/>
      <c r="C242" s="76"/>
      <c r="D242" s="239" t="s">
        <v>269</v>
      </c>
      <c r="E242" s="76"/>
      <c r="F242" s="240" t="s">
        <v>1250</v>
      </c>
      <c r="G242" s="76"/>
      <c r="H242" s="76"/>
      <c r="I242" s="198"/>
      <c r="J242" s="76"/>
      <c r="K242" s="76"/>
      <c r="L242" s="74"/>
      <c r="M242" s="241"/>
      <c r="N242" s="49"/>
      <c r="O242" s="49"/>
      <c r="P242" s="49"/>
      <c r="Q242" s="49"/>
      <c r="R242" s="49"/>
      <c r="S242" s="49"/>
      <c r="T242" s="97"/>
      <c r="AT242" s="25" t="s">
        <v>269</v>
      </c>
      <c r="AU242" s="25" t="s">
        <v>92</v>
      </c>
    </row>
    <row r="243" spans="2:51" s="12" customFormat="1" ht="13.5">
      <c r="B243" s="253"/>
      <c r="C243" s="254"/>
      <c r="D243" s="239" t="s">
        <v>278</v>
      </c>
      <c r="E243" s="255" t="s">
        <v>40</v>
      </c>
      <c r="F243" s="256" t="s">
        <v>1641</v>
      </c>
      <c r="G243" s="254"/>
      <c r="H243" s="257">
        <v>6</v>
      </c>
      <c r="I243" s="258"/>
      <c r="J243" s="254"/>
      <c r="K243" s="254"/>
      <c r="L243" s="259"/>
      <c r="M243" s="260"/>
      <c r="N243" s="261"/>
      <c r="O243" s="261"/>
      <c r="P243" s="261"/>
      <c r="Q243" s="261"/>
      <c r="R243" s="261"/>
      <c r="S243" s="261"/>
      <c r="T243" s="262"/>
      <c r="AT243" s="263" t="s">
        <v>278</v>
      </c>
      <c r="AU243" s="263" t="s">
        <v>92</v>
      </c>
      <c r="AV243" s="12" t="s">
        <v>92</v>
      </c>
      <c r="AW243" s="12" t="s">
        <v>47</v>
      </c>
      <c r="AX243" s="12" t="s">
        <v>24</v>
      </c>
      <c r="AY243" s="263" t="s">
        <v>261</v>
      </c>
    </row>
    <row r="244" spans="2:65" s="1" customFormat="1" ht="22.8" customHeight="1">
      <c r="B244" s="48"/>
      <c r="C244" s="228" t="s">
        <v>639</v>
      </c>
      <c r="D244" s="228" t="s">
        <v>262</v>
      </c>
      <c r="E244" s="229" t="s">
        <v>1252</v>
      </c>
      <c r="F244" s="230" t="s">
        <v>1253</v>
      </c>
      <c r="G244" s="231" t="s">
        <v>340</v>
      </c>
      <c r="H244" s="232">
        <v>3.68</v>
      </c>
      <c r="I244" s="233"/>
      <c r="J244" s="232">
        <f>ROUND(I244*H244,2)</f>
        <v>0</v>
      </c>
      <c r="K244" s="230" t="s">
        <v>266</v>
      </c>
      <c r="L244" s="74"/>
      <c r="M244" s="234" t="s">
        <v>40</v>
      </c>
      <c r="N244" s="235" t="s">
        <v>55</v>
      </c>
      <c r="O244" s="49"/>
      <c r="P244" s="236">
        <f>O244*H244</f>
        <v>0</v>
      </c>
      <c r="Q244" s="236">
        <v>0</v>
      </c>
      <c r="R244" s="236">
        <f>Q244*H244</f>
        <v>0</v>
      </c>
      <c r="S244" s="236">
        <v>0</v>
      </c>
      <c r="T244" s="237">
        <f>S244*H244</f>
        <v>0</v>
      </c>
      <c r="AR244" s="25" t="s">
        <v>287</v>
      </c>
      <c r="AT244" s="25" t="s">
        <v>262</v>
      </c>
      <c r="AU244" s="25" t="s">
        <v>92</v>
      </c>
      <c r="AY244" s="25" t="s">
        <v>261</v>
      </c>
      <c r="BE244" s="238">
        <f>IF(N244="základní",J244,0)</f>
        <v>0</v>
      </c>
      <c r="BF244" s="238">
        <f>IF(N244="snížená",J244,0)</f>
        <v>0</v>
      </c>
      <c r="BG244" s="238">
        <f>IF(N244="zákl. přenesená",J244,0)</f>
        <v>0</v>
      </c>
      <c r="BH244" s="238">
        <f>IF(N244="sníž. přenesená",J244,0)</f>
        <v>0</v>
      </c>
      <c r="BI244" s="238">
        <f>IF(N244="nulová",J244,0)</f>
        <v>0</v>
      </c>
      <c r="BJ244" s="25" t="s">
        <v>24</v>
      </c>
      <c r="BK244" s="238">
        <f>ROUND(I244*H244,2)</f>
        <v>0</v>
      </c>
      <c r="BL244" s="25" t="s">
        <v>287</v>
      </c>
      <c r="BM244" s="25" t="s">
        <v>1642</v>
      </c>
    </row>
    <row r="245" spans="2:47" s="1" customFormat="1" ht="13.5">
      <c r="B245" s="48"/>
      <c r="C245" s="76"/>
      <c r="D245" s="239" t="s">
        <v>269</v>
      </c>
      <c r="E245" s="76"/>
      <c r="F245" s="240" t="s">
        <v>1255</v>
      </c>
      <c r="G245" s="76"/>
      <c r="H245" s="76"/>
      <c r="I245" s="198"/>
      <c r="J245" s="76"/>
      <c r="K245" s="76"/>
      <c r="L245" s="74"/>
      <c r="M245" s="241"/>
      <c r="N245" s="49"/>
      <c r="O245" s="49"/>
      <c r="P245" s="49"/>
      <c r="Q245" s="49"/>
      <c r="R245" s="49"/>
      <c r="S245" s="49"/>
      <c r="T245" s="97"/>
      <c r="AT245" s="25" t="s">
        <v>269</v>
      </c>
      <c r="AU245" s="25" t="s">
        <v>92</v>
      </c>
    </row>
    <row r="246" spans="2:47" s="1" customFormat="1" ht="13.5">
      <c r="B246" s="48"/>
      <c r="C246" s="76"/>
      <c r="D246" s="239" t="s">
        <v>343</v>
      </c>
      <c r="E246" s="76"/>
      <c r="F246" s="242" t="s">
        <v>1256</v>
      </c>
      <c r="G246" s="76"/>
      <c r="H246" s="76"/>
      <c r="I246" s="198"/>
      <c r="J246" s="76"/>
      <c r="K246" s="76"/>
      <c r="L246" s="74"/>
      <c r="M246" s="241"/>
      <c r="N246" s="49"/>
      <c r="O246" s="49"/>
      <c r="P246" s="49"/>
      <c r="Q246" s="49"/>
      <c r="R246" s="49"/>
      <c r="S246" s="49"/>
      <c r="T246" s="97"/>
      <c r="AT246" s="25" t="s">
        <v>343</v>
      </c>
      <c r="AU246" s="25" t="s">
        <v>92</v>
      </c>
    </row>
    <row r="247" spans="2:47" s="1" customFormat="1" ht="13.5">
      <c r="B247" s="48"/>
      <c r="C247" s="76"/>
      <c r="D247" s="239" t="s">
        <v>271</v>
      </c>
      <c r="E247" s="76"/>
      <c r="F247" s="242" t="s">
        <v>1257</v>
      </c>
      <c r="G247" s="76"/>
      <c r="H247" s="76"/>
      <c r="I247" s="198"/>
      <c r="J247" s="76"/>
      <c r="K247" s="76"/>
      <c r="L247" s="74"/>
      <c r="M247" s="241"/>
      <c r="N247" s="49"/>
      <c r="O247" s="49"/>
      <c r="P247" s="49"/>
      <c r="Q247" s="49"/>
      <c r="R247" s="49"/>
      <c r="S247" s="49"/>
      <c r="T247" s="97"/>
      <c r="AT247" s="25" t="s">
        <v>271</v>
      </c>
      <c r="AU247" s="25" t="s">
        <v>92</v>
      </c>
    </row>
    <row r="248" spans="2:51" s="12" customFormat="1" ht="13.5">
      <c r="B248" s="253"/>
      <c r="C248" s="254"/>
      <c r="D248" s="239" t="s">
        <v>278</v>
      </c>
      <c r="E248" s="255" t="s">
        <v>40</v>
      </c>
      <c r="F248" s="256" t="s">
        <v>1643</v>
      </c>
      <c r="G248" s="254"/>
      <c r="H248" s="257">
        <v>3.68</v>
      </c>
      <c r="I248" s="258"/>
      <c r="J248" s="254"/>
      <c r="K248" s="254"/>
      <c r="L248" s="259"/>
      <c r="M248" s="260"/>
      <c r="N248" s="261"/>
      <c r="O248" s="261"/>
      <c r="P248" s="261"/>
      <c r="Q248" s="261"/>
      <c r="R248" s="261"/>
      <c r="S248" s="261"/>
      <c r="T248" s="262"/>
      <c r="AT248" s="263" t="s">
        <v>278</v>
      </c>
      <c r="AU248" s="263" t="s">
        <v>92</v>
      </c>
      <c r="AV248" s="12" t="s">
        <v>92</v>
      </c>
      <c r="AW248" s="12" t="s">
        <v>47</v>
      </c>
      <c r="AX248" s="12" t="s">
        <v>24</v>
      </c>
      <c r="AY248" s="263" t="s">
        <v>261</v>
      </c>
    </row>
    <row r="249" spans="2:65" s="1" customFormat="1" ht="14.4" customHeight="1">
      <c r="B249" s="48"/>
      <c r="C249" s="228" t="s">
        <v>645</v>
      </c>
      <c r="D249" s="228" t="s">
        <v>262</v>
      </c>
      <c r="E249" s="229" t="s">
        <v>1265</v>
      </c>
      <c r="F249" s="230" t="s">
        <v>1266</v>
      </c>
      <c r="G249" s="231" t="s">
        <v>504</v>
      </c>
      <c r="H249" s="232">
        <v>16.54</v>
      </c>
      <c r="I249" s="233"/>
      <c r="J249" s="232">
        <f>ROUND(I249*H249,2)</f>
        <v>0</v>
      </c>
      <c r="K249" s="230" t="s">
        <v>266</v>
      </c>
      <c r="L249" s="74"/>
      <c r="M249" s="234" t="s">
        <v>40</v>
      </c>
      <c r="N249" s="235" t="s">
        <v>55</v>
      </c>
      <c r="O249" s="49"/>
      <c r="P249" s="236">
        <f>O249*H249</f>
        <v>0</v>
      </c>
      <c r="Q249" s="236">
        <v>0.00401814</v>
      </c>
      <c r="R249" s="236">
        <f>Q249*H249</f>
        <v>0.0664600356</v>
      </c>
      <c r="S249" s="236">
        <v>0</v>
      </c>
      <c r="T249" s="237">
        <f>S249*H249</f>
        <v>0</v>
      </c>
      <c r="AR249" s="25" t="s">
        <v>287</v>
      </c>
      <c r="AT249" s="25" t="s">
        <v>262</v>
      </c>
      <c r="AU249" s="25" t="s">
        <v>92</v>
      </c>
      <c r="AY249" s="25" t="s">
        <v>261</v>
      </c>
      <c r="BE249" s="238">
        <f>IF(N249="základní",J249,0)</f>
        <v>0</v>
      </c>
      <c r="BF249" s="238">
        <f>IF(N249="snížená",J249,0)</f>
        <v>0</v>
      </c>
      <c r="BG249" s="238">
        <f>IF(N249="zákl. přenesená",J249,0)</f>
        <v>0</v>
      </c>
      <c r="BH249" s="238">
        <f>IF(N249="sníž. přenesená",J249,0)</f>
        <v>0</v>
      </c>
      <c r="BI249" s="238">
        <f>IF(N249="nulová",J249,0)</f>
        <v>0</v>
      </c>
      <c r="BJ249" s="25" t="s">
        <v>24</v>
      </c>
      <c r="BK249" s="238">
        <f>ROUND(I249*H249,2)</f>
        <v>0</v>
      </c>
      <c r="BL249" s="25" t="s">
        <v>287</v>
      </c>
      <c r="BM249" s="25" t="s">
        <v>1644</v>
      </c>
    </row>
    <row r="250" spans="2:47" s="1" customFormat="1" ht="13.5">
      <c r="B250" s="48"/>
      <c r="C250" s="76"/>
      <c r="D250" s="239" t="s">
        <v>269</v>
      </c>
      <c r="E250" s="76"/>
      <c r="F250" s="240" t="s">
        <v>1268</v>
      </c>
      <c r="G250" s="76"/>
      <c r="H250" s="76"/>
      <c r="I250" s="198"/>
      <c r="J250" s="76"/>
      <c r="K250" s="76"/>
      <c r="L250" s="74"/>
      <c r="M250" s="241"/>
      <c r="N250" s="49"/>
      <c r="O250" s="49"/>
      <c r="P250" s="49"/>
      <c r="Q250" s="49"/>
      <c r="R250" s="49"/>
      <c r="S250" s="49"/>
      <c r="T250" s="97"/>
      <c r="AT250" s="25" t="s">
        <v>269</v>
      </c>
      <c r="AU250" s="25" t="s">
        <v>92</v>
      </c>
    </row>
    <row r="251" spans="2:47" s="1" customFormat="1" ht="13.5">
      <c r="B251" s="48"/>
      <c r="C251" s="76"/>
      <c r="D251" s="239" t="s">
        <v>271</v>
      </c>
      <c r="E251" s="76"/>
      <c r="F251" s="242" t="s">
        <v>1269</v>
      </c>
      <c r="G251" s="76"/>
      <c r="H251" s="76"/>
      <c r="I251" s="198"/>
      <c r="J251" s="76"/>
      <c r="K251" s="76"/>
      <c r="L251" s="74"/>
      <c r="M251" s="241"/>
      <c r="N251" s="49"/>
      <c r="O251" s="49"/>
      <c r="P251" s="49"/>
      <c r="Q251" s="49"/>
      <c r="R251" s="49"/>
      <c r="S251" s="49"/>
      <c r="T251" s="97"/>
      <c r="AT251" s="25" t="s">
        <v>271</v>
      </c>
      <c r="AU251" s="25" t="s">
        <v>92</v>
      </c>
    </row>
    <row r="252" spans="2:51" s="12" customFormat="1" ht="13.5">
      <c r="B252" s="253"/>
      <c r="C252" s="254"/>
      <c r="D252" s="239" t="s">
        <v>278</v>
      </c>
      <c r="E252" s="255" t="s">
        <v>40</v>
      </c>
      <c r="F252" s="256" t="s">
        <v>1645</v>
      </c>
      <c r="G252" s="254"/>
      <c r="H252" s="257">
        <v>16.54</v>
      </c>
      <c r="I252" s="258"/>
      <c r="J252" s="254"/>
      <c r="K252" s="254"/>
      <c r="L252" s="259"/>
      <c r="M252" s="260"/>
      <c r="N252" s="261"/>
      <c r="O252" s="261"/>
      <c r="P252" s="261"/>
      <c r="Q252" s="261"/>
      <c r="R252" s="261"/>
      <c r="S252" s="261"/>
      <c r="T252" s="262"/>
      <c r="AT252" s="263" t="s">
        <v>278</v>
      </c>
      <c r="AU252" s="263" t="s">
        <v>92</v>
      </c>
      <c r="AV252" s="12" t="s">
        <v>92</v>
      </c>
      <c r="AW252" s="12" t="s">
        <v>47</v>
      </c>
      <c r="AX252" s="12" t="s">
        <v>24</v>
      </c>
      <c r="AY252" s="263" t="s">
        <v>261</v>
      </c>
    </row>
    <row r="253" spans="2:63" s="10" customFormat="1" ht="29.85" customHeight="1">
      <c r="B253" s="214"/>
      <c r="C253" s="215"/>
      <c r="D253" s="216" t="s">
        <v>83</v>
      </c>
      <c r="E253" s="274" t="s">
        <v>313</v>
      </c>
      <c r="F253" s="274" t="s">
        <v>866</v>
      </c>
      <c r="G253" s="215"/>
      <c r="H253" s="215"/>
      <c r="I253" s="218"/>
      <c r="J253" s="275">
        <f>BK253</f>
        <v>0</v>
      </c>
      <c r="K253" s="215"/>
      <c r="L253" s="220"/>
      <c r="M253" s="221"/>
      <c r="N253" s="222"/>
      <c r="O253" s="222"/>
      <c r="P253" s="223">
        <f>SUM(P254:P266)</f>
        <v>0</v>
      </c>
      <c r="Q253" s="222"/>
      <c r="R253" s="223">
        <f>SUM(R254:R266)</f>
        <v>0.12762183928</v>
      </c>
      <c r="S253" s="222"/>
      <c r="T253" s="224">
        <f>SUM(T254:T266)</f>
        <v>0</v>
      </c>
      <c r="AR253" s="225" t="s">
        <v>24</v>
      </c>
      <c r="AT253" s="226" t="s">
        <v>83</v>
      </c>
      <c r="AU253" s="226" t="s">
        <v>24</v>
      </c>
      <c r="AY253" s="225" t="s">
        <v>261</v>
      </c>
      <c r="BK253" s="227">
        <f>SUM(BK254:BK266)</f>
        <v>0</v>
      </c>
    </row>
    <row r="254" spans="2:65" s="1" customFormat="1" ht="22.8" customHeight="1">
      <c r="B254" s="48"/>
      <c r="C254" s="228" t="s">
        <v>650</v>
      </c>
      <c r="D254" s="228" t="s">
        <v>262</v>
      </c>
      <c r="E254" s="229" t="s">
        <v>1271</v>
      </c>
      <c r="F254" s="230" t="s">
        <v>1272</v>
      </c>
      <c r="G254" s="231" t="s">
        <v>504</v>
      </c>
      <c r="H254" s="232">
        <v>0.98</v>
      </c>
      <c r="I254" s="233"/>
      <c r="J254" s="232">
        <f>ROUND(I254*H254,2)</f>
        <v>0</v>
      </c>
      <c r="K254" s="230" t="s">
        <v>40</v>
      </c>
      <c r="L254" s="74"/>
      <c r="M254" s="234" t="s">
        <v>40</v>
      </c>
      <c r="N254" s="235" t="s">
        <v>55</v>
      </c>
      <c r="O254" s="49"/>
      <c r="P254" s="236">
        <f>O254*H254</f>
        <v>0</v>
      </c>
      <c r="Q254" s="236">
        <v>0.05578</v>
      </c>
      <c r="R254" s="236">
        <f>Q254*H254</f>
        <v>0.0546644</v>
      </c>
      <c r="S254" s="236">
        <v>0</v>
      </c>
      <c r="T254" s="237">
        <f>S254*H254</f>
        <v>0</v>
      </c>
      <c r="AR254" s="25" t="s">
        <v>287</v>
      </c>
      <c r="AT254" s="25" t="s">
        <v>262</v>
      </c>
      <c r="AU254" s="25" t="s">
        <v>92</v>
      </c>
      <c r="AY254" s="25" t="s">
        <v>261</v>
      </c>
      <c r="BE254" s="238">
        <f>IF(N254="základní",J254,0)</f>
        <v>0</v>
      </c>
      <c r="BF254" s="238">
        <f>IF(N254="snížená",J254,0)</f>
        <v>0</v>
      </c>
      <c r="BG254" s="238">
        <f>IF(N254="zákl. přenesená",J254,0)</f>
        <v>0</v>
      </c>
      <c r="BH254" s="238">
        <f>IF(N254="sníž. přenesená",J254,0)</f>
        <v>0</v>
      </c>
      <c r="BI254" s="238">
        <f>IF(N254="nulová",J254,0)</f>
        <v>0</v>
      </c>
      <c r="BJ254" s="25" t="s">
        <v>24</v>
      </c>
      <c r="BK254" s="238">
        <f>ROUND(I254*H254,2)</f>
        <v>0</v>
      </c>
      <c r="BL254" s="25" t="s">
        <v>287</v>
      </c>
      <c r="BM254" s="25" t="s">
        <v>1646</v>
      </c>
    </row>
    <row r="255" spans="2:47" s="1" customFormat="1" ht="13.5">
      <c r="B255" s="48"/>
      <c r="C255" s="76"/>
      <c r="D255" s="239" t="s">
        <v>271</v>
      </c>
      <c r="E255" s="76"/>
      <c r="F255" s="242" t="s">
        <v>1274</v>
      </c>
      <c r="G255" s="76"/>
      <c r="H255" s="76"/>
      <c r="I255" s="198"/>
      <c r="J255" s="76"/>
      <c r="K255" s="76"/>
      <c r="L255" s="74"/>
      <c r="M255" s="241"/>
      <c r="N255" s="49"/>
      <c r="O255" s="49"/>
      <c r="P255" s="49"/>
      <c r="Q255" s="49"/>
      <c r="R255" s="49"/>
      <c r="S255" s="49"/>
      <c r="T255" s="97"/>
      <c r="AT255" s="25" t="s">
        <v>271</v>
      </c>
      <c r="AU255" s="25" t="s">
        <v>92</v>
      </c>
    </row>
    <row r="256" spans="2:51" s="12" customFormat="1" ht="13.5">
      <c r="B256" s="253"/>
      <c r="C256" s="254"/>
      <c r="D256" s="239" t="s">
        <v>278</v>
      </c>
      <c r="E256" s="255" t="s">
        <v>40</v>
      </c>
      <c r="F256" s="256" t="s">
        <v>1647</v>
      </c>
      <c r="G256" s="254"/>
      <c r="H256" s="257">
        <v>0.98</v>
      </c>
      <c r="I256" s="258"/>
      <c r="J256" s="254"/>
      <c r="K256" s="254"/>
      <c r="L256" s="259"/>
      <c r="M256" s="260"/>
      <c r="N256" s="261"/>
      <c r="O256" s="261"/>
      <c r="P256" s="261"/>
      <c r="Q256" s="261"/>
      <c r="R256" s="261"/>
      <c r="S256" s="261"/>
      <c r="T256" s="262"/>
      <c r="AT256" s="263" t="s">
        <v>278</v>
      </c>
      <c r="AU256" s="263" t="s">
        <v>92</v>
      </c>
      <c r="AV256" s="12" t="s">
        <v>92</v>
      </c>
      <c r="AW256" s="12" t="s">
        <v>47</v>
      </c>
      <c r="AX256" s="12" t="s">
        <v>24</v>
      </c>
      <c r="AY256" s="263" t="s">
        <v>261</v>
      </c>
    </row>
    <row r="257" spans="2:65" s="1" customFormat="1" ht="14.4" customHeight="1">
      <c r="B257" s="48"/>
      <c r="C257" s="301" t="s">
        <v>655</v>
      </c>
      <c r="D257" s="301" t="s">
        <v>510</v>
      </c>
      <c r="E257" s="302" t="s">
        <v>1648</v>
      </c>
      <c r="F257" s="303" t="s">
        <v>1649</v>
      </c>
      <c r="G257" s="304" t="s">
        <v>857</v>
      </c>
      <c r="H257" s="305">
        <v>3.44</v>
      </c>
      <c r="I257" s="306"/>
      <c r="J257" s="305">
        <f>ROUND(I257*H257,2)</f>
        <v>0</v>
      </c>
      <c r="K257" s="303" t="s">
        <v>40</v>
      </c>
      <c r="L257" s="307"/>
      <c r="M257" s="308" t="s">
        <v>40</v>
      </c>
      <c r="N257" s="309" t="s">
        <v>55</v>
      </c>
      <c r="O257" s="49"/>
      <c r="P257" s="236">
        <f>O257*H257</f>
        <v>0</v>
      </c>
      <c r="Q257" s="236">
        <v>0.0109</v>
      </c>
      <c r="R257" s="236">
        <f>Q257*H257</f>
        <v>0.037496</v>
      </c>
      <c r="S257" s="236">
        <v>0</v>
      </c>
      <c r="T257" s="237">
        <f>S257*H257</f>
        <v>0</v>
      </c>
      <c r="AR257" s="25" t="s">
        <v>308</v>
      </c>
      <c r="AT257" s="25" t="s">
        <v>510</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1650</v>
      </c>
    </row>
    <row r="258" spans="2:47" s="1" customFormat="1" ht="13.5">
      <c r="B258" s="48"/>
      <c r="C258" s="76"/>
      <c r="D258" s="239" t="s">
        <v>271</v>
      </c>
      <c r="E258" s="76"/>
      <c r="F258" s="242" t="s">
        <v>1651</v>
      </c>
      <c r="G258" s="76"/>
      <c r="H258" s="76"/>
      <c r="I258" s="198"/>
      <c r="J258" s="76"/>
      <c r="K258" s="76"/>
      <c r="L258" s="74"/>
      <c r="M258" s="241"/>
      <c r="N258" s="49"/>
      <c r="O258" s="49"/>
      <c r="P258" s="49"/>
      <c r="Q258" s="49"/>
      <c r="R258" s="49"/>
      <c r="S258" s="49"/>
      <c r="T258" s="97"/>
      <c r="AT258" s="25" t="s">
        <v>271</v>
      </c>
      <c r="AU258" s="25" t="s">
        <v>92</v>
      </c>
    </row>
    <row r="259" spans="2:51" s="12" customFormat="1" ht="13.5">
      <c r="B259" s="253"/>
      <c r="C259" s="254"/>
      <c r="D259" s="239" t="s">
        <v>278</v>
      </c>
      <c r="E259" s="255" t="s">
        <v>40</v>
      </c>
      <c r="F259" s="256" t="s">
        <v>1652</v>
      </c>
      <c r="G259" s="254"/>
      <c r="H259" s="257">
        <v>3.44</v>
      </c>
      <c r="I259" s="258"/>
      <c r="J259" s="254"/>
      <c r="K259" s="254"/>
      <c r="L259" s="259"/>
      <c r="M259" s="260"/>
      <c r="N259" s="261"/>
      <c r="O259" s="261"/>
      <c r="P259" s="261"/>
      <c r="Q259" s="261"/>
      <c r="R259" s="261"/>
      <c r="S259" s="261"/>
      <c r="T259" s="262"/>
      <c r="AT259" s="263" t="s">
        <v>278</v>
      </c>
      <c r="AU259" s="263" t="s">
        <v>92</v>
      </c>
      <c r="AV259" s="12" t="s">
        <v>92</v>
      </c>
      <c r="AW259" s="12" t="s">
        <v>47</v>
      </c>
      <c r="AX259" s="12" t="s">
        <v>24</v>
      </c>
      <c r="AY259" s="263" t="s">
        <v>261</v>
      </c>
    </row>
    <row r="260" spans="2:65" s="1" customFormat="1" ht="14.4" customHeight="1">
      <c r="B260" s="48"/>
      <c r="C260" s="228" t="s">
        <v>660</v>
      </c>
      <c r="D260" s="228" t="s">
        <v>262</v>
      </c>
      <c r="E260" s="229" t="s">
        <v>1281</v>
      </c>
      <c r="F260" s="230" t="s">
        <v>1282</v>
      </c>
      <c r="G260" s="231" t="s">
        <v>504</v>
      </c>
      <c r="H260" s="232">
        <v>0.9</v>
      </c>
      <c r="I260" s="233"/>
      <c r="J260" s="232">
        <f>ROUND(I260*H260,2)</f>
        <v>0</v>
      </c>
      <c r="K260" s="230" t="s">
        <v>266</v>
      </c>
      <c r="L260" s="74"/>
      <c r="M260" s="234" t="s">
        <v>40</v>
      </c>
      <c r="N260" s="235" t="s">
        <v>55</v>
      </c>
      <c r="O260" s="49"/>
      <c r="P260" s="236">
        <f>O260*H260</f>
        <v>0</v>
      </c>
      <c r="Q260" s="236">
        <v>0.0394015992</v>
      </c>
      <c r="R260" s="236">
        <f>Q260*H260</f>
        <v>0.03546143928</v>
      </c>
      <c r="S260" s="236">
        <v>0</v>
      </c>
      <c r="T260" s="237">
        <f>S260*H260</f>
        <v>0</v>
      </c>
      <c r="AR260" s="25" t="s">
        <v>287</v>
      </c>
      <c r="AT260" s="25" t="s">
        <v>262</v>
      </c>
      <c r="AU260" s="25" t="s">
        <v>92</v>
      </c>
      <c r="AY260" s="25" t="s">
        <v>261</v>
      </c>
      <c r="BE260" s="238">
        <f>IF(N260="základní",J260,0)</f>
        <v>0</v>
      </c>
      <c r="BF260" s="238">
        <f>IF(N260="snížená",J260,0)</f>
        <v>0</v>
      </c>
      <c r="BG260" s="238">
        <f>IF(N260="zákl. přenesená",J260,0)</f>
        <v>0</v>
      </c>
      <c r="BH260" s="238">
        <f>IF(N260="sníž. přenesená",J260,0)</f>
        <v>0</v>
      </c>
      <c r="BI260" s="238">
        <f>IF(N260="nulová",J260,0)</f>
        <v>0</v>
      </c>
      <c r="BJ260" s="25" t="s">
        <v>24</v>
      </c>
      <c r="BK260" s="238">
        <f>ROUND(I260*H260,2)</f>
        <v>0</v>
      </c>
      <c r="BL260" s="25" t="s">
        <v>287</v>
      </c>
      <c r="BM260" s="25" t="s">
        <v>1653</v>
      </c>
    </row>
    <row r="261" spans="2:47" s="1" customFormat="1" ht="13.5">
      <c r="B261" s="48"/>
      <c r="C261" s="76"/>
      <c r="D261" s="239" t="s">
        <v>269</v>
      </c>
      <c r="E261" s="76"/>
      <c r="F261" s="240" t="s">
        <v>1284</v>
      </c>
      <c r="G261" s="76"/>
      <c r="H261" s="76"/>
      <c r="I261" s="198"/>
      <c r="J261" s="76"/>
      <c r="K261" s="76"/>
      <c r="L261" s="74"/>
      <c r="M261" s="241"/>
      <c r="N261" s="49"/>
      <c r="O261" s="49"/>
      <c r="P261" s="49"/>
      <c r="Q261" s="49"/>
      <c r="R261" s="49"/>
      <c r="S261" s="49"/>
      <c r="T261" s="97"/>
      <c r="AT261" s="25" t="s">
        <v>269</v>
      </c>
      <c r="AU261" s="25" t="s">
        <v>92</v>
      </c>
    </row>
    <row r="262" spans="2:47" s="1" customFormat="1" ht="13.5">
      <c r="B262" s="48"/>
      <c r="C262" s="76"/>
      <c r="D262" s="239" t="s">
        <v>343</v>
      </c>
      <c r="E262" s="76"/>
      <c r="F262" s="242" t="s">
        <v>1285</v>
      </c>
      <c r="G262" s="76"/>
      <c r="H262" s="76"/>
      <c r="I262" s="198"/>
      <c r="J262" s="76"/>
      <c r="K262" s="76"/>
      <c r="L262" s="74"/>
      <c r="M262" s="241"/>
      <c r="N262" s="49"/>
      <c r="O262" s="49"/>
      <c r="P262" s="49"/>
      <c r="Q262" s="49"/>
      <c r="R262" s="49"/>
      <c r="S262" s="49"/>
      <c r="T262" s="97"/>
      <c r="AT262" s="25" t="s">
        <v>343</v>
      </c>
      <c r="AU262" s="25" t="s">
        <v>92</v>
      </c>
    </row>
    <row r="263" spans="2:47" s="1" customFormat="1" ht="13.5">
      <c r="B263" s="48"/>
      <c r="C263" s="76"/>
      <c r="D263" s="239" t="s">
        <v>271</v>
      </c>
      <c r="E263" s="76"/>
      <c r="F263" s="242" t="s">
        <v>1286</v>
      </c>
      <c r="G263" s="76"/>
      <c r="H263" s="76"/>
      <c r="I263" s="198"/>
      <c r="J263" s="76"/>
      <c r="K263" s="76"/>
      <c r="L263" s="74"/>
      <c r="M263" s="241"/>
      <c r="N263" s="49"/>
      <c r="O263" s="49"/>
      <c r="P263" s="49"/>
      <c r="Q263" s="49"/>
      <c r="R263" s="49"/>
      <c r="S263" s="49"/>
      <c r="T263" s="97"/>
      <c r="AT263" s="25" t="s">
        <v>271</v>
      </c>
      <c r="AU263" s="25" t="s">
        <v>92</v>
      </c>
    </row>
    <row r="264" spans="2:51" s="12" customFormat="1" ht="13.5">
      <c r="B264" s="253"/>
      <c r="C264" s="254"/>
      <c r="D264" s="239" t="s">
        <v>278</v>
      </c>
      <c r="E264" s="255" t="s">
        <v>40</v>
      </c>
      <c r="F264" s="256" t="s">
        <v>1654</v>
      </c>
      <c r="G264" s="254"/>
      <c r="H264" s="257">
        <v>0.9</v>
      </c>
      <c r="I264" s="258"/>
      <c r="J264" s="254"/>
      <c r="K264" s="254"/>
      <c r="L264" s="259"/>
      <c r="M264" s="260"/>
      <c r="N264" s="261"/>
      <c r="O264" s="261"/>
      <c r="P264" s="261"/>
      <c r="Q264" s="261"/>
      <c r="R264" s="261"/>
      <c r="S264" s="261"/>
      <c r="T264" s="262"/>
      <c r="AT264" s="263" t="s">
        <v>278</v>
      </c>
      <c r="AU264" s="263" t="s">
        <v>92</v>
      </c>
      <c r="AV264" s="12" t="s">
        <v>92</v>
      </c>
      <c r="AW264" s="12" t="s">
        <v>47</v>
      </c>
      <c r="AX264" s="12" t="s">
        <v>24</v>
      </c>
      <c r="AY264" s="263" t="s">
        <v>261</v>
      </c>
    </row>
    <row r="265" spans="2:65" s="1" customFormat="1" ht="22.8" customHeight="1">
      <c r="B265" s="48"/>
      <c r="C265" s="228" t="s">
        <v>666</v>
      </c>
      <c r="D265" s="228" t="s">
        <v>262</v>
      </c>
      <c r="E265" s="229" t="s">
        <v>1288</v>
      </c>
      <c r="F265" s="230" t="s">
        <v>1289</v>
      </c>
      <c r="G265" s="231" t="s">
        <v>1182</v>
      </c>
      <c r="H265" s="232">
        <v>1</v>
      </c>
      <c r="I265" s="233"/>
      <c r="J265" s="232">
        <f>ROUND(I265*H265,2)</f>
        <v>0</v>
      </c>
      <c r="K265" s="230" t="s">
        <v>40</v>
      </c>
      <c r="L265" s="74"/>
      <c r="M265" s="234" t="s">
        <v>40</v>
      </c>
      <c r="N265" s="235" t="s">
        <v>55</v>
      </c>
      <c r="O265" s="49"/>
      <c r="P265" s="236">
        <f>O265*H265</f>
        <v>0</v>
      </c>
      <c r="Q265" s="236">
        <v>0</v>
      </c>
      <c r="R265" s="236">
        <f>Q265*H265</f>
        <v>0</v>
      </c>
      <c r="S265" s="236">
        <v>0</v>
      </c>
      <c r="T265" s="237">
        <f>S265*H265</f>
        <v>0</v>
      </c>
      <c r="AR265" s="25" t="s">
        <v>287</v>
      </c>
      <c r="AT265" s="25" t="s">
        <v>262</v>
      </c>
      <c r="AU265" s="25" t="s">
        <v>92</v>
      </c>
      <c r="AY265" s="25" t="s">
        <v>261</v>
      </c>
      <c r="BE265" s="238">
        <f>IF(N265="základní",J265,0)</f>
        <v>0</v>
      </c>
      <c r="BF265" s="238">
        <f>IF(N265="snížená",J265,0)</f>
        <v>0</v>
      </c>
      <c r="BG265" s="238">
        <f>IF(N265="zákl. přenesená",J265,0)</f>
        <v>0</v>
      </c>
      <c r="BH265" s="238">
        <f>IF(N265="sníž. přenesená",J265,0)</f>
        <v>0</v>
      </c>
      <c r="BI265" s="238">
        <f>IF(N265="nulová",J265,0)</f>
        <v>0</v>
      </c>
      <c r="BJ265" s="25" t="s">
        <v>24</v>
      </c>
      <c r="BK265" s="238">
        <f>ROUND(I265*H265,2)</f>
        <v>0</v>
      </c>
      <c r="BL265" s="25" t="s">
        <v>287</v>
      </c>
      <c r="BM265" s="25" t="s">
        <v>1655</v>
      </c>
    </row>
    <row r="266" spans="2:47" s="1" customFormat="1" ht="13.5">
      <c r="B266" s="48"/>
      <c r="C266" s="76"/>
      <c r="D266" s="239" t="s">
        <v>269</v>
      </c>
      <c r="E266" s="76"/>
      <c r="F266" s="240" t="s">
        <v>1289</v>
      </c>
      <c r="G266" s="76"/>
      <c r="H266" s="76"/>
      <c r="I266" s="198"/>
      <c r="J266" s="76"/>
      <c r="K266" s="76"/>
      <c r="L266" s="74"/>
      <c r="M266" s="241"/>
      <c r="N266" s="49"/>
      <c r="O266" s="49"/>
      <c r="P266" s="49"/>
      <c r="Q266" s="49"/>
      <c r="R266" s="49"/>
      <c r="S266" s="49"/>
      <c r="T266" s="97"/>
      <c r="AT266" s="25" t="s">
        <v>269</v>
      </c>
      <c r="AU266" s="25" t="s">
        <v>92</v>
      </c>
    </row>
    <row r="267" spans="2:63" s="10" customFormat="1" ht="29.85" customHeight="1">
      <c r="B267" s="214"/>
      <c r="C267" s="215"/>
      <c r="D267" s="216" t="s">
        <v>83</v>
      </c>
      <c r="E267" s="274" t="s">
        <v>930</v>
      </c>
      <c r="F267" s="274" t="s">
        <v>931</v>
      </c>
      <c r="G267" s="215"/>
      <c r="H267" s="215"/>
      <c r="I267" s="218"/>
      <c r="J267" s="275">
        <f>BK267</f>
        <v>0</v>
      </c>
      <c r="K267" s="215"/>
      <c r="L267" s="220"/>
      <c r="M267" s="221"/>
      <c r="N267" s="222"/>
      <c r="O267" s="222"/>
      <c r="P267" s="223">
        <f>SUM(P268:P269)</f>
        <v>0</v>
      </c>
      <c r="Q267" s="222"/>
      <c r="R267" s="223">
        <f>SUM(R268:R269)</f>
        <v>0</v>
      </c>
      <c r="S267" s="222"/>
      <c r="T267" s="224">
        <f>SUM(T268:T269)</f>
        <v>0</v>
      </c>
      <c r="AR267" s="225" t="s">
        <v>24</v>
      </c>
      <c r="AT267" s="226" t="s">
        <v>83</v>
      </c>
      <c r="AU267" s="226" t="s">
        <v>24</v>
      </c>
      <c r="AY267" s="225" t="s">
        <v>261</v>
      </c>
      <c r="BK267" s="227">
        <f>SUM(BK268:BK269)</f>
        <v>0</v>
      </c>
    </row>
    <row r="268" spans="2:65" s="1" customFormat="1" ht="14.4" customHeight="1">
      <c r="B268" s="48"/>
      <c r="C268" s="228" t="s">
        <v>673</v>
      </c>
      <c r="D268" s="228" t="s">
        <v>262</v>
      </c>
      <c r="E268" s="229" t="s">
        <v>933</v>
      </c>
      <c r="F268" s="230" t="s">
        <v>934</v>
      </c>
      <c r="G268" s="231" t="s">
        <v>363</v>
      </c>
      <c r="H268" s="232">
        <v>13.25</v>
      </c>
      <c r="I268" s="233"/>
      <c r="J268" s="232">
        <f>ROUND(I268*H268,2)</f>
        <v>0</v>
      </c>
      <c r="K268" s="230" t="s">
        <v>266</v>
      </c>
      <c r="L268" s="74"/>
      <c r="M268" s="234" t="s">
        <v>40</v>
      </c>
      <c r="N268" s="235" t="s">
        <v>55</v>
      </c>
      <c r="O268" s="49"/>
      <c r="P268" s="236">
        <f>O268*H268</f>
        <v>0</v>
      </c>
      <c r="Q268" s="236">
        <v>0</v>
      </c>
      <c r="R268" s="236">
        <f>Q268*H268</f>
        <v>0</v>
      </c>
      <c r="S268" s="236">
        <v>0</v>
      </c>
      <c r="T268" s="237">
        <f>S268*H268</f>
        <v>0</v>
      </c>
      <c r="AR268" s="25" t="s">
        <v>287</v>
      </c>
      <c r="AT268" s="25" t="s">
        <v>262</v>
      </c>
      <c r="AU268" s="25" t="s">
        <v>92</v>
      </c>
      <c r="AY268" s="25" t="s">
        <v>261</v>
      </c>
      <c r="BE268" s="238">
        <f>IF(N268="základní",J268,0)</f>
        <v>0</v>
      </c>
      <c r="BF268" s="238">
        <f>IF(N268="snížená",J268,0)</f>
        <v>0</v>
      </c>
      <c r="BG268" s="238">
        <f>IF(N268="zákl. přenesená",J268,0)</f>
        <v>0</v>
      </c>
      <c r="BH268" s="238">
        <f>IF(N268="sníž. přenesená",J268,0)</f>
        <v>0</v>
      </c>
      <c r="BI268" s="238">
        <f>IF(N268="nulová",J268,0)</f>
        <v>0</v>
      </c>
      <c r="BJ268" s="25" t="s">
        <v>24</v>
      </c>
      <c r="BK268" s="238">
        <f>ROUND(I268*H268,2)</f>
        <v>0</v>
      </c>
      <c r="BL268" s="25" t="s">
        <v>287</v>
      </c>
      <c r="BM268" s="25" t="s">
        <v>1656</v>
      </c>
    </row>
    <row r="269" spans="2:47" s="1" customFormat="1" ht="13.5">
      <c r="B269" s="48"/>
      <c r="C269" s="76"/>
      <c r="D269" s="239" t="s">
        <v>269</v>
      </c>
      <c r="E269" s="76"/>
      <c r="F269" s="240" t="s">
        <v>936</v>
      </c>
      <c r="G269" s="76"/>
      <c r="H269" s="76"/>
      <c r="I269" s="198"/>
      <c r="J269" s="76"/>
      <c r="K269" s="76"/>
      <c r="L269" s="74"/>
      <c r="M269" s="241"/>
      <c r="N269" s="49"/>
      <c r="O269" s="49"/>
      <c r="P269" s="49"/>
      <c r="Q269" s="49"/>
      <c r="R269" s="49"/>
      <c r="S269" s="49"/>
      <c r="T269" s="97"/>
      <c r="AT269" s="25" t="s">
        <v>269</v>
      </c>
      <c r="AU269" s="25" t="s">
        <v>92</v>
      </c>
    </row>
    <row r="270" spans="2:63" s="10" customFormat="1" ht="37.4" customHeight="1">
      <c r="B270" s="214"/>
      <c r="C270" s="215"/>
      <c r="D270" s="216" t="s">
        <v>83</v>
      </c>
      <c r="E270" s="217" t="s">
        <v>937</v>
      </c>
      <c r="F270" s="217" t="s">
        <v>938</v>
      </c>
      <c r="G270" s="215"/>
      <c r="H270" s="215"/>
      <c r="I270" s="218"/>
      <c r="J270" s="219">
        <f>BK270</f>
        <v>0</v>
      </c>
      <c r="K270" s="215"/>
      <c r="L270" s="220"/>
      <c r="M270" s="221"/>
      <c r="N270" s="222"/>
      <c r="O270" s="222"/>
      <c r="P270" s="223">
        <f>P271+P291</f>
        <v>0</v>
      </c>
      <c r="Q270" s="222"/>
      <c r="R270" s="223">
        <f>R271+R291</f>
        <v>0.041108599</v>
      </c>
      <c r="S270" s="222"/>
      <c r="T270" s="224">
        <f>T271+T291</f>
        <v>0</v>
      </c>
      <c r="AR270" s="225" t="s">
        <v>92</v>
      </c>
      <c r="AT270" s="226" t="s">
        <v>83</v>
      </c>
      <c r="AU270" s="226" t="s">
        <v>84</v>
      </c>
      <c r="AY270" s="225" t="s">
        <v>261</v>
      </c>
      <c r="BK270" s="227">
        <f>BK271+BK291</f>
        <v>0</v>
      </c>
    </row>
    <row r="271" spans="2:63" s="10" customFormat="1" ht="19.9" customHeight="1">
      <c r="B271" s="214"/>
      <c r="C271" s="215"/>
      <c r="D271" s="216" t="s">
        <v>83</v>
      </c>
      <c r="E271" s="274" t="s">
        <v>939</v>
      </c>
      <c r="F271" s="274" t="s">
        <v>940</v>
      </c>
      <c r="G271" s="215"/>
      <c r="H271" s="215"/>
      <c r="I271" s="218"/>
      <c r="J271" s="275">
        <f>BK271</f>
        <v>0</v>
      </c>
      <c r="K271" s="215"/>
      <c r="L271" s="220"/>
      <c r="M271" s="221"/>
      <c r="N271" s="222"/>
      <c r="O271" s="222"/>
      <c r="P271" s="223">
        <f>SUM(P272:P290)</f>
        <v>0</v>
      </c>
      <c r="Q271" s="222"/>
      <c r="R271" s="223">
        <f>SUM(R272:R290)</f>
        <v>0.04</v>
      </c>
      <c r="S271" s="222"/>
      <c r="T271" s="224">
        <f>SUM(T272:T290)</f>
        <v>0</v>
      </c>
      <c r="AR271" s="225" t="s">
        <v>92</v>
      </c>
      <c r="AT271" s="226" t="s">
        <v>83</v>
      </c>
      <c r="AU271" s="226" t="s">
        <v>24</v>
      </c>
      <c r="AY271" s="225" t="s">
        <v>261</v>
      </c>
      <c r="BK271" s="227">
        <f>SUM(BK272:BK290)</f>
        <v>0</v>
      </c>
    </row>
    <row r="272" spans="2:65" s="1" customFormat="1" ht="22.8" customHeight="1">
      <c r="B272" s="48"/>
      <c r="C272" s="228" t="s">
        <v>680</v>
      </c>
      <c r="D272" s="228" t="s">
        <v>262</v>
      </c>
      <c r="E272" s="229" t="s">
        <v>942</v>
      </c>
      <c r="F272" s="230" t="s">
        <v>943</v>
      </c>
      <c r="G272" s="231" t="s">
        <v>504</v>
      </c>
      <c r="H272" s="232">
        <v>39.13</v>
      </c>
      <c r="I272" s="233"/>
      <c r="J272" s="232">
        <f>ROUND(I272*H272,2)</f>
        <v>0</v>
      </c>
      <c r="K272" s="230" t="s">
        <v>266</v>
      </c>
      <c r="L272" s="74"/>
      <c r="M272" s="234" t="s">
        <v>40</v>
      </c>
      <c r="N272" s="235" t="s">
        <v>55</v>
      </c>
      <c r="O272" s="49"/>
      <c r="P272" s="236">
        <f>O272*H272</f>
        <v>0</v>
      </c>
      <c r="Q272" s="236">
        <v>0</v>
      </c>
      <c r="R272" s="236">
        <f>Q272*H272</f>
        <v>0</v>
      </c>
      <c r="S272" s="236">
        <v>0</v>
      </c>
      <c r="T272" s="237">
        <f>S272*H272</f>
        <v>0</v>
      </c>
      <c r="AR272" s="25" t="s">
        <v>563</v>
      </c>
      <c r="AT272" s="25" t="s">
        <v>262</v>
      </c>
      <c r="AU272" s="25" t="s">
        <v>92</v>
      </c>
      <c r="AY272" s="25" t="s">
        <v>261</v>
      </c>
      <c r="BE272" s="238">
        <f>IF(N272="základní",J272,0)</f>
        <v>0</v>
      </c>
      <c r="BF272" s="238">
        <f>IF(N272="snížená",J272,0)</f>
        <v>0</v>
      </c>
      <c r="BG272" s="238">
        <f>IF(N272="zákl. přenesená",J272,0)</f>
        <v>0</v>
      </c>
      <c r="BH272" s="238">
        <f>IF(N272="sníž. přenesená",J272,0)</f>
        <v>0</v>
      </c>
      <c r="BI272" s="238">
        <f>IF(N272="nulová",J272,0)</f>
        <v>0</v>
      </c>
      <c r="BJ272" s="25" t="s">
        <v>24</v>
      </c>
      <c r="BK272" s="238">
        <f>ROUND(I272*H272,2)</f>
        <v>0</v>
      </c>
      <c r="BL272" s="25" t="s">
        <v>563</v>
      </c>
      <c r="BM272" s="25" t="s">
        <v>1657</v>
      </c>
    </row>
    <row r="273" spans="2:47" s="1" customFormat="1" ht="13.5">
      <c r="B273" s="48"/>
      <c r="C273" s="76"/>
      <c r="D273" s="239" t="s">
        <v>269</v>
      </c>
      <c r="E273" s="76"/>
      <c r="F273" s="240" t="s">
        <v>945</v>
      </c>
      <c r="G273" s="76"/>
      <c r="H273" s="76"/>
      <c r="I273" s="198"/>
      <c r="J273" s="76"/>
      <c r="K273" s="76"/>
      <c r="L273" s="74"/>
      <c r="M273" s="241"/>
      <c r="N273" s="49"/>
      <c r="O273" s="49"/>
      <c r="P273" s="49"/>
      <c r="Q273" s="49"/>
      <c r="R273" s="49"/>
      <c r="S273" s="49"/>
      <c r="T273" s="97"/>
      <c r="AT273" s="25" t="s">
        <v>269</v>
      </c>
      <c r="AU273" s="25" t="s">
        <v>92</v>
      </c>
    </row>
    <row r="274" spans="2:47" s="1" customFormat="1" ht="13.5">
      <c r="B274" s="48"/>
      <c r="C274" s="76"/>
      <c r="D274" s="239" t="s">
        <v>343</v>
      </c>
      <c r="E274" s="76"/>
      <c r="F274" s="242" t="s">
        <v>946</v>
      </c>
      <c r="G274" s="76"/>
      <c r="H274" s="76"/>
      <c r="I274" s="198"/>
      <c r="J274" s="76"/>
      <c r="K274" s="76"/>
      <c r="L274" s="74"/>
      <c r="M274" s="241"/>
      <c r="N274" s="49"/>
      <c r="O274" s="49"/>
      <c r="P274" s="49"/>
      <c r="Q274" s="49"/>
      <c r="R274" s="49"/>
      <c r="S274" s="49"/>
      <c r="T274" s="97"/>
      <c r="AT274" s="25" t="s">
        <v>343</v>
      </c>
      <c r="AU274" s="25" t="s">
        <v>92</v>
      </c>
    </row>
    <row r="275" spans="2:51" s="12" customFormat="1" ht="13.5">
      <c r="B275" s="253"/>
      <c r="C275" s="254"/>
      <c r="D275" s="239" t="s">
        <v>278</v>
      </c>
      <c r="E275" s="255" t="s">
        <v>40</v>
      </c>
      <c r="F275" s="256" t="s">
        <v>1658</v>
      </c>
      <c r="G275" s="254"/>
      <c r="H275" s="257">
        <v>39.13</v>
      </c>
      <c r="I275" s="258"/>
      <c r="J275" s="254"/>
      <c r="K275" s="254"/>
      <c r="L275" s="259"/>
      <c r="M275" s="260"/>
      <c r="N275" s="261"/>
      <c r="O275" s="261"/>
      <c r="P275" s="261"/>
      <c r="Q275" s="261"/>
      <c r="R275" s="261"/>
      <c r="S275" s="261"/>
      <c r="T275" s="262"/>
      <c r="AT275" s="263" t="s">
        <v>278</v>
      </c>
      <c r="AU275" s="263" t="s">
        <v>92</v>
      </c>
      <c r="AV275" s="12" t="s">
        <v>92</v>
      </c>
      <c r="AW275" s="12" t="s">
        <v>47</v>
      </c>
      <c r="AX275" s="12" t="s">
        <v>24</v>
      </c>
      <c r="AY275" s="263" t="s">
        <v>261</v>
      </c>
    </row>
    <row r="276" spans="2:65" s="1" customFormat="1" ht="14.4" customHeight="1">
      <c r="B276" s="48"/>
      <c r="C276" s="301" t="s">
        <v>686</v>
      </c>
      <c r="D276" s="301" t="s">
        <v>510</v>
      </c>
      <c r="E276" s="302" t="s">
        <v>949</v>
      </c>
      <c r="F276" s="303" t="s">
        <v>950</v>
      </c>
      <c r="G276" s="304" t="s">
        <v>363</v>
      </c>
      <c r="H276" s="305">
        <v>0.02</v>
      </c>
      <c r="I276" s="306"/>
      <c r="J276" s="305">
        <f>ROUND(I276*H276,2)</f>
        <v>0</v>
      </c>
      <c r="K276" s="303" t="s">
        <v>266</v>
      </c>
      <c r="L276" s="307"/>
      <c r="M276" s="308" t="s">
        <v>40</v>
      </c>
      <c r="N276" s="309" t="s">
        <v>55</v>
      </c>
      <c r="O276" s="49"/>
      <c r="P276" s="236">
        <f>O276*H276</f>
        <v>0</v>
      </c>
      <c r="Q276" s="236">
        <v>1</v>
      </c>
      <c r="R276" s="236">
        <f>Q276*H276</f>
        <v>0.02</v>
      </c>
      <c r="S276" s="236">
        <v>0</v>
      </c>
      <c r="T276" s="237">
        <f>S276*H276</f>
        <v>0</v>
      </c>
      <c r="AR276" s="25" t="s">
        <v>650</v>
      </c>
      <c r="AT276" s="25" t="s">
        <v>510</v>
      </c>
      <c r="AU276" s="25" t="s">
        <v>92</v>
      </c>
      <c r="AY276" s="25" t="s">
        <v>261</v>
      </c>
      <c r="BE276" s="238">
        <f>IF(N276="základní",J276,0)</f>
        <v>0</v>
      </c>
      <c r="BF276" s="238">
        <f>IF(N276="snížená",J276,0)</f>
        <v>0</v>
      </c>
      <c r="BG276" s="238">
        <f>IF(N276="zákl. přenesená",J276,0)</f>
        <v>0</v>
      </c>
      <c r="BH276" s="238">
        <f>IF(N276="sníž. přenesená",J276,0)</f>
        <v>0</v>
      </c>
      <c r="BI276" s="238">
        <f>IF(N276="nulová",J276,0)</f>
        <v>0</v>
      </c>
      <c r="BJ276" s="25" t="s">
        <v>24</v>
      </c>
      <c r="BK276" s="238">
        <f>ROUND(I276*H276,2)</f>
        <v>0</v>
      </c>
      <c r="BL276" s="25" t="s">
        <v>563</v>
      </c>
      <c r="BM276" s="25" t="s">
        <v>1659</v>
      </c>
    </row>
    <row r="277" spans="2:47" s="1" customFormat="1" ht="13.5">
      <c r="B277" s="48"/>
      <c r="C277" s="76"/>
      <c r="D277" s="239" t="s">
        <v>269</v>
      </c>
      <c r="E277" s="76"/>
      <c r="F277" s="240" t="s">
        <v>952</v>
      </c>
      <c r="G277" s="76"/>
      <c r="H277" s="76"/>
      <c r="I277" s="198"/>
      <c r="J277" s="76"/>
      <c r="K277" s="76"/>
      <c r="L277" s="74"/>
      <c r="M277" s="241"/>
      <c r="N277" s="49"/>
      <c r="O277" s="49"/>
      <c r="P277" s="49"/>
      <c r="Q277" s="49"/>
      <c r="R277" s="49"/>
      <c r="S277" s="49"/>
      <c r="T277" s="97"/>
      <c r="AT277" s="25" t="s">
        <v>269</v>
      </c>
      <c r="AU277" s="25" t="s">
        <v>92</v>
      </c>
    </row>
    <row r="278" spans="2:47" s="1" customFormat="1" ht="13.5">
      <c r="B278" s="48"/>
      <c r="C278" s="76"/>
      <c r="D278" s="239" t="s">
        <v>271</v>
      </c>
      <c r="E278" s="76"/>
      <c r="F278" s="242" t="s">
        <v>1096</v>
      </c>
      <c r="G278" s="76"/>
      <c r="H278" s="76"/>
      <c r="I278" s="198"/>
      <c r="J278" s="76"/>
      <c r="K278" s="76"/>
      <c r="L278" s="74"/>
      <c r="M278" s="241"/>
      <c r="N278" s="49"/>
      <c r="O278" s="49"/>
      <c r="P278" s="49"/>
      <c r="Q278" s="49"/>
      <c r="R278" s="49"/>
      <c r="S278" s="49"/>
      <c r="T278" s="97"/>
      <c r="AT278" s="25" t="s">
        <v>271</v>
      </c>
      <c r="AU278" s="25" t="s">
        <v>92</v>
      </c>
    </row>
    <row r="279" spans="2:51" s="12" customFormat="1" ht="13.5">
      <c r="B279" s="253"/>
      <c r="C279" s="254"/>
      <c r="D279" s="239" t="s">
        <v>278</v>
      </c>
      <c r="E279" s="254"/>
      <c r="F279" s="256" t="s">
        <v>1660</v>
      </c>
      <c r="G279" s="254"/>
      <c r="H279" s="257">
        <v>0.02</v>
      </c>
      <c r="I279" s="258"/>
      <c r="J279" s="254"/>
      <c r="K279" s="254"/>
      <c r="L279" s="259"/>
      <c r="M279" s="260"/>
      <c r="N279" s="261"/>
      <c r="O279" s="261"/>
      <c r="P279" s="261"/>
      <c r="Q279" s="261"/>
      <c r="R279" s="261"/>
      <c r="S279" s="261"/>
      <c r="T279" s="262"/>
      <c r="AT279" s="263" t="s">
        <v>278</v>
      </c>
      <c r="AU279" s="263" t="s">
        <v>92</v>
      </c>
      <c r="AV279" s="12" t="s">
        <v>92</v>
      </c>
      <c r="AW279" s="12" t="s">
        <v>6</v>
      </c>
      <c r="AX279" s="12" t="s">
        <v>24</v>
      </c>
      <c r="AY279" s="263" t="s">
        <v>261</v>
      </c>
    </row>
    <row r="280" spans="2:65" s="1" customFormat="1" ht="22.8" customHeight="1">
      <c r="B280" s="48"/>
      <c r="C280" s="228" t="s">
        <v>692</v>
      </c>
      <c r="D280" s="228" t="s">
        <v>262</v>
      </c>
      <c r="E280" s="229" t="s">
        <v>956</v>
      </c>
      <c r="F280" s="230" t="s">
        <v>957</v>
      </c>
      <c r="G280" s="231" t="s">
        <v>504</v>
      </c>
      <c r="H280" s="232">
        <v>39.13</v>
      </c>
      <c r="I280" s="233"/>
      <c r="J280" s="232">
        <f>ROUND(I280*H280,2)</f>
        <v>0</v>
      </c>
      <c r="K280" s="230" t="s">
        <v>266</v>
      </c>
      <c r="L280" s="74"/>
      <c r="M280" s="234" t="s">
        <v>40</v>
      </c>
      <c r="N280" s="235" t="s">
        <v>55</v>
      </c>
      <c r="O280" s="49"/>
      <c r="P280" s="236">
        <f>O280*H280</f>
        <v>0</v>
      </c>
      <c r="Q280" s="236">
        <v>0</v>
      </c>
      <c r="R280" s="236">
        <f>Q280*H280</f>
        <v>0</v>
      </c>
      <c r="S280" s="236">
        <v>0</v>
      </c>
      <c r="T280" s="237">
        <f>S280*H280</f>
        <v>0</v>
      </c>
      <c r="AR280" s="25" t="s">
        <v>563</v>
      </c>
      <c r="AT280" s="25" t="s">
        <v>262</v>
      </c>
      <c r="AU280" s="25" t="s">
        <v>92</v>
      </c>
      <c r="AY280" s="25" t="s">
        <v>261</v>
      </c>
      <c r="BE280" s="238">
        <f>IF(N280="základní",J280,0)</f>
        <v>0</v>
      </c>
      <c r="BF280" s="238">
        <f>IF(N280="snížená",J280,0)</f>
        <v>0</v>
      </c>
      <c r="BG280" s="238">
        <f>IF(N280="zákl. přenesená",J280,0)</f>
        <v>0</v>
      </c>
      <c r="BH280" s="238">
        <f>IF(N280="sníž. přenesená",J280,0)</f>
        <v>0</v>
      </c>
      <c r="BI280" s="238">
        <f>IF(N280="nulová",J280,0)</f>
        <v>0</v>
      </c>
      <c r="BJ280" s="25" t="s">
        <v>24</v>
      </c>
      <c r="BK280" s="238">
        <f>ROUND(I280*H280,2)</f>
        <v>0</v>
      </c>
      <c r="BL280" s="25" t="s">
        <v>563</v>
      </c>
      <c r="BM280" s="25" t="s">
        <v>1661</v>
      </c>
    </row>
    <row r="281" spans="2:47" s="1" customFormat="1" ht="13.5">
      <c r="B281" s="48"/>
      <c r="C281" s="76"/>
      <c r="D281" s="239" t="s">
        <v>269</v>
      </c>
      <c r="E281" s="76"/>
      <c r="F281" s="240" t="s">
        <v>959</v>
      </c>
      <c r="G281" s="76"/>
      <c r="H281" s="76"/>
      <c r="I281" s="198"/>
      <c r="J281" s="76"/>
      <c r="K281" s="76"/>
      <c r="L281" s="74"/>
      <c r="M281" s="241"/>
      <c r="N281" s="49"/>
      <c r="O281" s="49"/>
      <c r="P281" s="49"/>
      <c r="Q281" s="49"/>
      <c r="R281" s="49"/>
      <c r="S281" s="49"/>
      <c r="T281" s="97"/>
      <c r="AT281" s="25" t="s">
        <v>269</v>
      </c>
      <c r="AU281" s="25" t="s">
        <v>92</v>
      </c>
    </row>
    <row r="282" spans="2:47" s="1" customFormat="1" ht="13.5">
      <c r="B282" s="48"/>
      <c r="C282" s="76"/>
      <c r="D282" s="239" t="s">
        <v>343</v>
      </c>
      <c r="E282" s="76"/>
      <c r="F282" s="242" t="s">
        <v>946</v>
      </c>
      <c r="G282" s="76"/>
      <c r="H282" s="76"/>
      <c r="I282" s="198"/>
      <c r="J282" s="76"/>
      <c r="K282" s="76"/>
      <c r="L282" s="74"/>
      <c r="M282" s="241"/>
      <c r="N282" s="49"/>
      <c r="O282" s="49"/>
      <c r="P282" s="49"/>
      <c r="Q282" s="49"/>
      <c r="R282" s="49"/>
      <c r="S282" s="49"/>
      <c r="T282" s="97"/>
      <c r="AT282" s="25" t="s">
        <v>343</v>
      </c>
      <c r="AU282" s="25" t="s">
        <v>92</v>
      </c>
    </row>
    <row r="283" spans="2:51" s="12" customFormat="1" ht="13.5">
      <c r="B283" s="253"/>
      <c r="C283" s="254"/>
      <c r="D283" s="239" t="s">
        <v>278</v>
      </c>
      <c r="E283" s="255" t="s">
        <v>40</v>
      </c>
      <c r="F283" s="256" t="s">
        <v>1658</v>
      </c>
      <c r="G283" s="254"/>
      <c r="H283" s="257">
        <v>39.13</v>
      </c>
      <c r="I283" s="258"/>
      <c r="J283" s="254"/>
      <c r="K283" s="254"/>
      <c r="L283" s="259"/>
      <c r="M283" s="260"/>
      <c r="N283" s="261"/>
      <c r="O283" s="261"/>
      <c r="P283" s="261"/>
      <c r="Q283" s="261"/>
      <c r="R283" s="261"/>
      <c r="S283" s="261"/>
      <c r="T283" s="262"/>
      <c r="AT283" s="263" t="s">
        <v>278</v>
      </c>
      <c r="AU283" s="263" t="s">
        <v>92</v>
      </c>
      <c r="AV283" s="12" t="s">
        <v>92</v>
      </c>
      <c r="AW283" s="12" t="s">
        <v>47</v>
      </c>
      <c r="AX283" s="12" t="s">
        <v>24</v>
      </c>
      <c r="AY283" s="263" t="s">
        <v>261</v>
      </c>
    </row>
    <row r="284" spans="2:65" s="1" customFormat="1" ht="14.4" customHeight="1">
      <c r="B284" s="48"/>
      <c r="C284" s="301" t="s">
        <v>697</v>
      </c>
      <c r="D284" s="301" t="s">
        <v>510</v>
      </c>
      <c r="E284" s="302" t="s">
        <v>961</v>
      </c>
      <c r="F284" s="303" t="s">
        <v>962</v>
      </c>
      <c r="G284" s="304" t="s">
        <v>363</v>
      </c>
      <c r="H284" s="305">
        <v>0.02</v>
      </c>
      <c r="I284" s="306"/>
      <c r="J284" s="305">
        <f>ROUND(I284*H284,2)</f>
        <v>0</v>
      </c>
      <c r="K284" s="303" t="s">
        <v>266</v>
      </c>
      <c r="L284" s="307"/>
      <c r="M284" s="308" t="s">
        <v>40</v>
      </c>
      <c r="N284" s="309" t="s">
        <v>55</v>
      </c>
      <c r="O284" s="49"/>
      <c r="P284" s="236">
        <f>O284*H284</f>
        <v>0</v>
      </c>
      <c r="Q284" s="236">
        <v>1</v>
      </c>
      <c r="R284" s="236">
        <f>Q284*H284</f>
        <v>0.02</v>
      </c>
      <c r="S284" s="236">
        <v>0</v>
      </c>
      <c r="T284" s="237">
        <f>S284*H284</f>
        <v>0</v>
      </c>
      <c r="AR284" s="25" t="s">
        <v>650</v>
      </c>
      <c r="AT284" s="25" t="s">
        <v>510</v>
      </c>
      <c r="AU284" s="25" t="s">
        <v>92</v>
      </c>
      <c r="AY284" s="25" t="s">
        <v>261</v>
      </c>
      <c r="BE284" s="238">
        <f>IF(N284="základní",J284,0)</f>
        <v>0</v>
      </c>
      <c r="BF284" s="238">
        <f>IF(N284="snížená",J284,0)</f>
        <v>0</v>
      </c>
      <c r="BG284" s="238">
        <f>IF(N284="zákl. přenesená",J284,0)</f>
        <v>0</v>
      </c>
      <c r="BH284" s="238">
        <f>IF(N284="sníž. přenesená",J284,0)</f>
        <v>0</v>
      </c>
      <c r="BI284" s="238">
        <f>IF(N284="nulová",J284,0)</f>
        <v>0</v>
      </c>
      <c r="BJ284" s="25" t="s">
        <v>24</v>
      </c>
      <c r="BK284" s="238">
        <f>ROUND(I284*H284,2)</f>
        <v>0</v>
      </c>
      <c r="BL284" s="25" t="s">
        <v>563</v>
      </c>
      <c r="BM284" s="25" t="s">
        <v>1662</v>
      </c>
    </row>
    <row r="285" spans="2:47" s="1" customFormat="1" ht="13.5">
      <c r="B285" s="48"/>
      <c r="C285" s="76"/>
      <c r="D285" s="239" t="s">
        <v>269</v>
      </c>
      <c r="E285" s="76"/>
      <c r="F285" s="240" t="s">
        <v>964</v>
      </c>
      <c r="G285" s="76"/>
      <c r="H285" s="76"/>
      <c r="I285" s="198"/>
      <c r="J285" s="76"/>
      <c r="K285" s="76"/>
      <c r="L285" s="74"/>
      <c r="M285" s="241"/>
      <c r="N285" s="49"/>
      <c r="O285" s="49"/>
      <c r="P285" s="49"/>
      <c r="Q285" s="49"/>
      <c r="R285" s="49"/>
      <c r="S285" s="49"/>
      <c r="T285" s="97"/>
      <c r="AT285" s="25" t="s">
        <v>269</v>
      </c>
      <c r="AU285" s="25" t="s">
        <v>92</v>
      </c>
    </row>
    <row r="286" spans="2:47" s="1" customFormat="1" ht="13.5">
      <c r="B286" s="48"/>
      <c r="C286" s="76"/>
      <c r="D286" s="239" t="s">
        <v>271</v>
      </c>
      <c r="E286" s="76"/>
      <c r="F286" s="242" t="s">
        <v>1100</v>
      </c>
      <c r="G286" s="76"/>
      <c r="H286" s="76"/>
      <c r="I286" s="198"/>
      <c r="J286" s="76"/>
      <c r="K286" s="76"/>
      <c r="L286" s="74"/>
      <c r="M286" s="241"/>
      <c r="N286" s="49"/>
      <c r="O286" s="49"/>
      <c r="P286" s="49"/>
      <c r="Q286" s="49"/>
      <c r="R286" s="49"/>
      <c r="S286" s="49"/>
      <c r="T286" s="97"/>
      <c r="AT286" s="25" t="s">
        <v>271</v>
      </c>
      <c r="AU286" s="25" t="s">
        <v>92</v>
      </c>
    </row>
    <row r="287" spans="2:51" s="12" customFormat="1" ht="13.5">
      <c r="B287" s="253"/>
      <c r="C287" s="254"/>
      <c r="D287" s="239" t="s">
        <v>278</v>
      </c>
      <c r="E287" s="254"/>
      <c r="F287" s="256" t="s">
        <v>1663</v>
      </c>
      <c r="G287" s="254"/>
      <c r="H287" s="257">
        <v>0.02</v>
      </c>
      <c r="I287" s="258"/>
      <c r="J287" s="254"/>
      <c r="K287" s="254"/>
      <c r="L287" s="259"/>
      <c r="M287" s="260"/>
      <c r="N287" s="261"/>
      <c r="O287" s="261"/>
      <c r="P287" s="261"/>
      <c r="Q287" s="261"/>
      <c r="R287" s="261"/>
      <c r="S287" s="261"/>
      <c r="T287" s="262"/>
      <c r="AT287" s="263" t="s">
        <v>278</v>
      </c>
      <c r="AU287" s="263" t="s">
        <v>92</v>
      </c>
      <c r="AV287" s="12" t="s">
        <v>92</v>
      </c>
      <c r="AW287" s="12" t="s">
        <v>6</v>
      </c>
      <c r="AX287" s="12" t="s">
        <v>24</v>
      </c>
      <c r="AY287" s="263" t="s">
        <v>261</v>
      </c>
    </row>
    <row r="288" spans="2:65" s="1" customFormat="1" ht="22.8" customHeight="1">
      <c r="B288" s="48"/>
      <c r="C288" s="228" t="s">
        <v>705</v>
      </c>
      <c r="D288" s="228" t="s">
        <v>262</v>
      </c>
      <c r="E288" s="229" t="s">
        <v>968</v>
      </c>
      <c r="F288" s="230" t="s">
        <v>969</v>
      </c>
      <c r="G288" s="231" t="s">
        <v>363</v>
      </c>
      <c r="H288" s="232">
        <v>0.04</v>
      </c>
      <c r="I288" s="233"/>
      <c r="J288" s="232">
        <f>ROUND(I288*H288,2)</f>
        <v>0</v>
      </c>
      <c r="K288" s="230" t="s">
        <v>266</v>
      </c>
      <c r="L288" s="74"/>
      <c r="M288" s="234" t="s">
        <v>40</v>
      </c>
      <c r="N288" s="235" t="s">
        <v>55</v>
      </c>
      <c r="O288" s="49"/>
      <c r="P288" s="236">
        <f>O288*H288</f>
        <v>0</v>
      </c>
      <c r="Q288" s="236">
        <v>0</v>
      </c>
      <c r="R288" s="236">
        <f>Q288*H288</f>
        <v>0</v>
      </c>
      <c r="S288" s="236">
        <v>0</v>
      </c>
      <c r="T288" s="237">
        <f>S288*H288</f>
        <v>0</v>
      </c>
      <c r="AR288" s="25" t="s">
        <v>563</v>
      </c>
      <c r="AT288" s="25" t="s">
        <v>262</v>
      </c>
      <c r="AU288" s="25" t="s">
        <v>92</v>
      </c>
      <c r="AY288" s="25" t="s">
        <v>261</v>
      </c>
      <c r="BE288" s="238">
        <f>IF(N288="základní",J288,0)</f>
        <v>0</v>
      </c>
      <c r="BF288" s="238">
        <f>IF(N288="snížená",J288,0)</f>
        <v>0</v>
      </c>
      <c r="BG288" s="238">
        <f>IF(N288="zákl. přenesená",J288,0)</f>
        <v>0</v>
      </c>
      <c r="BH288" s="238">
        <f>IF(N288="sníž. přenesená",J288,0)</f>
        <v>0</v>
      </c>
      <c r="BI288" s="238">
        <f>IF(N288="nulová",J288,0)</f>
        <v>0</v>
      </c>
      <c r="BJ288" s="25" t="s">
        <v>24</v>
      </c>
      <c r="BK288" s="238">
        <f>ROUND(I288*H288,2)</f>
        <v>0</v>
      </c>
      <c r="BL288" s="25" t="s">
        <v>563</v>
      </c>
      <c r="BM288" s="25" t="s">
        <v>1664</v>
      </c>
    </row>
    <row r="289" spans="2:47" s="1" customFormat="1" ht="13.5">
      <c r="B289" s="48"/>
      <c r="C289" s="76"/>
      <c r="D289" s="239" t="s">
        <v>269</v>
      </c>
      <c r="E289" s="76"/>
      <c r="F289" s="240" t="s">
        <v>971</v>
      </c>
      <c r="G289" s="76"/>
      <c r="H289" s="76"/>
      <c r="I289" s="198"/>
      <c r="J289" s="76"/>
      <c r="K289" s="76"/>
      <c r="L289" s="74"/>
      <c r="M289" s="241"/>
      <c r="N289" s="49"/>
      <c r="O289" s="49"/>
      <c r="P289" s="49"/>
      <c r="Q289" s="49"/>
      <c r="R289" s="49"/>
      <c r="S289" s="49"/>
      <c r="T289" s="97"/>
      <c r="AT289" s="25" t="s">
        <v>269</v>
      </c>
      <c r="AU289" s="25" t="s">
        <v>92</v>
      </c>
    </row>
    <row r="290" spans="2:47" s="1" customFormat="1" ht="13.5">
      <c r="B290" s="48"/>
      <c r="C290" s="76"/>
      <c r="D290" s="239" t="s">
        <v>343</v>
      </c>
      <c r="E290" s="76"/>
      <c r="F290" s="242" t="s">
        <v>972</v>
      </c>
      <c r="G290" s="76"/>
      <c r="H290" s="76"/>
      <c r="I290" s="198"/>
      <c r="J290" s="76"/>
      <c r="K290" s="76"/>
      <c r="L290" s="74"/>
      <c r="M290" s="241"/>
      <c r="N290" s="49"/>
      <c r="O290" s="49"/>
      <c r="P290" s="49"/>
      <c r="Q290" s="49"/>
      <c r="R290" s="49"/>
      <c r="S290" s="49"/>
      <c r="T290" s="97"/>
      <c r="AT290" s="25" t="s">
        <v>343</v>
      </c>
      <c r="AU290" s="25" t="s">
        <v>92</v>
      </c>
    </row>
    <row r="291" spans="2:63" s="10" customFormat="1" ht="29.85" customHeight="1">
      <c r="B291" s="214"/>
      <c r="C291" s="215"/>
      <c r="D291" s="216" t="s">
        <v>83</v>
      </c>
      <c r="E291" s="274" t="s">
        <v>1300</v>
      </c>
      <c r="F291" s="274" t="s">
        <v>1301</v>
      </c>
      <c r="G291" s="215"/>
      <c r="H291" s="215"/>
      <c r="I291" s="218"/>
      <c r="J291" s="275">
        <f>BK291</f>
        <v>0</v>
      </c>
      <c r="K291" s="215"/>
      <c r="L291" s="220"/>
      <c r="M291" s="221"/>
      <c r="N291" s="222"/>
      <c r="O291" s="222"/>
      <c r="P291" s="223">
        <f>SUM(P292:P298)</f>
        <v>0</v>
      </c>
      <c r="Q291" s="222"/>
      <c r="R291" s="223">
        <f>SUM(R292:R298)</f>
        <v>0.001108599</v>
      </c>
      <c r="S291" s="222"/>
      <c r="T291" s="224">
        <f>SUM(T292:T298)</f>
        <v>0</v>
      </c>
      <c r="AR291" s="225" t="s">
        <v>92</v>
      </c>
      <c r="AT291" s="226" t="s">
        <v>83</v>
      </c>
      <c r="AU291" s="226" t="s">
        <v>24</v>
      </c>
      <c r="AY291" s="225" t="s">
        <v>261</v>
      </c>
      <c r="BK291" s="227">
        <f>SUM(BK292:BK298)</f>
        <v>0</v>
      </c>
    </row>
    <row r="292" spans="2:65" s="1" customFormat="1" ht="22.8" customHeight="1">
      <c r="B292" s="48"/>
      <c r="C292" s="228" t="s">
        <v>713</v>
      </c>
      <c r="D292" s="228" t="s">
        <v>262</v>
      </c>
      <c r="E292" s="229" t="s">
        <v>1302</v>
      </c>
      <c r="F292" s="230" t="s">
        <v>1303</v>
      </c>
      <c r="G292" s="231" t="s">
        <v>504</v>
      </c>
      <c r="H292" s="232">
        <v>2.46</v>
      </c>
      <c r="I292" s="233"/>
      <c r="J292" s="232">
        <f>ROUND(I292*H292,2)</f>
        <v>0</v>
      </c>
      <c r="K292" s="230" t="s">
        <v>266</v>
      </c>
      <c r="L292" s="74"/>
      <c r="M292" s="234" t="s">
        <v>40</v>
      </c>
      <c r="N292" s="235" t="s">
        <v>55</v>
      </c>
      <c r="O292" s="49"/>
      <c r="P292" s="236">
        <f>O292*H292</f>
        <v>0</v>
      </c>
      <c r="Q292" s="236">
        <v>0.000216</v>
      </c>
      <c r="R292" s="236">
        <f>Q292*H292</f>
        <v>0.0005313599999999999</v>
      </c>
      <c r="S292" s="236">
        <v>0</v>
      </c>
      <c r="T292" s="237">
        <f>S292*H292</f>
        <v>0</v>
      </c>
      <c r="AR292" s="25" t="s">
        <v>563</v>
      </c>
      <c r="AT292" s="25" t="s">
        <v>262</v>
      </c>
      <c r="AU292" s="25" t="s">
        <v>92</v>
      </c>
      <c r="AY292" s="25" t="s">
        <v>261</v>
      </c>
      <c r="BE292" s="238">
        <f>IF(N292="základní",J292,0)</f>
        <v>0</v>
      </c>
      <c r="BF292" s="238">
        <f>IF(N292="snížená",J292,0)</f>
        <v>0</v>
      </c>
      <c r="BG292" s="238">
        <f>IF(N292="zákl. přenesená",J292,0)</f>
        <v>0</v>
      </c>
      <c r="BH292" s="238">
        <f>IF(N292="sníž. přenesená",J292,0)</f>
        <v>0</v>
      </c>
      <c r="BI292" s="238">
        <f>IF(N292="nulová",J292,0)</f>
        <v>0</v>
      </c>
      <c r="BJ292" s="25" t="s">
        <v>24</v>
      </c>
      <c r="BK292" s="238">
        <f>ROUND(I292*H292,2)</f>
        <v>0</v>
      </c>
      <c r="BL292" s="25" t="s">
        <v>563</v>
      </c>
      <c r="BM292" s="25" t="s">
        <v>1665</v>
      </c>
    </row>
    <row r="293" spans="2:47" s="1" customFormat="1" ht="13.5">
      <c r="B293" s="48"/>
      <c r="C293" s="76"/>
      <c r="D293" s="239" t="s">
        <v>269</v>
      </c>
      <c r="E293" s="76"/>
      <c r="F293" s="240" t="s">
        <v>1305</v>
      </c>
      <c r="G293" s="76"/>
      <c r="H293" s="76"/>
      <c r="I293" s="198"/>
      <c r="J293" s="76"/>
      <c r="K293" s="76"/>
      <c r="L293" s="74"/>
      <c r="M293" s="241"/>
      <c r="N293" s="49"/>
      <c r="O293" s="49"/>
      <c r="P293" s="49"/>
      <c r="Q293" s="49"/>
      <c r="R293" s="49"/>
      <c r="S293" s="49"/>
      <c r="T293" s="97"/>
      <c r="AT293" s="25" t="s">
        <v>269</v>
      </c>
      <c r="AU293" s="25" t="s">
        <v>92</v>
      </c>
    </row>
    <row r="294" spans="2:51" s="12" customFormat="1" ht="13.5">
      <c r="B294" s="253"/>
      <c r="C294" s="254"/>
      <c r="D294" s="239" t="s">
        <v>278</v>
      </c>
      <c r="E294" s="255" t="s">
        <v>40</v>
      </c>
      <c r="F294" s="256" t="s">
        <v>1666</v>
      </c>
      <c r="G294" s="254"/>
      <c r="H294" s="257">
        <v>2.46</v>
      </c>
      <c r="I294" s="258"/>
      <c r="J294" s="254"/>
      <c r="K294" s="254"/>
      <c r="L294" s="259"/>
      <c r="M294" s="260"/>
      <c r="N294" s="261"/>
      <c r="O294" s="261"/>
      <c r="P294" s="261"/>
      <c r="Q294" s="261"/>
      <c r="R294" s="261"/>
      <c r="S294" s="261"/>
      <c r="T294" s="262"/>
      <c r="AT294" s="263" t="s">
        <v>278</v>
      </c>
      <c r="AU294" s="263" t="s">
        <v>92</v>
      </c>
      <c r="AV294" s="12" t="s">
        <v>92</v>
      </c>
      <c r="AW294" s="12" t="s">
        <v>47</v>
      </c>
      <c r="AX294" s="12" t="s">
        <v>24</v>
      </c>
      <c r="AY294" s="263" t="s">
        <v>261</v>
      </c>
    </row>
    <row r="295" spans="2:65" s="1" customFormat="1" ht="14.4" customHeight="1">
      <c r="B295" s="48"/>
      <c r="C295" s="228" t="s">
        <v>721</v>
      </c>
      <c r="D295" s="228" t="s">
        <v>262</v>
      </c>
      <c r="E295" s="229" t="s">
        <v>1307</v>
      </c>
      <c r="F295" s="230" t="s">
        <v>1308</v>
      </c>
      <c r="G295" s="231" t="s">
        <v>504</v>
      </c>
      <c r="H295" s="232">
        <v>2.46</v>
      </c>
      <c r="I295" s="233"/>
      <c r="J295" s="232">
        <f>ROUND(I295*H295,2)</f>
        <v>0</v>
      </c>
      <c r="K295" s="230" t="s">
        <v>266</v>
      </c>
      <c r="L295" s="74"/>
      <c r="M295" s="234" t="s">
        <v>40</v>
      </c>
      <c r="N295" s="235" t="s">
        <v>55</v>
      </c>
      <c r="O295" s="49"/>
      <c r="P295" s="236">
        <f>O295*H295</f>
        <v>0</v>
      </c>
      <c r="Q295" s="236">
        <v>0.00012765</v>
      </c>
      <c r="R295" s="236">
        <f>Q295*H295</f>
        <v>0.000314019</v>
      </c>
      <c r="S295" s="236">
        <v>0</v>
      </c>
      <c r="T295" s="237">
        <f>S295*H295</f>
        <v>0</v>
      </c>
      <c r="AR295" s="25" t="s">
        <v>563</v>
      </c>
      <c r="AT295" s="25" t="s">
        <v>262</v>
      </c>
      <c r="AU295" s="25" t="s">
        <v>92</v>
      </c>
      <c r="AY295" s="25" t="s">
        <v>261</v>
      </c>
      <c r="BE295" s="238">
        <f>IF(N295="základní",J295,0)</f>
        <v>0</v>
      </c>
      <c r="BF295" s="238">
        <f>IF(N295="snížená",J295,0)</f>
        <v>0</v>
      </c>
      <c r="BG295" s="238">
        <f>IF(N295="zákl. přenesená",J295,0)</f>
        <v>0</v>
      </c>
      <c r="BH295" s="238">
        <f>IF(N295="sníž. přenesená",J295,0)</f>
        <v>0</v>
      </c>
      <c r="BI295" s="238">
        <f>IF(N295="nulová",J295,0)</f>
        <v>0</v>
      </c>
      <c r="BJ295" s="25" t="s">
        <v>24</v>
      </c>
      <c r="BK295" s="238">
        <f>ROUND(I295*H295,2)</f>
        <v>0</v>
      </c>
      <c r="BL295" s="25" t="s">
        <v>563</v>
      </c>
      <c r="BM295" s="25" t="s">
        <v>1667</v>
      </c>
    </row>
    <row r="296" spans="2:47" s="1" customFormat="1" ht="13.5">
      <c r="B296" s="48"/>
      <c r="C296" s="76"/>
      <c r="D296" s="239" t="s">
        <v>269</v>
      </c>
      <c r="E296" s="76"/>
      <c r="F296" s="240" t="s">
        <v>1310</v>
      </c>
      <c r="G296" s="76"/>
      <c r="H296" s="76"/>
      <c r="I296" s="198"/>
      <c r="J296" s="76"/>
      <c r="K296" s="76"/>
      <c r="L296" s="74"/>
      <c r="M296" s="241"/>
      <c r="N296" s="49"/>
      <c r="O296" s="49"/>
      <c r="P296" s="49"/>
      <c r="Q296" s="49"/>
      <c r="R296" s="49"/>
      <c r="S296" s="49"/>
      <c r="T296" s="97"/>
      <c r="AT296" s="25" t="s">
        <v>269</v>
      </c>
      <c r="AU296" s="25" t="s">
        <v>92</v>
      </c>
    </row>
    <row r="297" spans="2:65" s="1" customFormat="1" ht="14.4" customHeight="1">
      <c r="B297" s="48"/>
      <c r="C297" s="228" t="s">
        <v>728</v>
      </c>
      <c r="D297" s="228" t="s">
        <v>262</v>
      </c>
      <c r="E297" s="229" t="s">
        <v>1311</v>
      </c>
      <c r="F297" s="230" t="s">
        <v>1312</v>
      </c>
      <c r="G297" s="231" t="s">
        <v>504</v>
      </c>
      <c r="H297" s="232">
        <v>2.46</v>
      </c>
      <c r="I297" s="233"/>
      <c r="J297" s="232">
        <f>ROUND(I297*H297,2)</f>
        <v>0</v>
      </c>
      <c r="K297" s="230" t="s">
        <v>266</v>
      </c>
      <c r="L297" s="74"/>
      <c r="M297" s="234" t="s">
        <v>40</v>
      </c>
      <c r="N297" s="235" t="s">
        <v>55</v>
      </c>
      <c r="O297" s="49"/>
      <c r="P297" s="236">
        <f>O297*H297</f>
        <v>0</v>
      </c>
      <c r="Q297" s="236">
        <v>0.000107</v>
      </c>
      <c r="R297" s="236">
        <f>Q297*H297</f>
        <v>0.00026322</v>
      </c>
      <c r="S297" s="236">
        <v>0</v>
      </c>
      <c r="T297" s="237">
        <f>S297*H297</f>
        <v>0</v>
      </c>
      <c r="AR297" s="25" t="s">
        <v>563</v>
      </c>
      <c r="AT297" s="25" t="s">
        <v>262</v>
      </c>
      <c r="AU297" s="25" t="s">
        <v>92</v>
      </c>
      <c r="AY297" s="25" t="s">
        <v>261</v>
      </c>
      <c r="BE297" s="238">
        <f>IF(N297="základní",J297,0)</f>
        <v>0</v>
      </c>
      <c r="BF297" s="238">
        <f>IF(N297="snížená",J297,0)</f>
        <v>0</v>
      </c>
      <c r="BG297" s="238">
        <f>IF(N297="zákl. přenesená",J297,0)</f>
        <v>0</v>
      </c>
      <c r="BH297" s="238">
        <f>IF(N297="sníž. přenesená",J297,0)</f>
        <v>0</v>
      </c>
      <c r="BI297" s="238">
        <f>IF(N297="nulová",J297,0)</f>
        <v>0</v>
      </c>
      <c r="BJ297" s="25" t="s">
        <v>24</v>
      </c>
      <c r="BK297" s="238">
        <f>ROUND(I297*H297,2)</f>
        <v>0</v>
      </c>
      <c r="BL297" s="25" t="s">
        <v>563</v>
      </c>
      <c r="BM297" s="25" t="s">
        <v>1668</v>
      </c>
    </row>
    <row r="298" spans="2:47" s="1" customFormat="1" ht="13.5">
      <c r="B298" s="48"/>
      <c r="C298" s="76"/>
      <c r="D298" s="239" t="s">
        <v>269</v>
      </c>
      <c r="E298" s="76"/>
      <c r="F298" s="240" t="s">
        <v>1314</v>
      </c>
      <c r="G298" s="76"/>
      <c r="H298" s="76"/>
      <c r="I298" s="198"/>
      <c r="J298" s="76"/>
      <c r="K298" s="76"/>
      <c r="L298" s="74"/>
      <c r="M298" s="264"/>
      <c r="N298" s="265"/>
      <c r="O298" s="265"/>
      <c r="P298" s="265"/>
      <c r="Q298" s="265"/>
      <c r="R298" s="265"/>
      <c r="S298" s="265"/>
      <c r="T298" s="266"/>
      <c r="AT298" s="25" t="s">
        <v>269</v>
      </c>
      <c r="AU298" s="25" t="s">
        <v>92</v>
      </c>
    </row>
    <row r="299" spans="2:12" s="1" customFormat="1" ht="6.95" customHeight="1">
      <c r="B299" s="69"/>
      <c r="C299" s="70"/>
      <c r="D299" s="70"/>
      <c r="E299" s="70"/>
      <c r="F299" s="70"/>
      <c r="G299" s="70"/>
      <c r="H299" s="70"/>
      <c r="I299" s="180"/>
      <c r="J299" s="70"/>
      <c r="K299" s="70"/>
      <c r="L299" s="74"/>
    </row>
  </sheetData>
  <sheetProtection password="CC35" sheet="1" objects="1" scenarios="1" formatColumns="0" formatRows="0" autoFilter="0"/>
  <autoFilter ref="C91:K298"/>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4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143</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1357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1669</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128</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1670</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ROUND(SUM(BE85:BE142),2)</f>
        <v>0</v>
      </c>
      <c r="G32" s="49"/>
      <c r="H32" s="49"/>
      <c r="I32" s="172">
        <v>0.21</v>
      </c>
      <c r="J32" s="171">
        <f>ROUND(ROUND((SUM(BE85:BE142)),2)*I32,2)</f>
        <v>0</v>
      </c>
      <c r="K32" s="53"/>
    </row>
    <row r="33" spans="2:11" s="1" customFormat="1" ht="14.4" customHeight="1">
      <c r="B33" s="48"/>
      <c r="C33" s="49"/>
      <c r="D33" s="49"/>
      <c r="E33" s="57" t="s">
        <v>56</v>
      </c>
      <c r="F33" s="171">
        <f>ROUND(SUM(BF85:BF142),2)</f>
        <v>0</v>
      </c>
      <c r="G33" s="49"/>
      <c r="H33" s="49"/>
      <c r="I33" s="172">
        <v>0.15</v>
      </c>
      <c r="J33" s="171">
        <f>ROUND(ROUND((SUM(BF85:BF142)),2)*I33,2)</f>
        <v>0</v>
      </c>
      <c r="K33" s="53"/>
    </row>
    <row r="34" spans="2:11" s="1" customFormat="1" ht="14.4" customHeight="1" hidden="1">
      <c r="B34" s="48"/>
      <c r="C34" s="49"/>
      <c r="D34" s="49"/>
      <c r="E34" s="57" t="s">
        <v>57</v>
      </c>
      <c r="F34" s="171">
        <f>ROUND(SUM(BG85:BG142),2)</f>
        <v>0</v>
      </c>
      <c r="G34" s="49"/>
      <c r="H34" s="49"/>
      <c r="I34" s="172">
        <v>0.21</v>
      </c>
      <c r="J34" s="171">
        <v>0</v>
      </c>
      <c r="K34" s="53"/>
    </row>
    <row r="35" spans="2:11" s="1" customFormat="1" ht="14.4" customHeight="1" hidden="1">
      <c r="B35" s="48"/>
      <c r="C35" s="49"/>
      <c r="D35" s="49"/>
      <c r="E35" s="57" t="s">
        <v>58</v>
      </c>
      <c r="F35" s="171">
        <f>ROUND(SUM(BH85:BH142),2)</f>
        <v>0</v>
      </c>
      <c r="G35" s="49"/>
      <c r="H35" s="49"/>
      <c r="I35" s="172">
        <v>0.15</v>
      </c>
      <c r="J35" s="171">
        <v>0</v>
      </c>
      <c r="K35" s="53"/>
    </row>
    <row r="36" spans="2:11" s="1" customFormat="1" ht="14.4" customHeight="1" hidden="1">
      <c r="B36" s="48"/>
      <c r="C36" s="49"/>
      <c r="D36" s="49"/>
      <c r="E36" s="57" t="s">
        <v>59</v>
      </c>
      <c r="F36" s="171">
        <f>ROUND(SUM(BI85:BI142),2)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1357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02-4 - Úpravy v zátopě MV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J139</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1357</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02-4 - Úpravy v zátopě MV</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0.06405300000000001</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P87+P139</f>
        <v>0</v>
      </c>
      <c r="Q86" s="222"/>
      <c r="R86" s="223">
        <f>R87+R139</f>
        <v>0.06405300000000001</v>
      </c>
      <c r="S86" s="222"/>
      <c r="T86" s="224">
        <f>T87+T139</f>
        <v>0</v>
      </c>
      <c r="AR86" s="225" t="s">
        <v>24</v>
      </c>
      <c r="AT86" s="226" t="s">
        <v>83</v>
      </c>
      <c r="AU86" s="226" t="s">
        <v>84</v>
      </c>
      <c r="AY86" s="225" t="s">
        <v>261</v>
      </c>
      <c r="BK86" s="227">
        <f>BK87+BK139</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SUM(P88:P138)</f>
        <v>0</v>
      </c>
      <c r="Q87" s="222"/>
      <c r="R87" s="223">
        <f>SUM(R88:R138)</f>
        <v>0.06405300000000001</v>
      </c>
      <c r="S87" s="222"/>
      <c r="T87" s="224">
        <f>SUM(T88:T138)</f>
        <v>0</v>
      </c>
      <c r="AR87" s="225" t="s">
        <v>24</v>
      </c>
      <c r="AT87" s="226" t="s">
        <v>83</v>
      </c>
      <c r="AU87" s="226" t="s">
        <v>24</v>
      </c>
      <c r="AY87" s="225" t="s">
        <v>261</v>
      </c>
      <c r="BK87" s="227">
        <f>SUM(BK88:BK138)</f>
        <v>0</v>
      </c>
    </row>
    <row r="88" spans="2:65" s="1" customFormat="1" ht="14.4" customHeight="1">
      <c r="B88" s="48"/>
      <c r="C88" s="228" t="s">
        <v>24</v>
      </c>
      <c r="D88" s="228" t="s">
        <v>262</v>
      </c>
      <c r="E88" s="229" t="s">
        <v>1317</v>
      </c>
      <c r="F88" s="230" t="s">
        <v>1318</v>
      </c>
      <c r="G88" s="231" t="s">
        <v>1319</v>
      </c>
      <c r="H88" s="232">
        <v>0.28</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1671</v>
      </c>
    </row>
    <row r="89" spans="2:47" s="1" customFormat="1" ht="13.5">
      <c r="B89" s="48"/>
      <c r="C89" s="76"/>
      <c r="D89" s="239" t="s">
        <v>269</v>
      </c>
      <c r="E89" s="76"/>
      <c r="F89" s="240" t="s">
        <v>1321</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1322</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1672</v>
      </c>
      <c r="G91" s="254"/>
      <c r="H91" s="257">
        <v>0.28</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1324</v>
      </c>
      <c r="F92" s="230" t="s">
        <v>1325</v>
      </c>
      <c r="G92" s="231" t="s">
        <v>1319</v>
      </c>
      <c r="H92" s="232">
        <v>0.03</v>
      </c>
      <c r="I92" s="233"/>
      <c r="J92" s="232">
        <f>ROUND(I92*H92,2)</f>
        <v>0</v>
      </c>
      <c r="K92" s="230" t="s">
        <v>266</v>
      </c>
      <c r="L92" s="74"/>
      <c r="M92" s="234" t="s">
        <v>40</v>
      </c>
      <c r="N92" s="235" t="s">
        <v>55</v>
      </c>
      <c r="O92" s="49"/>
      <c r="P92" s="236">
        <f>O92*H92</f>
        <v>0</v>
      </c>
      <c r="Q92" s="236">
        <v>0.247</v>
      </c>
      <c r="R92" s="236">
        <f>Q92*H92</f>
        <v>0.00741</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1673</v>
      </c>
    </row>
    <row r="93" spans="2:47" s="1" customFormat="1" ht="13.5">
      <c r="B93" s="48"/>
      <c r="C93" s="76"/>
      <c r="D93" s="239" t="s">
        <v>269</v>
      </c>
      <c r="E93" s="76"/>
      <c r="F93" s="240" t="s">
        <v>1327</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1328</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1674</v>
      </c>
      <c r="G95" s="254"/>
      <c r="H95" s="257">
        <v>0.03</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282</v>
      </c>
      <c r="D96" s="228" t="s">
        <v>262</v>
      </c>
      <c r="E96" s="229" t="s">
        <v>1330</v>
      </c>
      <c r="F96" s="230" t="s">
        <v>1331</v>
      </c>
      <c r="G96" s="231" t="s">
        <v>504</v>
      </c>
      <c r="H96" s="232">
        <v>141.75</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1675</v>
      </c>
    </row>
    <row r="97" spans="2:47" s="1" customFormat="1" ht="13.5">
      <c r="B97" s="48"/>
      <c r="C97" s="76"/>
      <c r="D97" s="239" t="s">
        <v>269</v>
      </c>
      <c r="E97" s="76"/>
      <c r="F97" s="240" t="s">
        <v>1333</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1334</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5" t="s">
        <v>40</v>
      </c>
      <c r="F99" s="256" t="s">
        <v>1676</v>
      </c>
      <c r="G99" s="254"/>
      <c r="H99" s="257">
        <v>141.75</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1336</v>
      </c>
      <c r="F100" s="230" t="s">
        <v>1337</v>
      </c>
      <c r="G100" s="231" t="s">
        <v>504</v>
      </c>
      <c r="H100" s="232">
        <v>311.85</v>
      </c>
      <c r="I100" s="233"/>
      <c r="J100" s="232">
        <f>ROUND(I100*H100,2)</f>
        <v>0</v>
      </c>
      <c r="K100" s="230" t="s">
        <v>40</v>
      </c>
      <c r="L100" s="74"/>
      <c r="M100" s="234" t="s">
        <v>40</v>
      </c>
      <c r="N100" s="235" t="s">
        <v>55</v>
      </c>
      <c r="O100" s="49"/>
      <c r="P100" s="236">
        <f>O100*H100</f>
        <v>0</v>
      </c>
      <c r="Q100" s="236">
        <v>0.00018</v>
      </c>
      <c r="R100" s="236">
        <f>Q100*H100</f>
        <v>0.05613300000000001</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1677</v>
      </c>
    </row>
    <row r="101" spans="2:47" s="1" customFormat="1" ht="13.5">
      <c r="B101" s="48"/>
      <c r="C101" s="76"/>
      <c r="D101" s="239" t="s">
        <v>271</v>
      </c>
      <c r="E101" s="76"/>
      <c r="F101" s="242" t="s">
        <v>1678</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1679</v>
      </c>
      <c r="G102" s="254"/>
      <c r="H102" s="257">
        <v>311.85</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1341</v>
      </c>
      <c r="F103" s="230" t="s">
        <v>1342</v>
      </c>
      <c r="G103" s="231" t="s">
        <v>474</v>
      </c>
      <c r="H103" s="232">
        <v>3</v>
      </c>
      <c r="I103" s="233"/>
      <c r="J103" s="232">
        <f>ROUND(I103*H103,2)</f>
        <v>0</v>
      </c>
      <c r="K103" s="230" t="s">
        <v>40</v>
      </c>
      <c r="L103" s="74"/>
      <c r="M103" s="234" t="s">
        <v>40</v>
      </c>
      <c r="N103" s="235" t="s">
        <v>55</v>
      </c>
      <c r="O103" s="49"/>
      <c r="P103" s="236">
        <f>O103*H103</f>
        <v>0</v>
      </c>
      <c r="Q103" s="236">
        <v>0.00017</v>
      </c>
      <c r="R103" s="236">
        <f>Q103*H103</f>
        <v>0.00051</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1680</v>
      </c>
    </row>
    <row r="104" spans="2:47" s="1" customFormat="1" ht="13.5">
      <c r="B104" s="48"/>
      <c r="C104" s="76"/>
      <c r="D104" s="239" t="s">
        <v>271</v>
      </c>
      <c r="E104" s="76"/>
      <c r="F104" s="242" t="s">
        <v>1344</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1345</v>
      </c>
      <c r="G105" s="254"/>
      <c r="H105" s="257">
        <v>3</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14.4" customHeight="1">
      <c r="B106" s="48"/>
      <c r="C106" s="228" t="s">
        <v>297</v>
      </c>
      <c r="D106" s="228" t="s">
        <v>262</v>
      </c>
      <c r="E106" s="229" t="s">
        <v>1681</v>
      </c>
      <c r="F106" s="230" t="s">
        <v>1682</v>
      </c>
      <c r="G106" s="231" t="s">
        <v>340</v>
      </c>
      <c r="H106" s="232">
        <v>717</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1683</v>
      </c>
    </row>
    <row r="107" spans="2:47" s="1" customFormat="1" ht="13.5">
      <c r="B107" s="48"/>
      <c r="C107" s="76"/>
      <c r="D107" s="239" t="s">
        <v>269</v>
      </c>
      <c r="E107" s="76"/>
      <c r="F107" s="240" t="s">
        <v>1684</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1685</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5" t="s">
        <v>40</v>
      </c>
      <c r="F109" s="256" t="s">
        <v>1686</v>
      </c>
      <c r="G109" s="254"/>
      <c r="H109" s="257">
        <v>717</v>
      </c>
      <c r="I109" s="258"/>
      <c r="J109" s="254"/>
      <c r="K109" s="254"/>
      <c r="L109" s="259"/>
      <c r="M109" s="260"/>
      <c r="N109" s="261"/>
      <c r="O109" s="261"/>
      <c r="P109" s="261"/>
      <c r="Q109" s="261"/>
      <c r="R109" s="261"/>
      <c r="S109" s="261"/>
      <c r="T109" s="262"/>
      <c r="AT109" s="263" t="s">
        <v>278</v>
      </c>
      <c r="AU109" s="263" t="s">
        <v>92</v>
      </c>
      <c r="AV109" s="12" t="s">
        <v>92</v>
      </c>
      <c r="AW109" s="12" t="s">
        <v>47</v>
      </c>
      <c r="AX109" s="12" t="s">
        <v>24</v>
      </c>
      <c r="AY109" s="263" t="s">
        <v>261</v>
      </c>
    </row>
    <row r="110" spans="2:65" s="1" customFormat="1" ht="22.8" customHeight="1">
      <c r="B110" s="48"/>
      <c r="C110" s="228" t="s">
        <v>303</v>
      </c>
      <c r="D110" s="228" t="s">
        <v>262</v>
      </c>
      <c r="E110" s="229" t="s">
        <v>532</v>
      </c>
      <c r="F110" s="230" t="s">
        <v>533</v>
      </c>
      <c r="G110" s="231" t="s">
        <v>340</v>
      </c>
      <c r="H110" s="232">
        <v>100</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1687</v>
      </c>
    </row>
    <row r="111" spans="2:47" s="1" customFormat="1" ht="13.5">
      <c r="B111" s="48"/>
      <c r="C111" s="76"/>
      <c r="D111" s="239" t="s">
        <v>269</v>
      </c>
      <c r="E111" s="76"/>
      <c r="F111" s="240" t="s">
        <v>535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1688</v>
      </c>
      <c r="G113" s="254"/>
      <c r="H113" s="257">
        <v>100</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308</v>
      </c>
      <c r="D114" s="228" t="s">
        <v>262</v>
      </c>
      <c r="E114" s="229" t="s">
        <v>1689</v>
      </c>
      <c r="F114" s="230" t="s">
        <v>1690</v>
      </c>
      <c r="G114" s="231" t="s">
        <v>340</v>
      </c>
      <c r="H114" s="232">
        <v>717</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1691</v>
      </c>
    </row>
    <row r="115" spans="2:47" s="1" customFormat="1" ht="13.5">
      <c r="B115" s="48"/>
      <c r="C115" s="76"/>
      <c r="D115" s="239" t="s">
        <v>269</v>
      </c>
      <c r="E115" s="76"/>
      <c r="F115" s="240" t="s">
        <v>1692</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1693</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1694</v>
      </c>
      <c r="G117" s="254"/>
      <c r="H117" s="257">
        <v>717</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313</v>
      </c>
      <c r="D118" s="228" t="s">
        <v>262</v>
      </c>
      <c r="E118" s="229" t="s">
        <v>1695</v>
      </c>
      <c r="F118" s="230" t="s">
        <v>1696</v>
      </c>
      <c r="G118" s="231" t="s">
        <v>340</v>
      </c>
      <c r="H118" s="232">
        <v>717</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1697</v>
      </c>
    </row>
    <row r="119" spans="2:47" s="1" customFormat="1" ht="13.5">
      <c r="B119" s="48"/>
      <c r="C119" s="76"/>
      <c r="D119" s="239" t="s">
        <v>269</v>
      </c>
      <c r="E119" s="76"/>
      <c r="F119" s="240" t="s">
        <v>1698</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373</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1699</v>
      </c>
      <c r="G121" s="254"/>
      <c r="H121" s="257">
        <v>717</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22.8" customHeight="1">
      <c r="B122" s="48"/>
      <c r="C122" s="228" t="s">
        <v>29</v>
      </c>
      <c r="D122" s="228" t="s">
        <v>262</v>
      </c>
      <c r="E122" s="229" t="s">
        <v>608</v>
      </c>
      <c r="F122" s="230" t="s">
        <v>609</v>
      </c>
      <c r="G122" s="231" t="s">
        <v>340</v>
      </c>
      <c r="H122" s="232">
        <v>269.7</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1700</v>
      </c>
    </row>
    <row r="123" spans="2:47" s="1" customFormat="1" ht="13.5">
      <c r="B123" s="48"/>
      <c r="C123" s="76"/>
      <c r="D123" s="239" t="s">
        <v>269</v>
      </c>
      <c r="E123" s="76"/>
      <c r="F123" s="240" t="s">
        <v>611</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310" t="s">
        <v>612</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1701</v>
      </c>
      <c r="G125" s="254"/>
      <c r="H125" s="257">
        <v>100</v>
      </c>
      <c r="I125" s="258"/>
      <c r="J125" s="254"/>
      <c r="K125" s="254"/>
      <c r="L125" s="259"/>
      <c r="M125" s="260"/>
      <c r="N125" s="261"/>
      <c r="O125" s="261"/>
      <c r="P125" s="261"/>
      <c r="Q125" s="261"/>
      <c r="R125" s="261"/>
      <c r="S125" s="261"/>
      <c r="T125" s="262"/>
      <c r="AT125" s="263" t="s">
        <v>278</v>
      </c>
      <c r="AU125" s="263" t="s">
        <v>92</v>
      </c>
      <c r="AV125" s="12" t="s">
        <v>92</v>
      </c>
      <c r="AW125" s="12" t="s">
        <v>47</v>
      </c>
      <c r="AX125" s="12" t="s">
        <v>84</v>
      </c>
      <c r="AY125" s="263" t="s">
        <v>261</v>
      </c>
    </row>
    <row r="126" spans="2:51" s="12" customFormat="1" ht="13.5">
      <c r="B126" s="253"/>
      <c r="C126" s="254"/>
      <c r="D126" s="239" t="s">
        <v>278</v>
      </c>
      <c r="E126" s="255" t="s">
        <v>40</v>
      </c>
      <c r="F126" s="256" t="s">
        <v>1702</v>
      </c>
      <c r="G126" s="254"/>
      <c r="H126" s="257">
        <v>169.7</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5" customFormat="1" ht="13.5">
      <c r="B127" s="290"/>
      <c r="C127" s="291"/>
      <c r="D127" s="239" t="s">
        <v>278</v>
      </c>
      <c r="E127" s="292" t="s">
        <v>40</v>
      </c>
      <c r="F127" s="293" t="s">
        <v>380</v>
      </c>
      <c r="G127" s="291"/>
      <c r="H127" s="294">
        <v>269.7</v>
      </c>
      <c r="I127" s="295"/>
      <c r="J127" s="291"/>
      <c r="K127" s="291"/>
      <c r="L127" s="296"/>
      <c r="M127" s="297"/>
      <c r="N127" s="298"/>
      <c r="O127" s="298"/>
      <c r="P127" s="298"/>
      <c r="Q127" s="298"/>
      <c r="R127" s="298"/>
      <c r="S127" s="298"/>
      <c r="T127" s="299"/>
      <c r="AT127" s="300" t="s">
        <v>278</v>
      </c>
      <c r="AU127" s="300" t="s">
        <v>92</v>
      </c>
      <c r="AV127" s="15" t="s">
        <v>287</v>
      </c>
      <c r="AW127" s="15" t="s">
        <v>47</v>
      </c>
      <c r="AX127" s="15" t="s">
        <v>24</v>
      </c>
      <c r="AY127" s="300" t="s">
        <v>261</v>
      </c>
    </row>
    <row r="128" spans="2:65" s="1" customFormat="1" ht="14.4" customHeight="1">
      <c r="B128" s="48"/>
      <c r="C128" s="228" t="s">
        <v>324</v>
      </c>
      <c r="D128" s="228" t="s">
        <v>262</v>
      </c>
      <c r="E128" s="229" t="s">
        <v>356</v>
      </c>
      <c r="F128" s="230" t="s">
        <v>357</v>
      </c>
      <c r="G128" s="231" t="s">
        <v>340</v>
      </c>
      <c r="H128" s="232">
        <v>717</v>
      </c>
      <c r="I128" s="233"/>
      <c r="J128" s="232">
        <f>ROUND(I128*H128,2)</f>
        <v>0</v>
      </c>
      <c r="K128" s="230" t="s">
        <v>266</v>
      </c>
      <c r="L128" s="74"/>
      <c r="M128" s="234" t="s">
        <v>40</v>
      </c>
      <c r="N128" s="235" t="s">
        <v>55</v>
      </c>
      <c r="O128" s="49"/>
      <c r="P128" s="236">
        <f>O128*H128</f>
        <v>0</v>
      </c>
      <c r="Q128" s="236">
        <v>0</v>
      </c>
      <c r="R128" s="236">
        <f>Q128*H128</f>
        <v>0</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1703</v>
      </c>
    </row>
    <row r="129" spans="2:47" s="1" customFormat="1" ht="13.5">
      <c r="B129" s="48"/>
      <c r="C129" s="76"/>
      <c r="D129" s="239" t="s">
        <v>269</v>
      </c>
      <c r="E129" s="76"/>
      <c r="F129" s="240" t="s">
        <v>357</v>
      </c>
      <c r="G129" s="76"/>
      <c r="H129" s="76"/>
      <c r="I129" s="198"/>
      <c r="J129" s="76"/>
      <c r="K129" s="76"/>
      <c r="L129" s="74"/>
      <c r="M129" s="241"/>
      <c r="N129" s="49"/>
      <c r="O129" s="49"/>
      <c r="P129" s="49"/>
      <c r="Q129" s="49"/>
      <c r="R129" s="49"/>
      <c r="S129" s="49"/>
      <c r="T129" s="97"/>
      <c r="AT129" s="25" t="s">
        <v>269</v>
      </c>
      <c r="AU129" s="25" t="s">
        <v>92</v>
      </c>
    </row>
    <row r="130" spans="2:47" s="1" customFormat="1" ht="13.5">
      <c r="B130" s="48"/>
      <c r="C130" s="76"/>
      <c r="D130" s="239" t="s">
        <v>343</v>
      </c>
      <c r="E130" s="76"/>
      <c r="F130" s="242" t="s">
        <v>359</v>
      </c>
      <c r="G130" s="76"/>
      <c r="H130" s="76"/>
      <c r="I130" s="198"/>
      <c r="J130" s="76"/>
      <c r="K130" s="76"/>
      <c r="L130" s="74"/>
      <c r="M130" s="241"/>
      <c r="N130" s="49"/>
      <c r="O130" s="49"/>
      <c r="P130" s="49"/>
      <c r="Q130" s="49"/>
      <c r="R130" s="49"/>
      <c r="S130" s="49"/>
      <c r="T130" s="97"/>
      <c r="AT130" s="25" t="s">
        <v>343</v>
      </c>
      <c r="AU130" s="25" t="s">
        <v>92</v>
      </c>
    </row>
    <row r="131" spans="2:51" s="12" customFormat="1" ht="13.5">
      <c r="B131" s="253"/>
      <c r="C131" s="254"/>
      <c r="D131" s="239" t="s">
        <v>278</v>
      </c>
      <c r="E131" s="255" t="s">
        <v>40</v>
      </c>
      <c r="F131" s="256" t="s">
        <v>1704</v>
      </c>
      <c r="G131" s="254"/>
      <c r="H131" s="257">
        <v>717</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14.4" customHeight="1">
      <c r="B132" s="48"/>
      <c r="C132" s="228" t="s">
        <v>538</v>
      </c>
      <c r="D132" s="228" t="s">
        <v>262</v>
      </c>
      <c r="E132" s="229" t="s">
        <v>1705</v>
      </c>
      <c r="F132" s="230" t="s">
        <v>1706</v>
      </c>
      <c r="G132" s="231" t="s">
        <v>363</v>
      </c>
      <c r="H132" s="232">
        <v>1075.5</v>
      </c>
      <c r="I132" s="233"/>
      <c r="J132" s="232">
        <f>ROUND(I132*H132,2)</f>
        <v>0</v>
      </c>
      <c r="K132" s="230" t="s">
        <v>40</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1707</v>
      </c>
    </row>
    <row r="133" spans="2:47" s="1" customFormat="1" ht="13.5">
      <c r="B133" s="48"/>
      <c r="C133" s="76"/>
      <c r="D133" s="239" t="s">
        <v>271</v>
      </c>
      <c r="E133" s="76"/>
      <c r="F133" s="242" t="s">
        <v>1708</v>
      </c>
      <c r="G133" s="76"/>
      <c r="H133" s="76"/>
      <c r="I133" s="198"/>
      <c r="J133" s="76"/>
      <c r="K133" s="76"/>
      <c r="L133" s="74"/>
      <c r="M133" s="241"/>
      <c r="N133" s="49"/>
      <c r="O133" s="49"/>
      <c r="P133" s="49"/>
      <c r="Q133" s="49"/>
      <c r="R133" s="49"/>
      <c r="S133" s="49"/>
      <c r="T133" s="97"/>
      <c r="AT133" s="25" t="s">
        <v>271</v>
      </c>
      <c r="AU133" s="25" t="s">
        <v>92</v>
      </c>
    </row>
    <row r="134" spans="2:51" s="12" customFormat="1" ht="13.5">
      <c r="B134" s="253"/>
      <c r="C134" s="254"/>
      <c r="D134" s="239" t="s">
        <v>278</v>
      </c>
      <c r="E134" s="255" t="s">
        <v>40</v>
      </c>
      <c r="F134" s="256" t="s">
        <v>1709</v>
      </c>
      <c r="G134" s="254"/>
      <c r="H134" s="257">
        <v>1075.5</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545</v>
      </c>
      <c r="D135" s="228" t="s">
        <v>262</v>
      </c>
      <c r="E135" s="229" t="s">
        <v>640</v>
      </c>
      <c r="F135" s="230" t="s">
        <v>641</v>
      </c>
      <c r="G135" s="231" t="s">
        <v>340</v>
      </c>
      <c r="H135" s="232">
        <v>100</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1710</v>
      </c>
    </row>
    <row r="136" spans="2:47" s="1" customFormat="1" ht="13.5">
      <c r="B136" s="48"/>
      <c r="C136" s="76"/>
      <c r="D136" s="239" t="s">
        <v>269</v>
      </c>
      <c r="E136" s="76"/>
      <c r="F136" s="240" t="s">
        <v>643</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310" t="s">
        <v>636</v>
      </c>
      <c r="G137" s="76"/>
      <c r="H137" s="76"/>
      <c r="I137" s="198"/>
      <c r="J137" s="76"/>
      <c r="K137" s="76"/>
      <c r="L137" s="74"/>
      <c r="M137" s="241"/>
      <c r="N137" s="49"/>
      <c r="O137" s="49"/>
      <c r="P137" s="49"/>
      <c r="Q137" s="49"/>
      <c r="R137" s="49"/>
      <c r="S137" s="49"/>
      <c r="T137" s="97"/>
      <c r="AT137" s="25" t="s">
        <v>343</v>
      </c>
      <c r="AU137" s="25" t="s">
        <v>92</v>
      </c>
    </row>
    <row r="138" spans="2:51" s="12" customFormat="1" ht="13.5">
      <c r="B138" s="253"/>
      <c r="C138" s="254"/>
      <c r="D138" s="239" t="s">
        <v>278</v>
      </c>
      <c r="E138" s="255" t="s">
        <v>40</v>
      </c>
      <c r="F138" s="256" t="s">
        <v>34</v>
      </c>
      <c r="G138" s="254"/>
      <c r="H138" s="257">
        <v>100</v>
      </c>
      <c r="I138" s="258"/>
      <c r="J138" s="254"/>
      <c r="K138" s="254"/>
      <c r="L138" s="259"/>
      <c r="M138" s="260"/>
      <c r="N138" s="261"/>
      <c r="O138" s="261"/>
      <c r="P138" s="261"/>
      <c r="Q138" s="261"/>
      <c r="R138" s="261"/>
      <c r="S138" s="261"/>
      <c r="T138" s="262"/>
      <c r="AT138" s="263" t="s">
        <v>278</v>
      </c>
      <c r="AU138" s="263" t="s">
        <v>92</v>
      </c>
      <c r="AV138" s="12" t="s">
        <v>92</v>
      </c>
      <c r="AW138" s="12" t="s">
        <v>47</v>
      </c>
      <c r="AX138" s="12" t="s">
        <v>24</v>
      </c>
      <c r="AY138" s="263" t="s">
        <v>261</v>
      </c>
    </row>
    <row r="139" spans="2:63" s="10" customFormat="1" ht="29.85" customHeight="1">
      <c r="B139" s="214"/>
      <c r="C139" s="215"/>
      <c r="D139" s="216" t="s">
        <v>83</v>
      </c>
      <c r="E139" s="274" t="s">
        <v>930</v>
      </c>
      <c r="F139" s="274" t="s">
        <v>931</v>
      </c>
      <c r="G139" s="215"/>
      <c r="H139" s="215"/>
      <c r="I139" s="218"/>
      <c r="J139" s="275">
        <f>BK139</f>
        <v>0</v>
      </c>
      <c r="K139" s="215"/>
      <c r="L139" s="220"/>
      <c r="M139" s="221"/>
      <c r="N139" s="222"/>
      <c r="O139" s="222"/>
      <c r="P139" s="223">
        <f>SUM(P140:P142)</f>
        <v>0</v>
      </c>
      <c r="Q139" s="222"/>
      <c r="R139" s="223">
        <f>SUM(R140:R142)</f>
        <v>0</v>
      </c>
      <c r="S139" s="222"/>
      <c r="T139" s="224">
        <f>SUM(T140:T142)</f>
        <v>0</v>
      </c>
      <c r="AR139" s="225" t="s">
        <v>24</v>
      </c>
      <c r="AT139" s="226" t="s">
        <v>83</v>
      </c>
      <c r="AU139" s="226" t="s">
        <v>24</v>
      </c>
      <c r="AY139" s="225" t="s">
        <v>261</v>
      </c>
      <c r="BK139" s="227">
        <f>SUM(BK140:BK142)</f>
        <v>0</v>
      </c>
    </row>
    <row r="140" spans="2:65" s="1" customFormat="1" ht="14.4" customHeight="1">
      <c r="B140" s="48"/>
      <c r="C140" s="228" t="s">
        <v>551</v>
      </c>
      <c r="D140" s="228" t="s">
        <v>262</v>
      </c>
      <c r="E140" s="229" t="s">
        <v>1352</v>
      </c>
      <c r="F140" s="230" t="s">
        <v>1353</v>
      </c>
      <c r="G140" s="231" t="s">
        <v>363</v>
      </c>
      <c r="H140" s="232">
        <v>0.06</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1711</v>
      </c>
    </row>
    <row r="141" spans="2:47" s="1" customFormat="1" ht="13.5">
      <c r="B141" s="48"/>
      <c r="C141" s="76"/>
      <c r="D141" s="239" t="s">
        <v>269</v>
      </c>
      <c r="E141" s="76"/>
      <c r="F141" s="240" t="s">
        <v>1355</v>
      </c>
      <c r="G141" s="76"/>
      <c r="H141" s="76"/>
      <c r="I141" s="198"/>
      <c r="J141" s="76"/>
      <c r="K141" s="76"/>
      <c r="L141" s="74"/>
      <c r="M141" s="241"/>
      <c r="N141" s="49"/>
      <c r="O141" s="49"/>
      <c r="P141" s="49"/>
      <c r="Q141" s="49"/>
      <c r="R141" s="49"/>
      <c r="S141" s="49"/>
      <c r="T141" s="97"/>
      <c r="AT141" s="25" t="s">
        <v>269</v>
      </c>
      <c r="AU141" s="25" t="s">
        <v>92</v>
      </c>
    </row>
    <row r="142" spans="2:47" s="1" customFormat="1" ht="13.5">
      <c r="B142" s="48"/>
      <c r="C142" s="76"/>
      <c r="D142" s="239" t="s">
        <v>343</v>
      </c>
      <c r="E142" s="76"/>
      <c r="F142" s="242" t="s">
        <v>1356</v>
      </c>
      <c r="G142" s="76"/>
      <c r="H142" s="76"/>
      <c r="I142" s="198"/>
      <c r="J142" s="76"/>
      <c r="K142" s="76"/>
      <c r="L142" s="74"/>
      <c r="M142" s="264"/>
      <c r="N142" s="265"/>
      <c r="O142" s="265"/>
      <c r="P142" s="265"/>
      <c r="Q142" s="265"/>
      <c r="R142" s="265"/>
      <c r="S142" s="265"/>
      <c r="T142" s="266"/>
      <c r="AT142" s="25" t="s">
        <v>343</v>
      </c>
      <c r="AU142" s="25" t="s">
        <v>92</v>
      </c>
    </row>
    <row r="143" spans="2:12" s="1" customFormat="1" ht="6.95" customHeight="1">
      <c r="B143" s="69"/>
      <c r="C143" s="70"/>
      <c r="D143" s="70"/>
      <c r="E143" s="70"/>
      <c r="F143" s="70"/>
      <c r="G143" s="70"/>
      <c r="H143" s="70"/>
      <c r="I143" s="180"/>
      <c r="J143" s="70"/>
      <c r="K143" s="70"/>
      <c r="L143" s="74"/>
    </row>
  </sheetData>
  <sheetProtection password="CC35" sheet="1" objects="1" scenarios="1" formatColumns="0" formatRows="0" autoFilter="0"/>
  <autoFilter ref="C84:K142"/>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31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149</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1712</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1713</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117</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1714</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ROUND(J88,2)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ROUND(SUM(BE88:BE310),2)</f>
        <v>0</v>
      </c>
      <c r="G32" s="49"/>
      <c r="H32" s="49"/>
      <c r="I32" s="172">
        <v>0.21</v>
      </c>
      <c r="J32" s="171">
        <f>ROUND(ROUND((SUM(BE88:BE310)),2)*I32,2)</f>
        <v>0</v>
      </c>
      <c r="K32" s="53"/>
    </row>
    <row r="33" spans="2:11" s="1" customFormat="1" ht="14.4" customHeight="1">
      <c r="B33" s="48"/>
      <c r="C33" s="49"/>
      <c r="D33" s="49"/>
      <c r="E33" s="57" t="s">
        <v>56</v>
      </c>
      <c r="F33" s="171">
        <f>ROUND(SUM(BF88:BF310),2)</f>
        <v>0</v>
      </c>
      <c r="G33" s="49"/>
      <c r="H33" s="49"/>
      <c r="I33" s="172">
        <v>0.15</v>
      </c>
      <c r="J33" s="171">
        <f>ROUND(ROUND((SUM(BF88:BF310)),2)*I33,2)</f>
        <v>0</v>
      </c>
      <c r="K33" s="53"/>
    </row>
    <row r="34" spans="2:11" s="1" customFormat="1" ht="14.4" customHeight="1" hidden="1">
      <c r="B34" s="48"/>
      <c r="C34" s="49"/>
      <c r="D34" s="49"/>
      <c r="E34" s="57" t="s">
        <v>57</v>
      </c>
      <c r="F34" s="171">
        <f>ROUND(SUM(BG88:BG310),2)</f>
        <v>0</v>
      </c>
      <c r="G34" s="49"/>
      <c r="H34" s="49"/>
      <c r="I34" s="172">
        <v>0.21</v>
      </c>
      <c r="J34" s="171">
        <v>0</v>
      </c>
      <c r="K34" s="53"/>
    </row>
    <row r="35" spans="2:11" s="1" customFormat="1" ht="14.4" customHeight="1" hidden="1">
      <c r="B35" s="48"/>
      <c r="C35" s="49"/>
      <c r="D35" s="49"/>
      <c r="E35" s="57" t="s">
        <v>58</v>
      </c>
      <c r="F35" s="171">
        <f>ROUND(SUM(BH88:BH310),2)</f>
        <v>0</v>
      </c>
      <c r="G35" s="49"/>
      <c r="H35" s="49"/>
      <c r="I35" s="172">
        <v>0.15</v>
      </c>
      <c r="J35" s="171">
        <v>0</v>
      </c>
      <c r="K35" s="53"/>
    </row>
    <row r="36" spans="2:11" s="1" customFormat="1" ht="14.4" customHeight="1" hidden="1">
      <c r="B36" s="48"/>
      <c r="C36" s="49"/>
      <c r="D36" s="49"/>
      <c r="E36" s="57" t="s">
        <v>59</v>
      </c>
      <c r="F36" s="171">
        <f>ROUND(SUM(BI88:BI310),2)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1712</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03-1 - Rekonstrukce hráze ProR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J88</f>
        <v>0</v>
      </c>
      <c r="K60" s="53"/>
      <c r="AU60" s="25" t="s">
        <v>242</v>
      </c>
    </row>
    <row r="61" spans="2:11" s="8" customFormat="1" ht="24.95" customHeight="1">
      <c r="B61" s="191"/>
      <c r="C61" s="192"/>
      <c r="D61" s="193" t="s">
        <v>333</v>
      </c>
      <c r="E61" s="194"/>
      <c r="F61" s="194"/>
      <c r="G61" s="194"/>
      <c r="H61" s="194"/>
      <c r="I61" s="195"/>
      <c r="J61" s="196">
        <f>J89</f>
        <v>0</v>
      </c>
      <c r="K61" s="197"/>
    </row>
    <row r="62" spans="2:11" s="13" customFormat="1" ht="19.9" customHeight="1">
      <c r="B62" s="267"/>
      <c r="C62" s="268"/>
      <c r="D62" s="269" t="s">
        <v>334</v>
      </c>
      <c r="E62" s="270"/>
      <c r="F62" s="270"/>
      <c r="G62" s="270"/>
      <c r="H62" s="270"/>
      <c r="I62" s="271"/>
      <c r="J62" s="272">
        <f>J90</f>
        <v>0</v>
      </c>
      <c r="K62" s="273"/>
    </row>
    <row r="63" spans="2:11" s="13" customFormat="1" ht="19.9" customHeight="1">
      <c r="B63" s="267"/>
      <c r="C63" s="268"/>
      <c r="D63" s="269" t="s">
        <v>464</v>
      </c>
      <c r="E63" s="270"/>
      <c r="F63" s="270"/>
      <c r="G63" s="270"/>
      <c r="H63" s="270"/>
      <c r="I63" s="271"/>
      <c r="J63" s="272">
        <f>J256</f>
        <v>0</v>
      </c>
      <c r="K63" s="273"/>
    </row>
    <row r="64" spans="2:11" s="13" customFormat="1" ht="19.9" customHeight="1">
      <c r="B64" s="267"/>
      <c r="C64" s="268"/>
      <c r="D64" s="269" t="s">
        <v>467</v>
      </c>
      <c r="E64" s="270"/>
      <c r="F64" s="270"/>
      <c r="G64" s="270"/>
      <c r="H64" s="270"/>
      <c r="I64" s="271"/>
      <c r="J64" s="272">
        <f>J270</f>
        <v>0</v>
      </c>
      <c r="K64" s="273"/>
    </row>
    <row r="65" spans="2:11" s="13" customFormat="1" ht="19.9" customHeight="1">
      <c r="B65" s="267"/>
      <c r="C65" s="268"/>
      <c r="D65" s="269" t="s">
        <v>468</v>
      </c>
      <c r="E65" s="270"/>
      <c r="F65" s="270"/>
      <c r="G65" s="270"/>
      <c r="H65" s="270"/>
      <c r="I65" s="271"/>
      <c r="J65" s="272">
        <f>J285</f>
        <v>0</v>
      </c>
      <c r="K65" s="273"/>
    </row>
    <row r="66" spans="2:11" s="13" customFormat="1" ht="19.9" customHeight="1">
      <c r="B66" s="267"/>
      <c r="C66" s="268"/>
      <c r="D66" s="269" t="s">
        <v>469</v>
      </c>
      <c r="E66" s="270"/>
      <c r="F66" s="270"/>
      <c r="G66" s="270"/>
      <c r="H66" s="270"/>
      <c r="I66" s="271"/>
      <c r="J66" s="272">
        <f>J308</f>
        <v>0</v>
      </c>
      <c r="K66" s="273"/>
    </row>
    <row r="67" spans="2:11" s="1" customFormat="1" ht="21.8" customHeight="1">
      <c r="B67" s="48"/>
      <c r="C67" s="49"/>
      <c r="D67" s="49"/>
      <c r="E67" s="49"/>
      <c r="F67" s="49"/>
      <c r="G67" s="49"/>
      <c r="H67" s="49"/>
      <c r="I67" s="158"/>
      <c r="J67" s="49"/>
      <c r="K67" s="53"/>
    </row>
    <row r="68" spans="2:11" s="1" customFormat="1" ht="6.95" customHeight="1">
      <c r="B68" s="69"/>
      <c r="C68" s="70"/>
      <c r="D68" s="70"/>
      <c r="E68" s="70"/>
      <c r="F68" s="70"/>
      <c r="G68" s="70"/>
      <c r="H68" s="70"/>
      <c r="I68" s="180"/>
      <c r="J68" s="70"/>
      <c r="K68" s="71"/>
    </row>
    <row r="72" spans="2:12" s="1" customFormat="1" ht="6.95" customHeight="1">
      <c r="B72" s="72"/>
      <c r="C72" s="73"/>
      <c r="D72" s="73"/>
      <c r="E72" s="73"/>
      <c r="F72" s="73"/>
      <c r="G72" s="73"/>
      <c r="H72" s="73"/>
      <c r="I72" s="183"/>
      <c r="J72" s="73"/>
      <c r="K72" s="73"/>
      <c r="L72" s="74"/>
    </row>
    <row r="73" spans="2:12" s="1" customFormat="1" ht="36.95" customHeight="1">
      <c r="B73" s="48"/>
      <c r="C73" s="75" t="s">
        <v>244</v>
      </c>
      <c r="D73" s="76"/>
      <c r="E73" s="76"/>
      <c r="F73" s="76"/>
      <c r="G73" s="76"/>
      <c r="H73" s="76"/>
      <c r="I73" s="198"/>
      <c r="J73" s="76"/>
      <c r="K73" s="76"/>
      <c r="L73" s="74"/>
    </row>
    <row r="74" spans="2:12" s="1" customFormat="1" ht="6.95" customHeight="1">
      <c r="B74" s="48"/>
      <c r="C74" s="76"/>
      <c r="D74" s="76"/>
      <c r="E74" s="76"/>
      <c r="F74" s="76"/>
      <c r="G74" s="76"/>
      <c r="H74" s="76"/>
      <c r="I74" s="198"/>
      <c r="J74" s="76"/>
      <c r="K74" s="76"/>
      <c r="L74" s="74"/>
    </row>
    <row r="75" spans="2:12" s="1" customFormat="1" ht="14.4" customHeight="1">
      <c r="B75" s="48"/>
      <c r="C75" s="78" t="s">
        <v>17</v>
      </c>
      <c r="D75" s="76"/>
      <c r="E75" s="76"/>
      <c r="F75" s="76"/>
      <c r="G75" s="76"/>
      <c r="H75" s="76"/>
      <c r="I75" s="198"/>
      <c r="J75" s="76"/>
      <c r="K75" s="76"/>
      <c r="L75" s="74"/>
    </row>
    <row r="76" spans="2:12" s="1" customFormat="1" ht="14.4" customHeight="1">
      <c r="B76" s="48"/>
      <c r="C76" s="76"/>
      <c r="D76" s="76"/>
      <c r="E76" s="199" t="str">
        <f>E7</f>
        <v>Revitalizace PR U sedmi rybníků - DPS</v>
      </c>
      <c r="F76" s="78"/>
      <c r="G76" s="78"/>
      <c r="H76" s="78"/>
      <c r="I76" s="198"/>
      <c r="J76" s="76"/>
      <c r="K76" s="76"/>
      <c r="L76" s="74"/>
    </row>
    <row r="77" spans="2:12" ht="13.5">
      <c r="B77" s="29"/>
      <c r="C77" s="78" t="s">
        <v>234</v>
      </c>
      <c r="D77" s="200"/>
      <c r="E77" s="200"/>
      <c r="F77" s="200"/>
      <c r="G77" s="200"/>
      <c r="H77" s="200"/>
      <c r="I77" s="150"/>
      <c r="J77" s="200"/>
      <c r="K77" s="200"/>
      <c r="L77" s="201"/>
    </row>
    <row r="78" spans="2:12" s="1" customFormat="1" ht="14.4" customHeight="1">
      <c r="B78" s="48"/>
      <c r="C78" s="76"/>
      <c r="D78" s="76"/>
      <c r="E78" s="199" t="s">
        <v>1712</v>
      </c>
      <c r="F78" s="76"/>
      <c r="G78" s="76"/>
      <c r="H78" s="76"/>
      <c r="I78" s="198"/>
      <c r="J78" s="76"/>
      <c r="K78" s="76"/>
      <c r="L78" s="74"/>
    </row>
    <row r="79" spans="2:12" s="1" customFormat="1" ht="14.4" customHeight="1">
      <c r="B79" s="48"/>
      <c r="C79" s="78" t="s">
        <v>236</v>
      </c>
      <c r="D79" s="76"/>
      <c r="E79" s="76"/>
      <c r="F79" s="76"/>
      <c r="G79" s="76"/>
      <c r="H79" s="76"/>
      <c r="I79" s="198"/>
      <c r="J79" s="76"/>
      <c r="K79" s="76"/>
      <c r="L79" s="74"/>
    </row>
    <row r="80" spans="2:12" s="1" customFormat="1" ht="16.2" customHeight="1">
      <c r="B80" s="48"/>
      <c r="C80" s="76"/>
      <c r="D80" s="76"/>
      <c r="E80" s="84" t="str">
        <f>E11</f>
        <v>SO 03-1 - Rekonstrukce hráze ProR</v>
      </c>
      <c r="F80" s="76"/>
      <c r="G80" s="76"/>
      <c r="H80" s="76"/>
      <c r="I80" s="198"/>
      <c r="J80" s="76"/>
      <c r="K80" s="76"/>
      <c r="L80" s="74"/>
    </row>
    <row r="81" spans="2:12" s="1" customFormat="1" ht="6.95" customHeight="1">
      <c r="B81" s="48"/>
      <c r="C81" s="76"/>
      <c r="D81" s="76"/>
      <c r="E81" s="76"/>
      <c r="F81" s="76"/>
      <c r="G81" s="76"/>
      <c r="H81" s="76"/>
      <c r="I81" s="198"/>
      <c r="J81" s="76"/>
      <c r="K81" s="76"/>
      <c r="L81" s="74"/>
    </row>
    <row r="82" spans="2:12" s="1" customFormat="1" ht="18" customHeight="1">
      <c r="B82" s="48"/>
      <c r="C82" s="78" t="s">
        <v>25</v>
      </c>
      <c r="D82" s="76"/>
      <c r="E82" s="76"/>
      <c r="F82" s="202" t="str">
        <f>F14</f>
        <v>Vojtanov</v>
      </c>
      <c r="G82" s="76"/>
      <c r="H82" s="76"/>
      <c r="I82" s="203" t="s">
        <v>27</v>
      </c>
      <c r="J82" s="87" t="str">
        <f>IF(J14="","",J14)</f>
        <v>29. 9. 2016</v>
      </c>
      <c r="K82" s="76"/>
      <c r="L82" s="74"/>
    </row>
    <row r="83" spans="2:12" s="1" customFormat="1" ht="6.95" customHeight="1">
      <c r="B83" s="48"/>
      <c r="C83" s="76"/>
      <c r="D83" s="76"/>
      <c r="E83" s="76"/>
      <c r="F83" s="76"/>
      <c r="G83" s="76"/>
      <c r="H83" s="76"/>
      <c r="I83" s="198"/>
      <c r="J83" s="76"/>
      <c r="K83" s="76"/>
      <c r="L83" s="74"/>
    </row>
    <row r="84" spans="2:12" s="1" customFormat="1" ht="13.5">
      <c r="B84" s="48"/>
      <c r="C84" s="78" t="s">
        <v>35</v>
      </c>
      <c r="D84" s="76"/>
      <c r="E84" s="76"/>
      <c r="F84" s="202" t="str">
        <f>E17</f>
        <v>AOPK ČR</v>
      </c>
      <c r="G84" s="76"/>
      <c r="H84" s="76"/>
      <c r="I84" s="203" t="s">
        <v>43</v>
      </c>
      <c r="J84" s="202" t="str">
        <f>E23</f>
        <v>VRV, a.s.</v>
      </c>
      <c r="K84" s="76"/>
      <c r="L84" s="74"/>
    </row>
    <row r="85" spans="2:12" s="1" customFormat="1" ht="14.4" customHeight="1">
      <c r="B85" s="48"/>
      <c r="C85" s="78" t="s">
        <v>41</v>
      </c>
      <c r="D85" s="76"/>
      <c r="E85" s="76"/>
      <c r="F85" s="202" t="str">
        <f>IF(E20="","",E20)</f>
        <v/>
      </c>
      <c r="G85" s="76"/>
      <c r="H85" s="76"/>
      <c r="I85" s="198"/>
      <c r="J85" s="76"/>
      <c r="K85" s="76"/>
      <c r="L85" s="74"/>
    </row>
    <row r="86" spans="2:12" s="1" customFormat="1" ht="10.3" customHeight="1">
      <c r="B86" s="48"/>
      <c r="C86" s="76"/>
      <c r="D86" s="76"/>
      <c r="E86" s="76"/>
      <c r="F86" s="76"/>
      <c r="G86" s="76"/>
      <c r="H86" s="76"/>
      <c r="I86" s="198"/>
      <c r="J86" s="76"/>
      <c r="K86" s="76"/>
      <c r="L86" s="74"/>
    </row>
    <row r="87" spans="2:20" s="9" customFormat="1" ht="29.25" customHeight="1">
      <c r="B87" s="204"/>
      <c r="C87" s="205" t="s">
        <v>245</v>
      </c>
      <c r="D87" s="206" t="s">
        <v>69</v>
      </c>
      <c r="E87" s="206" t="s">
        <v>65</v>
      </c>
      <c r="F87" s="206" t="s">
        <v>246</v>
      </c>
      <c r="G87" s="206" t="s">
        <v>247</v>
      </c>
      <c r="H87" s="206" t="s">
        <v>248</v>
      </c>
      <c r="I87" s="207" t="s">
        <v>249</v>
      </c>
      <c r="J87" s="206" t="s">
        <v>240</v>
      </c>
      <c r="K87" s="208" t="s">
        <v>250</v>
      </c>
      <c r="L87" s="209"/>
      <c r="M87" s="104" t="s">
        <v>251</v>
      </c>
      <c r="N87" s="105" t="s">
        <v>54</v>
      </c>
      <c r="O87" s="105" t="s">
        <v>252</v>
      </c>
      <c r="P87" s="105" t="s">
        <v>253</v>
      </c>
      <c r="Q87" s="105" t="s">
        <v>254</v>
      </c>
      <c r="R87" s="105" t="s">
        <v>255</v>
      </c>
      <c r="S87" s="105" t="s">
        <v>256</v>
      </c>
      <c r="T87" s="106" t="s">
        <v>257</v>
      </c>
    </row>
    <row r="88" spans="2:63" s="1" customFormat="1" ht="29.25" customHeight="1">
      <c r="B88" s="48"/>
      <c r="C88" s="110" t="s">
        <v>241</v>
      </c>
      <c r="D88" s="76"/>
      <c r="E88" s="76"/>
      <c r="F88" s="76"/>
      <c r="G88" s="76"/>
      <c r="H88" s="76"/>
      <c r="I88" s="198"/>
      <c r="J88" s="210">
        <f>BK88</f>
        <v>0</v>
      </c>
      <c r="K88" s="76"/>
      <c r="L88" s="74"/>
      <c r="M88" s="107"/>
      <c r="N88" s="108"/>
      <c r="O88" s="108"/>
      <c r="P88" s="211">
        <f>P89</f>
        <v>0</v>
      </c>
      <c r="Q88" s="108"/>
      <c r="R88" s="211">
        <f>R89</f>
        <v>305.3390819304</v>
      </c>
      <c r="S88" s="108"/>
      <c r="T88" s="212">
        <f>T89</f>
        <v>20.64</v>
      </c>
      <c r="AT88" s="25" t="s">
        <v>83</v>
      </c>
      <c r="AU88" s="25" t="s">
        <v>242</v>
      </c>
      <c r="BK88" s="213">
        <f>BK89</f>
        <v>0</v>
      </c>
    </row>
    <row r="89" spans="2:63" s="10" customFormat="1" ht="37.4" customHeight="1">
      <c r="B89" s="214"/>
      <c r="C89" s="215"/>
      <c r="D89" s="216" t="s">
        <v>83</v>
      </c>
      <c r="E89" s="217" t="s">
        <v>335</v>
      </c>
      <c r="F89" s="217" t="s">
        <v>336</v>
      </c>
      <c r="G89" s="215"/>
      <c r="H89" s="215"/>
      <c r="I89" s="218"/>
      <c r="J89" s="219">
        <f>BK89</f>
        <v>0</v>
      </c>
      <c r="K89" s="215"/>
      <c r="L89" s="220"/>
      <c r="M89" s="221"/>
      <c r="N89" s="222"/>
      <c r="O89" s="222"/>
      <c r="P89" s="223">
        <f>P90+P256+P270+P285+P308</f>
        <v>0</v>
      </c>
      <c r="Q89" s="222"/>
      <c r="R89" s="223">
        <f>R90+R256+R270+R285+R308</f>
        <v>305.3390819304</v>
      </c>
      <c r="S89" s="222"/>
      <c r="T89" s="224">
        <f>T90+T256+T270+T285+T308</f>
        <v>20.64</v>
      </c>
      <c r="AR89" s="225" t="s">
        <v>24</v>
      </c>
      <c r="AT89" s="226" t="s">
        <v>83</v>
      </c>
      <c r="AU89" s="226" t="s">
        <v>84</v>
      </c>
      <c r="AY89" s="225" t="s">
        <v>261</v>
      </c>
      <c r="BK89" s="227">
        <f>BK90+BK256+BK270+BK285+BK308</f>
        <v>0</v>
      </c>
    </row>
    <row r="90" spans="2:63" s="10" customFormat="1" ht="19.9" customHeight="1">
      <c r="B90" s="214"/>
      <c r="C90" s="215"/>
      <c r="D90" s="216" t="s">
        <v>83</v>
      </c>
      <c r="E90" s="274" t="s">
        <v>24</v>
      </c>
      <c r="F90" s="274" t="s">
        <v>337</v>
      </c>
      <c r="G90" s="215"/>
      <c r="H90" s="215"/>
      <c r="I90" s="218"/>
      <c r="J90" s="275">
        <f>BK90</f>
        <v>0</v>
      </c>
      <c r="K90" s="215"/>
      <c r="L90" s="220"/>
      <c r="M90" s="221"/>
      <c r="N90" s="222"/>
      <c r="O90" s="222"/>
      <c r="P90" s="223">
        <f>SUM(P91:P255)</f>
        <v>0</v>
      </c>
      <c r="Q90" s="222"/>
      <c r="R90" s="223">
        <f>SUM(R91:R255)</f>
        <v>25.1018069304</v>
      </c>
      <c r="S90" s="222"/>
      <c r="T90" s="224">
        <f>SUM(T91:T255)</f>
        <v>0</v>
      </c>
      <c r="AR90" s="225" t="s">
        <v>24</v>
      </c>
      <c r="AT90" s="226" t="s">
        <v>83</v>
      </c>
      <c r="AU90" s="226" t="s">
        <v>24</v>
      </c>
      <c r="AY90" s="225" t="s">
        <v>261</v>
      </c>
      <c r="BK90" s="227">
        <f>SUM(BK91:BK255)</f>
        <v>0</v>
      </c>
    </row>
    <row r="91" spans="2:65" s="1" customFormat="1" ht="14.4" customHeight="1">
      <c r="B91" s="48"/>
      <c r="C91" s="228" t="s">
        <v>24</v>
      </c>
      <c r="D91" s="228" t="s">
        <v>262</v>
      </c>
      <c r="E91" s="229" t="s">
        <v>472</v>
      </c>
      <c r="F91" s="230" t="s">
        <v>473</v>
      </c>
      <c r="G91" s="231" t="s">
        <v>474</v>
      </c>
      <c r="H91" s="232">
        <v>5</v>
      </c>
      <c r="I91" s="233"/>
      <c r="J91" s="232">
        <f>ROUND(I91*H91,2)</f>
        <v>0</v>
      </c>
      <c r="K91" s="230" t="s">
        <v>266</v>
      </c>
      <c r="L91" s="74"/>
      <c r="M91" s="234" t="s">
        <v>40</v>
      </c>
      <c r="N91" s="235" t="s">
        <v>55</v>
      </c>
      <c r="O91" s="49"/>
      <c r="P91" s="236">
        <f>O91*H91</f>
        <v>0</v>
      </c>
      <c r="Q91" s="236">
        <v>5.73122E-05</v>
      </c>
      <c r="R91" s="236">
        <f>Q91*H91</f>
        <v>0.000286561</v>
      </c>
      <c r="S91" s="236">
        <v>0</v>
      </c>
      <c r="T91" s="237">
        <f>S91*H91</f>
        <v>0</v>
      </c>
      <c r="AR91" s="25" t="s">
        <v>287</v>
      </c>
      <c r="AT91" s="25" t="s">
        <v>262</v>
      </c>
      <c r="AU91" s="25" t="s">
        <v>92</v>
      </c>
      <c r="AY91" s="25" t="s">
        <v>261</v>
      </c>
      <c r="BE91" s="238">
        <f>IF(N91="základní",J91,0)</f>
        <v>0</v>
      </c>
      <c r="BF91" s="238">
        <f>IF(N91="snížená",J91,0)</f>
        <v>0</v>
      </c>
      <c r="BG91" s="238">
        <f>IF(N91="zákl. přenesená",J91,0)</f>
        <v>0</v>
      </c>
      <c r="BH91" s="238">
        <f>IF(N91="sníž. přenesená",J91,0)</f>
        <v>0</v>
      </c>
      <c r="BI91" s="238">
        <f>IF(N91="nulová",J91,0)</f>
        <v>0</v>
      </c>
      <c r="BJ91" s="25" t="s">
        <v>24</v>
      </c>
      <c r="BK91" s="238">
        <f>ROUND(I91*H91,2)</f>
        <v>0</v>
      </c>
      <c r="BL91" s="25" t="s">
        <v>287</v>
      </c>
      <c r="BM91" s="25" t="s">
        <v>1715</v>
      </c>
    </row>
    <row r="92" spans="2:47" s="1" customFormat="1" ht="13.5">
      <c r="B92" s="48"/>
      <c r="C92" s="76"/>
      <c r="D92" s="239" t="s">
        <v>269</v>
      </c>
      <c r="E92" s="76"/>
      <c r="F92" s="240" t="s">
        <v>476</v>
      </c>
      <c r="G92" s="76"/>
      <c r="H92" s="76"/>
      <c r="I92" s="198"/>
      <c r="J92" s="76"/>
      <c r="K92" s="76"/>
      <c r="L92" s="74"/>
      <c r="M92" s="241"/>
      <c r="N92" s="49"/>
      <c r="O92" s="49"/>
      <c r="P92" s="49"/>
      <c r="Q92" s="49"/>
      <c r="R92" s="49"/>
      <c r="S92" s="49"/>
      <c r="T92" s="97"/>
      <c r="AT92" s="25" t="s">
        <v>269</v>
      </c>
      <c r="AU92" s="25" t="s">
        <v>92</v>
      </c>
    </row>
    <row r="93" spans="2:47" s="1" customFormat="1" ht="13.5">
      <c r="B93" s="48"/>
      <c r="C93" s="76"/>
      <c r="D93" s="239" t="s">
        <v>271</v>
      </c>
      <c r="E93" s="76"/>
      <c r="F93" s="242" t="s">
        <v>477</v>
      </c>
      <c r="G93" s="76"/>
      <c r="H93" s="76"/>
      <c r="I93" s="198"/>
      <c r="J93" s="76"/>
      <c r="K93" s="76"/>
      <c r="L93" s="74"/>
      <c r="M93" s="241"/>
      <c r="N93" s="49"/>
      <c r="O93" s="49"/>
      <c r="P93" s="49"/>
      <c r="Q93" s="49"/>
      <c r="R93" s="49"/>
      <c r="S93" s="49"/>
      <c r="T93" s="97"/>
      <c r="AT93" s="25" t="s">
        <v>271</v>
      </c>
      <c r="AU93" s="25" t="s">
        <v>92</v>
      </c>
    </row>
    <row r="94" spans="2:51" s="12" customFormat="1" ht="13.5">
      <c r="B94" s="253"/>
      <c r="C94" s="254"/>
      <c r="D94" s="239" t="s">
        <v>278</v>
      </c>
      <c r="E94" s="255" t="s">
        <v>40</v>
      </c>
      <c r="F94" s="256" t="s">
        <v>1716</v>
      </c>
      <c r="G94" s="254"/>
      <c r="H94" s="257">
        <v>5</v>
      </c>
      <c r="I94" s="258"/>
      <c r="J94" s="254"/>
      <c r="K94" s="254"/>
      <c r="L94" s="259"/>
      <c r="M94" s="260"/>
      <c r="N94" s="261"/>
      <c r="O94" s="261"/>
      <c r="P94" s="261"/>
      <c r="Q94" s="261"/>
      <c r="R94" s="261"/>
      <c r="S94" s="261"/>
      <c r="T94" s="262"/>
      <c r="AT94" s="263" t="s">
        <v>278</v>
      </c>
      <c r="AU94" s="263" t="s">
        <v>92</v>
      </c>
      <c r="AV94" s="12" t="s">
        <v>92</v>
      </c>
      <c r="AW94" s="12" t="s">
        <v>47</v>
      </c>
      <c r="AX94" s="12" t="s">
        <v>24</v>
      </c>
      <c r="AY94" s="263" t="s">
        <v>261</v>
      </c>
    </row>
    <row r="95" spans="2:65" s="1" customFormat="1" ht="14.4" customHeight="1">
      <c r="B95" s="48"/>
      <c r="C95" s="228" t="s">
        <v>92</v>
      </c>
      <c r="D95" s="228" t="s">
        <v>262</v>
      </c>
      <c r="E95" s="229" t="s">
        <v>479</v>
      </c>
      <c r="F95" s="230" t="s">
        <v>480</v>
      </c>
      <c r="G95" s="231" t="s">
        <v>474</v>
      </c>
      <c r="H95" s="232">
        <v>5</v>
      </c>
      <c r="I95" s="233"/>
      <c r="J95" s="232">
        <f>ROUND(I95*H95,2)</f>
        <v>0</v>
      </c>
      <c r="K95" s="230" t="s">
        <v>266</v>
      </c>
      <c r="L95" s="74"/>
      <c r="M95" s="234" t="s">
        <v>40</v>
      </c>
      <c r="N95" s="235" t="s">
        <v>55</v>
      </c>
      <c r="O95" s="49"/>
      <c r="P95" s="236">
        <f>O95*H95</f>
        <v>0</v>
      </c>
      <c r="Q95" s="236">
        <v>5.73122E-05</v>
      </c>
      <c r="R95" s="236">
        <f>Q95*H95</f>
        <v>0.000286561</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1717</v>
      </c>
    </row>
    <row r="96" spans="2:47" s="1" customFormat="1" ht="13.5">
      <c r="B96" s="48"/>
      <c r="C96" s="76"/>
      <c r="D96" s="239" t="s">
        <v>269</v>
      </c>
      <c r="E96" s="76"/>
      <c r="F96" s="240" t="s">
        <v>482</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271</v>
      </c>
      <c r="E97" s="76"/>
      <c r="F97" s="242" t="s">
        <v>477</v>
      </c>
      <c r="G97" s="76"/>
      <c r="H97" s="76"/>
      <c r="I97" s="198"/>
      <c r="J97" s="76"/>
      <c r="K97" s="76"/>
      <c r="L97" s="74"/>
      <c r="M97" s="241"/>
      <c r="N97" s="49"/>
      <c r="O97" s="49"/>
      <c r="P97" s="49"/>
      <c r="Q97" s="49"/>
      <c r="R97" s="49"/>
      <c r="S97" s="49"/>
      <c r="T97" s="97"/>
      <c r="AT97" s="25" t="s">
        <v>271</v>
      </c>
      <c r="AU97" s="25" t="s">
        <v>92</v>
      </c>
    </row>
    <row r="98" spans="2:51" s="12" customFormat="1" ht="13.5">
      <c r="B98" s="253"/>
      <c r="C98" s="254"/>
      <c r="D98" s="239" t="s">
        <v>278</v>
      </c>
      <c r="E98" s="255" t="s">
        <v>40</v>
      </c>
      <c r="F98" s="256" t="s">
        <v>1716</v>
      </c>
      <c r="G98" s="254"/>
      <c r="H98" s="257">
        <v>5</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282</v>
      </c>
      <c r="D99" s="228" t="s">
        <v>262</v>
      </c>
      <c r="E99" s="229" t="s">
        <v>484</v>
      </c>
      <c r="F99" s="230" t="s">
        <v>485</v>
      </c>
      <c r="G99" s="231" t="s">
        <v>474</v>
      </c>
      <c r="H99" s="232">
        <v>1</v>
      </c>
      <c r="I99" s="233"/>
      <c r="J99" s="232">
        <f>ROUND(I99*H99,2)</f>
        <v>0</v>
      </c>
      <c r="K99" s="230" t="s">
        <v>266</v>
      </c>
      <c r="L99" s="74"/>
      <c r="M99" s="234" t="s">
        <v>40</v>
      </c>
      <c r="N99" s="235" t="s">
        <v>55</v>
      </c>
      <c r="O99" s="49"/>
      <c r="P99" s="236">
        <f>O99*H99</f>
        <v>0</v>
      </c>
      <c r="Q99" s="236">
        <v>0.0001146244</v>
      </c>
      <c r="R99" s="236">
        <f>Q99*H99</f>
        <v>0.0001146244</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1718</v>
      </c>
    </row>
    <row r="100" spans="2:47" s="1" customFormat="1" ht="13.5">
      <c r="B100" s="48"/>
      <c r="C100" s="76"/>
      <c r="D100" s="239" t="s">
        <v>269</v>
      </c>
      <c r="E100" s="76"/>
      <c r="F100" s="240" t="s">
        <v>487</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271</v>
      </c>
      <c r="E101" s="76"/>
      <c r="F101" s="242" t="s">
        <v>477</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488</v>
      </c>
      <c r="G102" s="254"/>
      <c r="H102" s="257">
        <v>1</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287</v>
      </c>
      <c r="D103" s="228" t="s">
        <v>262</v>
      </c>
      <c r="E103" s="229" t="s">
        <v>489</v>
      </c>
      <c r="F103" s="230" t="s">
        <v>490</v>
      </c>
      <c r="G103" s="231" t="s">
        <v>491</v>
      </c>
      <c r="H103" s="232">
        <v>720</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1719</v>
      </c>
    </row>
    <row r="104" spans="2:47" s="1" customFormat="1" ht="13.5">
      <c r="B104" s="48"/>
      <c r="C104" s="76"/>
      <c r="D104" s="239" t="s">
        <v>269</v>
      </c>
      <c r="E104" s="76"/>
      <c r="F104" s="240" t="s">
        <v>493</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494</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1720</v>
      </c>
      <c r="G106" s="254"/>
      <c r="H106" s="257">
        <v>720</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260</v>
      </c>
      <c r="D107" s="228" t="s">
        <v>262</v>
      </c>
      <c r="E107" s="229" t="s">
        <v>496</v>
      </c>
      <c r="F107" s="230" t="s">
        <v>497</v>
      </c>
      <c r="G107" s="231" t="s">
        <v>498</v>
      </c>
      <c r="H107" s="232">
        <v>60</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1721</v>
      </c>
    </row>
    <row r="108" spans="2:47" s="1" customFormat="1" ht="13.5">
      <c r="B108" s="48"/>
      <c r="C108" s="76"/>
      <c r="D108" s="239" t="s">
        <v>269</v>
      </c>
      <c r="E108" s="76"/>
      <c r="F108" s="240" t="s">
        <v>500</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501</v>
      </c>
      <c r="G109" s="76"/>
      <c r="H109" s="76"/>
      <c r="I109" s="198"/>
      <c r="J109" s="76"/>
      <c r="K109" s="76"/>
      <c r="L109" s="74"/>
      <c r="M109" s="241"/>
      <c r="N109" s="49"/>
      <c r="O109" s="49"/>
      <c r="P109" s="49"/>
      <c r="Q109" s="49"/>
      <c r="R109" s="49"/>
      <c r="S109" s="49"/>
      <c r="T109" s="97"/>
      <c r="AT109" s="25" t="s">
        <v>343</v>
      </c>
      <c r="AU109" s="25" t="s">
        <v>92</v>
      </c>
    </row>
    <row r="110" spans="2:65" s="1" customFormat="1" ht="22.8" customHeight="1">
      <c r="B110" s="48"/>
      <c r="C110" s="228" t="s">
        <v>297</v>
      </c>
      <c r="D110" s="228" t="s">
        <v>262</v>
      </c>
      <c r="E110" s="229" t="s">
        <v>502</v>
      </c>
      <c r="F110" s="230" t="s">
        <v>503</v>
      </c>
      <c r="G110" s="231" t="s">
        <v>504</v>
      </c>
      <c r="H110" s="232">
        <v>2293.33</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1722</v>
      </c>
    </row>
    <row r="111" spans="2:47" s="1" customFormat="1" ht="13.5">
      <c r="B111" s="48"/>
      <c r="C111" s="76"/>
      <c r="D111" s="239" t="s">
        <v>269</v>
      </c>
      <c r="E111" s="76"/>
      <c r="F111" s="240" t="s">
        <v>506</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507</v>
      </c>
      <c r="G112" s="76"/>
      <c r="H112" s="76"/>
      <c r="I112" s="198"/>
      <c r="J112" s="76"/>
      <c r="K112" s="76"/>
      <c r="L112" s="74"/>
      <c r="M112" s="241"/>
      <c r="N112" s="49"/>
      <c r="O112" s="49"/>
      <c r="P112" s="49"/>
      <c r="Q112" s="49"/>
      <c r="R112" s="49"/>
      <c r="S112" s="49"/>
      <c r="T112" s="97"/>
      <c r="AT112" s="25" t="s">
        <v>343</v>
      </c>
      <c r="AU112" s="25" t="s">
        <v>92</v>
      </c>
    </row>
    <row r="113" spans="2:51" s="11" customFormat="1" ht="13.5">
      <c r="B113" s="243"/>
      <c r="C113" s="244"/>
      <c r="D113" s="239" t="s">
        <v>278</v>
      </c>
      <c r="E113" s="245" t="s">
        <v>40</v>
      </c>
      <c r="F113" s="246" t="s">
        <v>508</v>
      </c>
      <c r="G113" s="244"/>
      <c r="H113" s="245" t="s">
        <v>40</v>
      </c>
      <c r="I113" s="247"/>
      <c r="J113" s="244"/>
      <c r="K113" s="244"/>
      <c r="L113" s="248"/>
      <c r="M113" s="249"/>
      <c r="N113" s="250"/>
      <c r="O113" s="250"/>
      <c r="P113" s="250"/>
      <c r="Q113" s="250"/>
      <c r="R113" s="250"/>
      <c r="S113" s="250"/>
      <c r="T113" s="251"/>
      <c r="AT113" s="252" t="s">
        <v>278</v>
      </c>
      <c r="AU113" s="252" t="s">
        <v>92</v>
      </c>
      <c r="AV113" s="11" t="s">
        <v>24</v>
      </c>
      <c r="AW113" s="11" t="s">
        <v>47</v>
      </c>
      <c r="AX113" s="11" t="s">
        <v>84</v>
      </c>
      <c r="AY113" s="252" t="s">
        <v>261</v>
      </c>
    </row>
    <row r="114" spans="2:51" s="12" customFormat="1" ht="13.5">
      <c r="B114" s="253"/>
      <c r="C114" s="254"/>
      <c r="D114" s="239" t="s">
        <v>278</v>
      </c>
      <c r="E114" s="255" t="s">
        <v>40</v>
      </c>
      <c r="F114" s="256" t="s">
        <v>1723</v>
      </c>
      <c r="G114" s="254"/>
      <c r="H114" s="257">
        <v>2293.33</v>
      </c>
      <c r="I114" s="258"/>
      <c r="J114" s="254"/>
      <c r="K114" s="254"/>
      <c r="L114" s="259"/>
      <c r="M114" s="260"/>
      <c r="N114" s="261"/>
      <c r="O114" s="261"/>
      <c r="P114" s="261"/>
      <c r="Q114" s="261"/>
      <c r="R114" s="261"/>
      <c r="S114" s="261"/>
      <c r="T114" s="262"/>
      <c r="AT114" s="263" t="s">
        <v>278</v>
      </c>
      <c r="AU114" s="263" t="s">
        <v>92</v>
      </c>
      <c r="AV114" s="12" t="s">
        <v>92</v>
      </c>
      <c r="AW114" s="12" t="s">
        <v>47</v>
      </c>
      <c r="AX114" s="12" t="s">
        <v>24</v>
      </c>
      <c r="AY114" s="263" t="s">
        <v>261</v>
      </c>
    </row>
    <row r="115" spans="2:65" s="1" customFormat="1" ht="14.4" customHeight="1">
      <c r="B115" s="48"/>
      <c r="C115" s="301" t="s">
        <v>303</v>
      </c>
      <c r="D115" s="301" t="s">
        <v>510</v>
      </c>
      <c r="E115" s="302" t="s">
        <v>511</v>
      </c>
      <c r="F115" s="303" t="s">
        <v>512</v>
      </c>
      <c r="G115" s="304" t="s">
        <v>363</v>
      </c>
      <c r="H115" s="305">
        <v>25.02</v>
      </c>
      <c r="I115" s="306"/>
      <c r="J115" s="305">
        <f>ROUND(I115*H115,2)</f>
        <v>0</v>
      </c>
      <c r="K115" s="303" t="s">
        <v>266</v>
      </c>
      <c r="L115" s="307"/>
      <c r="M115" s="308" t="s">
        <v>40</v>
      </c>
      <c r="N115" s="309" t="s">
        <v>55</v>
      </c>
      <c r="O115" s="49"/>
      <c r="P115" s="236">
        <f>O115*H115</f>
        <v>0</v>
      </c>
      <c r="Q115" s="236">
        <v>1</v>
      </c>
      <c r="R115" s="236">
        <f>Q115*H115</f>
        <v>25.02</v>
      </c>
      <c r="S115" s="236">
        <v>0</v>
      </c>
      <c r="T115" s="237">
        <f>S115*H115</f>
        <v>0</v>
      </c>
      <c r="AR115" s="25" t="s">
        <v>308</v>
      </c>
      <c r="AT115" s="25" t="s">
        <v>510</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1724</v>
      </c>
    </row>
    <row r="116" spans="2:47" s="1" customFormat="1" ht="13.5">
      <c r="B116" s="48"/>
      <c r="C116" s="76"/>
      <c r="D116" s="239" t="s">
        <v>269</v>
      </c>
      <c r="E116" s="76"/>
      <c r="F116" s="240" t="s">
        <v>514</v>
      </c>
      <c r="G116" s="76"/>
      <c r="H116" s="76"/>
      <c r="I116" s="198"/>
      <c r="J116" s="76"/>
      <c r="K116" s="76"/>
      <c r="L116" s="74"/>
      <c r="M116" s="241"/>
      <c r="N116" s="49"/>
      <c r="O116" s="49"/>
      <c r="P116" s="49"/>
      <c r="Q116" s="49"/>
      <c r="R116" s="49"/>
      <c r="S116" s="49"/>
      <c r="T116" s="97"/>
      <c r="AT116" s="25" t="s">
        <v>269</v>
      </c>
      <c r="AU116" s="25" t="s">
        <v>92</v>
      </c>
    </row>
    <row r="117" spans="2:51" s="12" customFormat="1" ht="13.5">
      <c r="B117" s="253"/>
      <c r="C117" s="254"/>
      <c r="D117" s="239" t="s">
        <v>278</v>
      </c>
      <c r="E117" s="255" t="s">
        <v>40</v>
      </c>
      <c r="F117" s="256" t="s">
        <v>1725</v>
      </c>
      <c r="G117" s="254"/>
      <c r="H117" s="257">
        <v>25.02</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14.4" customHeight="1">
      <c r="B118" s="48"/>
      <c r="C118" s="228" t="s">
        <v>308</v>
      </c>
      <c r="D118" s="228" t="s">
        <v>262</v>
      </c>
      <c r="E118" s="229" t="s">
        <v>516</v>
      </c>
      <c r="F118" s="230" t="s">
        <v>517</v>
      </c>
      <c r="G118" s="231" t="s">
        <v>340</v>
      </c>
      <c r="H118" s="232">
        <v>22.5</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1726</v>
      </c>
    </row>
    <row r="119" spans="2:47" s="1" customFormat="1" ht="13.5">
      <c r="B119" s="48"/>
      <c r="C119" s="76"/>
      <c r="D119" s="239" t="s">
        <v>269</v>
      </c>
      <c r="E119" s="76"/>
      <c r="F119" s="240" t="s">
        <v>519</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520</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1727</v>
      </c>
      <c r="G121" s="254"/>
      <c r="H121" s="257">
        <v>22.5</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228" t="s">
        <v>313</v>
      </c>
      <c r="D122" s="228" t="s">
        <v>262</v>
      </c>
      <c r="E122" s="229" t="s">
        <v>522</v>
      </c>
      <c r="F122" s="230" t="s">
        <v>523</v>
      </c>
      <c r="G122" s="231" t="s">
        <v>340</v>
      </c>
      <c r="H122" s="232">
        <v>25.33</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1728</v>
      </c>
    </row>
    <row r="123" spans="2:47" s="1" customFormat="1" ht="13.5">
      <c r="B123" s="48"/>
      <c r="C123" s="76"/>
      <c r="D123" s="239" t="s">
        <v>269</v>
      </c>
      <c r="E123" s="76"/>
      <c r="F123" s="240" t="s">
        <v>525</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242" t="s">
        <v>520</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1729</v>
      </c>
      <c r="G125" s="254"/>
      <c r="H125" s="257">
        <v>25.33</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14.4" customHeight="1">
      <c r="B126" s="48"/>
      <c r="C126" s="228" t="s">
        <v>29</v>
      </c>
      <c r="D126" s="228" t="s">
        <v>262</v>
      </c>
      <c r="E126" s="229" t="s">
        <v>527</v>
      </c>
      <c r="F126" s="230" t="s">
        <v>528</v>
      </c>
      <c r="G126" s="231" t="s">
        <v>340</v>
      </c>
      <c r="H126" s="232">
        <v>12.67</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1730</v>
      </c>
    </row>
    <row r="127" spans="2:47" s="1" customFormat="1" ht="13.5">
      <c r="B127" s="48"/>
      <c r="C127" s="76"/>
      <c r="D127" s="239" t="s">
        <v>269</v>
      </c>
      <c r="E127" s="76"/>
      <c r="F127" s="240" t="s">
        <v>530</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242" t="s">
        <v>520</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1731</v>
      </c>
      <c r="G129" s="254"/>
      <c r="H129" s="257">
        <v>12.67</v>
      </c>
      <c r="I129" s="258"/>
      <c r="J129" s="254"/>
      <c r="K129" s="254"/>
      <c r="L129" s="259"/>
      <c r="M129" s="260"/>
      <c r="N129" s="261"/>
      <c r="O129" s="261"/>
      <c r="P129" s="261"/>
      <c r="Q129" s="261"/>
      <c r="R129" s="261"/>
      <c r="S129" s="261"/>
      <c r="T129" s="262"/>
      <c r="AT129" s="263" t="s">
        <v>278</v>
      </c>
      <c r="AU129" s="263" t="s">
        <v>92</v>
      </c>
      <c r="AV129" s="12" t="s">
        <v>92</v>
      </c>
      <c r="AW129" s="12" t="s">
        <v>47</v>
      </c>
      <c r="AX129" s="12" t="s">
        <v>24</v>
      </c>
      <c r="AY129" s="263" t="s">
        <v>261</v>
      </c>
    </row>
    <row r="130" spans="2:65" s="1" customFormat="1" ht="22.8" customHeight="1">
      <c r="B130" s="48"/>
      <c r="C130" s="228" t="s">
        <v>324</v>
      </c>
      <c r="D130" s="228" t="s">
        <v>262</v>
      </c>
      <c r="E130" s="229" t="s">
        <v>532</v>
      </c>
      <c r="F130" s="230" t="s">
        <v>533</v>
      </c>
      <c r="G130" s="231" t="s">
        <v>340</v>
      </c>
      <c r="H130" s="232">
        <v>150</v>
      </c>
      <c r="I130" s="233"/>
      <c r="J130" s="232">
        <f>ROUND(I130*H130,2)</f>
        <v>0</v>
      </c>
      <c r="K130" s="230" t="s">
        <v>266</v>
      </c>
      <c r="L130" s="74"/>
      <c r="M130" s="234" t="s">
        <v>40</v>
      </c>
      <c r="N130" s="235" t="s">
        <v>55</v>
      </c>
      <c r="O130" s="49"/>
      <c r="P130" s="236">
        <f>O130*H130</f>
        <v>0</v>
      </c>
      <c r="Q130" s="236">
        <v>0</v>
      </c>
      <c r="R130" s="236">
        <f>Q130*H130</f>
        <v>0</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1732</v>
      </c>
    </row>
    <row r="131" spans="2:47" s="1" customFormat="1" ht="13.5">
      <c r="B131" s="48"/>
      <c r="C131" s="76"/>
      <c r="D131" s="239" t="s">
        <v>269</v>
      </c>
      <c r="E131" s="76"/>
      <c r="F131" s="240" t="s">
        <v>535</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536</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1733</v>
      </c>
      <c r="G133" s="254"/>
      <c r="H133" s="257">
        <v>150</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22.8" customHeight="1">
      <c r="B134" s="48"/>
      <c r="C134" s="228" t="s">
        <v>538</v>
      </c>
      <c r="D134" s="228" t="s">
        <v>262</v>
      </c>
      <c r="E134" s="229" t="s">
        <v>539</v>
      </c>
      <c r="F134" s="230" t="s">
        <v>540</v>
      </c>
      <c r="G134" s="231" t="s">
        <v>340</v>
      </c>
      <c r="H134" s="232">
        <v>456.1</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1734</v>
      </c>
    </row>
    <row r="135" spans="2:47" s="1" customFormat="1" ht="13.5">
      <c r="B135" s="48"/>
      <c r="C135" s="76"/>
      <c r="D135" s="239" t="s">
        <v>269</v>
      </c>
      <c r="E135" s="76"/>
      <c r="F135" s="240" t="s">
        <v>542</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543</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1735</v>
      </c>
      <c r="G137" s="254"/>
      <c r="H137" s="257">
        <v>456.1</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545</v>
      </c>
      <c r="D138" s="228" t="s">
        <v>262</v>
      </c>
      <c r="E138" s="229" t="s">
        <v>546</v>
      </c>
      <c r="F138" s="230" t="s">
        <v>547</v>
      </c>
      <c r="G138" s="231" t="s">
        <v>340</v>
      </c>
      <c r="H138" s="232">
        <v>136.83</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1736</v>
      </c>
    </row>
    <row r="139" spans="2:47" s="1" customFormat="1" ht="13.5">
      <c r="B139" s="48"/>
      <c r="C139" s="76"/>
      <c r="D139" s="239" t="s">
        <v>269</v>
      </c>
      <c r="E139" s="76"/>
      <c r="F139" s="240" t="s">
        <v>549</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543</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4"/>
      <c r="F141" s="256" t="s">
        <v>1737</v>
      </c>
      <c r="G141" s="254"/>
      <c r="H141" s="257">
        <v>136.83</v>
      </c>
      <c r="I141" s="258"/>
      <c r="J141" s="254"/>
      <c r="K141" s="254"/>
      <c r="L141" s="259"/>
      <c r="M141" s="260"/>
      <c r="N141" s="261"/>
      <c r="O141" s="261"/>
      <c r="P141" s="261"/>
      <c r="Q141" s="261"/>
      <c r="R141" s="261"/>
      <c r="S141" s="261"/>
      <c r="T141" s="262"/>
      <c r="AT141" s="263" t="s">
        <v>278</v>
      </c>
      <c r="AU141" s="263" t="s">
        <v>92</v>
      </c>
      <c r="AV141" s="12" t="s">
        <v>92</v>
      </c>
      <c r="AW141" s="12" t="s">
        <v>6</v>
      </c>
      <c r="AX141" s="12" t="s">
        <v>24</v>
      </c>
      <c r="AY141" s="263" t="s">
        <v>261</v>
      </c>
    </row>
    <row r="142" spans="2:65" s="1" customFormat="1" ht="22.8" customHeight="1">
      <c r="B142" s="48"/>
      <c r="C142" s="228" t="s">
        <v>551</v>
      </c>
      <c r="D142" s="228" t="s">
        <v>262</v>
      </c>
      <c r="E142" s="229" t="s">
        <v>369</v>
      </c>
      <c r="F142" s="230" t="s">
        <v>370</v>
      </c>
      <c r="G142" s="231" t="s">
        <v>340</v>
      </c>
      <c r="H142" s="232">
        <v>688</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1738</v>
      </c>
    </row>
    <row r="143" spans="2:47" s="1" customFormat="1" ht="13.5">
      <c r="B143" s="48"/>
      <c r="C143" s="76"/>
      <c r="D143" s="239" t="s">
        <v>269</v>
      </c>
      <c r="E143" s="76"/>
      <c r="F143" s="240" t="s">
        <v>372</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5" t="s">
        <v>40</v>
      </c>
      <c r="F144" s="256" t="s">
        <v>1739</v>
      </c>
      <c r="G144" s="254"/>
      <c r="H144" s="257">
        <v>688</v>
      </c>
      <c r="I144" s="258"/>
      <c r="J144" s="254"/>
      <c r="K144" s="254"/>
      <c r="L144" s="259"/>
      <c r="M144" s="260"/>
      <c r="N144" s="261"/>
      <c r="O144" s="261"/>
      <c r="P144" s="261"/>
      <c r="Q144" s="261"/>
      <c r="R144" s="261"/>
      <c r="S144" s="261"/>
      <c r="T144" s="262"/>
      <c r="AT144" s="263" t="s">
        <v>278</v>
      </c>
      <c r="AU144" s="263" t="s">
        <v>92</v>
      </c>
      <c r="AV144" s="12" t="s">
        <v>92</v>
      </c>
      <c r="AW144" s="12" t="s">
        <v>47</v>
      </c>
      <c r="AX144" s="12" t="s">
        <v>24</v>
      </c>
      <c r="AY144" s="263" t="s">
        <v>261</v>
      </c>
    </row>
    <row r="145" spans="2:65" s="1" customFormat="1" ht="14.4" customHeight="1">
      <c r="B145" s="48"/>
      <c r="C145" s="228" t="s">
        <v>10</v>
      </c>
      <c r="D145" s="228" t="s">
        <v>262</v>
      </c>
      <c r="E145" s="229" t="s">
        <v>567</v>
      </c>
      <c r="F145" s="230" t="s">
        <v>568</v>
      </c>
      <c r="G145" s="231" t="s">
        <v>474</v>
      </c>
      <c r="H145" s="232">
        <v>5</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1740</v>
      </c>
    </row>
    <row r="146" spans="2:47" s="1" customFormat="1" ht="13.5">
      <c r="B146" s="48"/>
      <c r="C146" s="76"/>
      <c r="D146" s="239" t="s">
        <v>269</v>
      </c>
      <c r="E146" s="76"/>
      <c r="F146" s="240" t="s">
        <v>570</v>
      </c>
      <c r="G146" s="76"/>
      <c r="H146" s="76"/>
      <c r="I146" s="198"/>
      <c r="J146" s="76"/>
      <c r="K146" s="76"/>
      <c r="L146" s="74"/>
      <c r="M146" s="241"/>
      <c r="N146" s="49"/>
      <c r="O146" s="49"/>
      <c r="P146" s="49"/>
      <c r="Q146" s="49"/>
      <c r="R146" s="49"/>
      <c r="S146" s="49"/>
      <c r="T146" s="97"/>
      <c r="AT146" s="25" t="s">
        <v>269</v>
      </c>
      <c r="AU146" s="25" t="s">
        <v>92</v>
      </c>
    </row>
    <row r="147" spans="2:51" s="12" customFormat="1" ht="13.5">
      <c r="B147" s="253"/>
      <c r="C147" s="254"/>
      <c r="D147" s="239" t="s">
        <v>278</v>
      </c>
      <c r="E147" s="255" t="s">
        <v>40</v>
      </c>
      <c r="F147" s="256" t="s">
        <v>1741</v>
      </c>
      <c r="G147" s="254"/>
      <c r="H147" s="257">
        <v>5</v>
      </c>
      <c r="I147" s="258"/>
      <c r="J147" s="254"/>
      <c r="K147" s="254"/>
      <c r="L147" s="259"/>
      <c r="M147" s="260"/>
      <c r="N147" s="261"/>
      <c r="O147" s="261"/>
      <c r="P147" s="261"/>
      <c r="Q147" s="261"/>
      <c r="R147" s="261"/>
      <c r="S147" s="261"/>
      <c r="T147" s="262"/>
      <c r="AT147" s="263" t="s">
        <v>278</v>
      </c>
      <c r="AU147" s="263" t="s">
        <v>92</v>
      </c>
      <c r="AV147" s="12" t="s">
        <v>92</v>
      </c>
      <c r="AW147" s="12" t="s">
        <v>47</v>
      </c>
      <c r="AX147" s="12" t="s">
        <v>24</v>
      </c>
      <c r="AY147" s="263" t="s">
        <v>261</v>
      </c>
    </row>
    <row r="148" spans="2:65" s="1" customFormat="1" ht="14.4" customHeight="1">
      <c r="B148" s="48"/>
      <c r="C148" s="228" t="s">
        <v>563</v>
      </c>
      <c r="D148" s="228" t="s">
        <v>262</v>
      </c>
      <c r="E148" s="229" t="s">
        <v>573</v>
      </c>
      <c r="F148" s="230" t="s">
        <v>574</v>
      </c>
      <c r="G148" s="231" t="s">
        <v>474</v>
      </c>
      <c r="H148" s="232">
        <v>5</v>
      </c>
      <c r="I148" s="233"/>
      <c r="J148" s="232">
        <f>ROUND(I148*H148,2)</f>
        <v>0</v>
      </c>
      <c r="K148" s="230" t="s">
        <v>266</v>
      </c>
      <c r="L148" s="74"/>
      <c r="M148" s="234" t="s">
        <v>40</v>
      </c>
      <c r="N148" s="235" t="s">
        <v>55</v>
      </c>
      <c r="O148" s="49"/>
      <c r="P148" s="236">
        <f>O148*H148</f>
        <v>0</v>
      </c>
      <c r="Q148" s="236">
        <v>0</v>
      </c>
      <c r="R148" s="236">
        <f>Q148*H148</f>
        <v>0</v>
      </c>
      <c r="S148" s="236">
        <v>0</v>
      </c>
      <c r="T148" s="237">
        <f>S148*H148</f>
        <v>0</v>
      </c>
      <c r="AR148" s="25" t="s">
        <v>287</v>
      </c>
      <c r="AT148" s="25" t="s">
        <v>262</v>
      </c>
      <c r="AU148" s="25" t="s">
        <v>92</v>
      </c>
      <c r="AY148" s="25" t="s">
        <v>261</v>
      </c>
      <c r="BE148" s="238">
        <f>IF(N148="základní",J148,0)</f>
        <v>0</v>
      </c>
      <c r="BF148" s="238">
        <f>IF(N148="snížená",J148,0)</f>
        <v>0</v>
      </c>
      <c r="BG148" s="238">
        <f>IF(N148="zákl. přenesená",J148,0)</f>
        <v>0</v>
      </c>
      <c r="BH148" s="238">
        <f>IF(N148="sníž. přenesená",J148,0)</f>
        <v>0</v>
      </c>
      <c r="BI148" s="238">
        <f>IF(N148="nulová",J148,0)</f>
        <v>0</v>
      </c>
      <c r="BJ148" s="25" t="s">
        <v>24</v>
      </c>
      <c r="BK148" s="238">
        <f>ROUND(I148*H148,2)</f>
        <v>0</v>
      </c>
      <c r="BL148" s="25" t="s">
        <v>287</v>
      </c>
      <c r="BM148" s="25" t="s">
        <v>1742</v>
      </c>
    </row>
    <row r="149" spans="2:47" s="1" customFormat="1" ht="13.5">
      <c r="B149" s="48"/>
      <c r="C149" s="76"/>
      <c r="D149" s="239" t="s">
        <v>269</v>
      </c>
      <c r="E149" s="76"/>
      <c r="F149" s="240" t="s">
        <v>576</v>
      </c>
      <c r="G149" s="76"/>
      <c r="H149" s="76"/>
      <c r="I149" s="198"/>
      <c r="J149" s="76"/>
      <c r="K149" s="76"/>
      <c r="L149" s="74"/>
      <c r="M149" s="241"/>
      <c r="N149" s="49"/>
      <c r="O149" s="49"/>
      <c r="P149" s="49"/>
      <c r="Q149" s="49"/>
      <c r="R149" s="49"/>
      <c r="S149" s="49"/>
      <c r="T149" s="97"/>
      <c r="AT149" s="25" t="s">
        <v>269</v>
      </c>
      <c r="AU149" s="25" t="s">
        <v>92</v>
      </c>
    </row>
    <row r="150" spans="2:51" s="12" customFormat="1" ht="13.5">
      <c r="B150" s="253"/>
      <c r="C150" s="254"/>
      <c r="D150" s="239" t="s">
        <v>278</v>
      </c>
      <c r="E150" s="255" t="s">
        <v>40</v>
      </c>
      <c r="F150" s="256" t="s">
        <v>1741</v>
      </c>
      <c r="G150" s="254"/>
      <c r="H150" s="257">
        <v>5</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5" s="1" customFormat="1" ht="14.4" customHeight="1">
      <c r="B151" s="48"/>
      <c r="C151" s="228" t="s">
        <v>566</v>
      </c>
      <c r="D151" s="228" t="s">
        <v>262</v>
      </c>
      <c r="E151" s="229" t="s">
        <v>579</v>
      </c>
      <c r="F151" s="230" t="s">
        <v>580</v>
      </c>
      <c r="G151" s="231" t="s">
        <v>474</v>
      </c>
      <c r="H151" s="232">
        <v>1</v>
      </c>
      <c r="I151" s="233"/>
      <c r="J151" s="232">
        <f>ROUND(I151*H151,2)</f>
        <v>0</v>
      </c>
      <c r="K151" s="230" t="s">
        <v>266</v>
      </c>
      <c r="L151" s="74"/>
      <c r="M151" s="234" t="s">
        <v>40</v>
      </c>
      <c r="N151" s="235" t="s">
        <v>55</v>
      </c>
      <c r="O151" s="49"/>
      <c r="P151" s="236">
        <f>O151*H151</f>
        <v>0</v>
      </c>
      <c r="Q151" s="236">
        <v>0</v>
      </c>
      <c r="R151" s="236">
        <f>Q151*H151</f>
        <v>0</v>
      </c>
      <c r="S151" s="236">
        <v>0</v>
      </c>
      <c r="T151" s="237">
        <f>S151*H151</f>
        <v>0</v>
      </c>
      <c r="AR151" s="25" t="s">
        <v>287</v>
      </c>
      <c r="AT151" s="25" t="s">
        <v>262</v>
      </c>
      <c r="AU151" s="25" t="s">
        <v>92</v>
      </c>
      <c r="AY151" s="25" t="s">
        <v>261</v>
      </c>
      <c r="BE151" s="238">
        <f>IF(N151="základní",J151,0)</f>
        <v>0</v>
      </c>
      <c r="BF151" s="238">
        <f>IF(N151="snížená",J151,0)</f>
        <v>0</v>
      </c>
      <c r="BG151" s="238">
        <f>IF(N151="zákl. přenesená",J151,0)</f>
        <v>0</v>
      </c>
      <c r="BH151" s="238">
        <f>IF(N151="sníž. přenesená",J151,0)</f>
        <v>0</v>
      </c>
      <c r="BI151" s="238">
        <f>IF(N151="nulová",J151,0)</f>
        <v>0</v>
      </c>
      <c r="BJ151" s="25" t="s">
        <v>24</v>
      </c>
      <c r="BK151" s="238">
        <f>ROUND(I151*H151,2)</f>
        <v>0</v>
      </c>
      <c r="BL151" s="25" t="s">
        <v>287</v>
      </c>
      <c r="BM151" s="25" t="s">
        <v>1743</v>
      </c>
    </row>
    <row r="152" spans="2:47" s="1" customFormat="1" ht="13.5">
      <c r="B152" s="48"/>
      <c r="C152" s="76"/>
      <c r="D152" s="239" t="s">
        <v>269</v>
      </c>
      <c r="E152" s="76"/>
      <c r="F152" s="240" t="s">
        <v>582</v>
      </c>
      <c r="G152" s="76"/>
      <c r="H152" s="76"/>
      <c r="I152" s="198"/>
      <c r="J152" s="76"/>
      <c r="K152" s="76"/>
      <c r="L152" s="74"/>
      <c r="M152" s="241"/>
      <c r="N152" s="49"/>
      <c r="O152" s="49"/>
      <c r="P152" s="49"/>
      <c r="Q152" s="49"/>
      <c r="R152" s="49"/>
      <c r="S152" s="49"/>
      <c r="T152" s="97"/>
      <c r="AT152" s="25" t="s">
        <v>269</v>
      </c>
      <c r="AU152" s="25" t="s">
        <v>92</v>
      </c>
    </row>
    <row r="153" spans="2:51" s="12" customFormat="1" ht="13.5">
      <c r="B153" s="253"/>
      <c r="C153" s="254"/>
      <c r="D153" s="239" t="s">
        <v>278</v>
      </c>
      <c r="E153" s="255" t="s">
        <v>40</v>
      </c>
      <c r="F153" s="256" t="s">
        <v>583</v>
      </c>
      <c r="G153" s="254"/>
      <c r="H153" s="257">
        <v>1</v>
      </c>
      <c r="I153" s="258"/>
      <c r="J153" s="254"/>
      <c r="K153" s="254"/>
      <c r="L153" s="259"/>
      <c r="M153" s="260"/>
      <c r="N153" s="261"/>
      <c r="O153" s="261"/>
      <c r="P153" s="261"/>
      <c r="Q153" s="261"/>
      <c r="R153" s="261"/>
      <c r="S153" s="261"/>
      <c r="T153" s="262"/>
      <c r="AT153" s="263" t="s">
        <v>278</v>
      </c>
      <c r="AU153" s="263" t="s">
        <v>92</v>
      </c>
      <c r="AV153" s="12" t="s">
        <v>92</v>
      </c>
      <c r="AW153" s="12" t="s">
        <v>47</v>
      </c>
      <c r="AX153" s="12" t="s">
        <v>24</v>
      </c>
      <c r="AY153" s="263" t="s">
        <v>261</v>
      </c>
    </row>
    <row r="154" spans="2:65" s="1" customFormat="1" ht="22.8" customHeight="1">
      <c r="B154" s="48"/>
      <c r="C154" s="228" t="s">
        <v>572</v>
      </c>
      <c r="D154" s="228" t="s">
        <v>262</v>
      </c>
      <c r="E154" s="229" t="s">
        <v>585</v>
      </c>
      <c r="F154" s="230" t="s">
        <v>586</v>
      </c>
      <c r="G154" s="231" t="s">
        <v>474</v>
      </c>
      <c r="H154" s="232">
        <v>10</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1744</v>
      </c>
    </row>
    <row r="155" spans="2:47" s="1" customFormat="1" ht="13.5">
      <c r="B155" s="48"/>
      <c r="C155" s="76"/>
      <c r="D155" s="239" t="s">
        <v>269</v>
      </c>
      <c r="E155" s="76"/>
      <c r="F155" s="240" t="s">
        <v>588</v>
      </c>
      <c r="G155" s="76"/>
      <c r="H155" s="76"/>
      <c r="I155" s="198"/>
      <c r="J155" s="76"/>
      <c r="K155" s="76"/>
      <c r="L155" s="74"/>
      <c r="M155" s="241"/>
      <c r="N155" s="49"/>
      <c r="O155" s="49"/>
      <c r="P155" s="49"/>
      <c r="Q155" s="49"/>
      <c r="R155" s="49"/>
      <c r="S155" s="49"/>
      <c r="T155" s="97"/>
      <c r="AT155" s="25" t="s">
        <v>269</v>
      </c>
      <c r="AU155" s="25" t="s">
        <v>92</v>
      </c>
    </row>
    <row r="156" spans="2:51" s="12" customFormat="1" ht="13.5">
      <c r="B156" s="253"/>
      <c r="C156" s="254"/>
      <c r="D156" s="239" t="s">
        <v>278</v>
      </c>
      <c r="E156" s="255" t="s">
        <v>40</v>
      </c>
      <c r="F156" s="256" t="s">
        <v>1745</v>
      </c>
      <c r="G156" s="254"/>
      <c r="H156" s="257">
        <v>10</v>
      </c>
      <c r="I156" s="258"/>
      <c r="J156" s="254"/>
      <c r="K156" s="254"/>
      <c r="L156" s="259"/>
      <c r="M156" s="260"/>
      <c r="N156" s="261"/>
      <c r="O156" s="261"/>
      <c r="P156" s="261"/>
      <c r="Q156" s="261"/>
      <c r="R156" s="261"/>
      <c r="S156" s="261"/>
      <c r="T156" s="262"/>
      <c r="AT156" s="263" t="s">
        <v>278</v>
      </c>
      <c r="AU156" s="263" t="s">
        <v>92</v>
      </c>
      <c r="AV156" s="12" t="s">
        <v>92</v>
      </c>
      <c r="AW156" s="12" t="s">
        <v>47</v>
      </c>
      <c r="AX156" s="12" t="s">
        <v>24</v>
      </c>
      <c r="AY156" s="263" t="s">
        <v>261</v>
      </c>
    </row>
    <row r="157" spans="2:65" s="1" customFormat="1" ht="22.8" customHeight="1">
      <c r="B157" s="48"/>
      <c r="C157" s="228" t="s">
        <v>578</v>
      </c>
      <c r="D157" s="228" t="s">
        <v>262</v>
      </c>
      <c r="E157" s="229" t="s">
        <v>590</v>
      </c>
      <c r="F157" s="230" t="s">
        <v>591</v>
      </c>
      <c r="G157" s="231" t="s">
        <v>474</v>
      </c>
      <c r="H157" s="232">
        <v>10</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1746</v>
      </c>
    </row>
    <row r="158" spans="2:47" s="1" customFormat="1" ht="13.5">
      <c r="B158" s="48"/>
      <c r="C158" s="76"/>
      <c r="D158" s="239" t="s">
        <v>269</v>
      </c>
      <c r="E158" s="76"/>
      <c r="F158" s="240" t="s">
        <v>593</v>
      </c>
      <c r="G158" s="76"/>
      <c r="H158" s="76"/>
      <c r="I158" s="198"/>
      <c r="J158" s="76"/>
      <c r="K158" s="76"/>
      <c r="L158" s="74"/>
      <c r="M158" s="241"/>
      <c r="N158" s="49"/>
      <c r="O158" s="49"/>
      <c r="P158" s="49"/>
      <c r="Q158" s="49"/>
      <c r="R158" s="49"/>
      <c r="S158" s="49"/>
      <c r="T158" s="97"/>
      <c r="AT158" s="25" t="s">
        <v>269</v>
      </c>
      <c r="AU158" s="25" t="s">
        <v>92</v>
      </c>
    </row>
    <row r="159" spans="2:51" s="12" customFormat="1" ht="13.5">
      <c r="B159" s="253"/>
      <c r="C159" s="254"/>
      <c r="D159" s="239" t="s">
        <v>278</v>
      </c>
      <c r="E159" s="255" t="s">
        <v>40</v>
      </c>
      <c r="F159" s="256" t="s">
        <v>1745</v>
      </c>
      <c r="G159" s="254"/>
      <c r="H159" s="257">
        <v>10</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584</v>
      </c>
      <c r="D160" s="228" t="s">
        <v>262</v>
      </c>
      <c r="E160" s="229" t="s">
        <v>596</v>
      </c>
      <c r="F160" s="230" t="s">
        <v>597</v>
      </c>
      <c r="G160" s="231" t="s">
        <v>474</v>
      </c>
      <c r="H160" s="232">
        <v>2</v>
      </c>
      <c r="I160" s="233"/>
      <c r="J160" s="232">
        <f>ROUND(I160*H160,2)</f>
        <v>0</v>
      </c>
      <c r="K160" s="230" t="s">
        <v>266</v>
      </c>
      <c r="L160" s="74"/>
      <c r="M160" s="234" t="s">
        <v>40</v>
      </c>
      <c r="N160" s="235" t="s">
        <v>55</v>
      </c>
      <c r="O160" s="49"/>
      <c r="P160" s="236">
        <f>O160*H160</f>
        <v>0</v>
      </c>
      <c r="Q160" s="236">
        <v>0</v>
      </c>
      <c r="R160" s="236">
        <f>Q160*H160</f>
        <v>0</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1747</v>
      </c>
    </row>
    <row r="161" spans="2:47" s="1" customFormat="1" ht="13.5">
      <c r="B161" s="48"/>
      <c r="C161" s="76"/>
      <c r="D161" s="239" t="s">
        <v>269</v>
      </c>
      <c r="E161" s="76"/>
      <c r="F161" s="240" t="s">
        <v>599</v>
      </c>
      <c r="G161" s="76"/>
      <c r="H161" s="76"/>
      <c r="I161" s="198"/>
      <c r="J161" s="76"/>
      <c r="K161" s="76"/>
      <c r="L161" s="74"/>
      <c r="M161" s="241"/>
      <c r="N161" s="49"/>
      <c r="O161" s="49"/>
      <c r="P161" s="49"/>
      <c r="Q161" s="49"/>
      <c r="R161" s="49"/>
      <c r="S161" s="49"/>
      <c r="T161" s="97"/>
      <c r="AT161" s="25" t="s">
        <v>269</v>
      </c>
      <c r="AU161" s="25" t="s">
        <v>92</v>
      </c>
    </row>
    <row r="162" spans="2:51" s="12" customFormat="1" ht="13.5">
      <c r="B162" s="253"/>
      <c r="C162" s="254"/>
      <c r="D162" s="239" t="s">
        <v>278</v>
      </c>
      <c r="E162" s="255" t="s">
        <v>40</v>
      </c>
      <c r="F162" s="256" t="s">
        <v>600</v>
      </c>
      <c r="G162" s="254"/>
      <c r="H162" s="257">
        <v>2</v>
      </c>
      <c r="I162" s="258"/>
      <c r="J162" s="254"/>
      <c r="K162" s="254"/>
      <c r="L162" s="259"/>
      <c r="M162" s="260"/>
      <c r="N162" s="261"/>
      <c r="O162" s="261"/>
      <c r="P162" s="261"/>
      <c r="Q162" s="261"/>
      <c r="R162" s="261"/>
      <c r="S162" s="261"/>
      <c r="T162" s="262"/>
      <c r="AT162" s="263" t="s">
        <v>278</v>
      </c>
      <c r="AU162" s="263" t="s">
        <v>92</v>
      </c>
      <c r="AV162" s="12" t="s">
        <v>92</v>
      </c>
      <c r="AW162" s="12" t="s">
        <v>47</v>
      </c>
      <c r="AX162" s="12" t="s">
        <v>24</v>
      </c>
      <c r="AY162" s="263" t="s">
        <v>261</v>
      </c>
    </row>
    <row r="163" spans="2:65" s="1" customFormat="1" ht="22.8" customHeight="1">
      <c r="B163" s="48"/>
      <c r="C163" s="228" t="s">
        <v>9</v>
      </c>
      <c r="D163" s="228" t="s">
        <v>262</v>
      </c>
      <c r="E163" s="229" t="s">
        <v>346</v>
      </c>
      <c r="F163" s="230" t="s">
        <v>347</v>
      </c>
      <c r="G163" s="231" t="s">
        <v>340</v>
      </c>
      <c r="H163" s="232">
        <v>688</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1748</v>
      </c>
    </row>
    <row r="164" spans="2:47" s="1" customFormat="1" ht="13.5">
      <c r="B164" s="48"/>
      <c r="C164" s="76"/>
      <c r="D164" s="239" t="s">
        <v>269</v>
      </c>
      <c r="E164" s="76"/>
      <c r="F164" s="240" t="s">
        <v>349</v>
      </c>
      <c r="G164" s="76"/>
      <c r="H164" s="76"/>
      <c r="I164" s="198"/>
      <c r="J164" s="76"/>
      <c r="K164" s="76"/>
      <c r="L164" s="74"/>
      <c r="M164" s="241"/>
      <c r="N164" s="49"/>
      <c r="O164" s="49"/>
      <c r="P164" s="49"/>
      <c r="Q164" s="49"/>
      <c r="R164" s="49"/>
      <c r="S164" s="49"/>
      <c r="T164" s="97"/>
      <c r="AT164" s="25" t="s">
        <v>269</v>
      </c>
      <c r="AU164" s="25" t="s">
        <v>92</v>
      </c>
    </row>
    <row r="165" spans="2:51" s="12" customFormat="1" ht="13.5">
      <c r="B165" s="253"/>
      <c r="C165" s="254"/>
      <c r="D165" s="239" t="s">
        <v>278</v>
      </c>
      <c r="E165" s="255" t="s">
        <v>40</v>
      </c>
      <c r="F165" s="256" t="s">
        <v>1749</v>
      </c>
      <c r="G165" s="254"/>
      <c r="H165" s="257">
        <v>688</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14.4" customHeight="1">
      <c r="B166" s="48"/>
      <c r="C166" s="228" t="s">
        <v>595</v>
      </c>
      <c r="D166" s="228" t="s">
        <v>262</v>
      </c>
      <c r="E166" s="229" t="s">
        <v>408</v>
      </c>
      <c r="F166" s="230" t="s">
        <v>409</v>
      </c>
      <c r="G166" s="231" t="s">
        <v>340</v>
      </c>
      <c r="H166" s="232">
        <v>688</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1750</v>
      </c>
    </row>
    <row r="167" spans="2:47" s="1" customFormat="1" ht="13.5">
      <c r="B167" s="48"/>
      <c r="C167" s="76"/>
      <c r="D167" s="239" t="s">
        <v>269</v>
      </c>
      <c r="E167" s="76"/>
      <c r="F167" s="240" t="s">
        <v>411</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1751</v>
      </c>
      <c r="G168" s="254"/>
      <c r="H168" s="257">
        <v>688</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22.8" customHeight="1">
      <c r="B169" s="48"/>
      <c r="C169" s="228" t="s">
        <v>601</v>
      </c>
      <c r="D169" s="228" t="s">
        <v>262</v>
      </c>
      <c r="E169" s="229" t="s">
        <v>608</v>
      </c>
      <c r="F169" s="230" t="s">
        <v>609</v>
      </c>
      <c r="G169" s="231" t="s">
        <v>340</v>
      </c>
      <c r="H169" s="232">
        <v>81.88</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1752</v>
      </c>
    </row>
    <row r="170" spans="2:47" s="1" customFormat="1" ht="13.5">
      <c r="B170" s="48"/>
      <c r="C170" s="76"/>
      <c r="D170" s="239" t="s">
        <v>269</v>
      </c>
      <c r="E170" s="76"/>
      <c r="F170" s="240" t="s">
        <v>611</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310" t="s">
        <v>612</v>
      </c>
      <c r="G171" s="76"/>
      <c r="H171" s="76"/>
      <c r="I171" s="198"/>
      <c r="J171" s="76"/>
      <c r="K171" s="76"/>
      <c r="L171" s="74"/>
      <c r="M171" s="241"/>
      <c r="N171" s="49"/>
      <c r="O171" s="49"/>
      <c r="P171" s="49"/>
      <c r="Q171" s="49"/>
      <c r="R171" s="49"/>
      <c r="S171" s="49"/>
      <c r="T171" s="97"/>
      <c r="AT171" s="25" t="s">
        <v>343</v>
      </c>
      <c r="AU171" s="25" t="s">
        <v>92</v>
      </c>
    </row>
    <row r="172" spans="2:47" s="1" customFormat="1" ht="13.5">
      <c r="B172" s="48"/>
      <c r="C172" s="76"/>
      <c r="D172" s="239" t="s">
        <v>271</v>
      </c>
      <c r="E172" s="76"/>
      <c r="F172" s="242" t="s">
        <v>613</v>
      </c>
      <c r="G172" s="76"/>
      <c r="H172" s="76"/>
      <c r="I172" s="198"/>
      <c r="J172" s="76"/>
      <c r="K172" s="76"/>
      <c r="L172" s="74"/>
      <c r="M172" s="241"/>
      <c r="N172" s="49"/>
      <c r="O172" s="49"/>
      <c r="P172" s="49"/>
      <c r="Q172" s="49"/>
      <c r="R172" s="49"/>
      <c r="S172" s="49"/>
      <c r="T172" s="97"/>
      <c r="AT172" s="25" t="s">
        <v>271</v>
      </c>
      <c r="AU172" s="25" t="s">
        <v>92</v>
      </c>
    </row>
    <row r="173" spans="2:51" s="12" customFormat="1" ht="13.5">
      <c r="B173" s="253"/>
      <c r="C173" s="254"/>
      <c r="D173" s="239" t="s">
        <v>278</v>
      </c>
      <c r="E173" s="255" t="s">
        <v>40</v>
      </c>
      <c r="F173" s="256" t="s">
        <v>1753</v>
      </c>
      <c r="G173" s="254"/>
      <c r="H173" s="257">
        <v>81.88</v>
      </c>
      <c r="I173" s="258"/>
      <c r="J173" s="254"/>
      <c r="K173" s="254"/>
      <c r="L173" s="259"/>
      <c r="M173" s="260"/>
      <c r="N173" s="261"/>
      <c r="O173" s="261"/>
      <c r="P173" s="261"/>
      <c r="Q173" s="261"/>
      <c r="R173" s="261"/>
      <c r="S173" s="261"/>
      <c r="T173" s="262"/>
      <c r="AT173" s="263" t="s">
        <v>278</v>
      </c>
      <c r="AU173" s="263" t="s">
        <v>92</v>
      </c>
      <c r="AV173" s="12" t="s">
        <v>92</v>
      </c>
      <c r="AW173" s="12" t="s">
        <v>47</v>
      </c>
      <c r="AX173" s="12" t="s">
        <v>24</v>
      </c>
      <c r="AY173" s="263" t="s">
        <v>261</v>
      </c>
    </row>
    <row r="174" spans="2:65" s="1" customFormat="1" ht="22.8" customHeight="1">
      <c r="B174" s="48"/>
      <c r="C174" s="228" t="s">
        <v>604</v>
      </c>
      <c r="D174" s="228" t="s">
        <v>262</v>
      </c>
      <c r="E174" s="229" t="s">
        <v>616</v>
      </c>
      <c r="F174" s="230" t="s">
        <v>617</v>
      </c>
      <c r="G174" s="231" t="s">
        <v>340</v>
      </c>
      <c r="H174" s="232">
        <v>688</v>
      </c>
      <c r="I174" s="233"/>
      <c r="J174" s="232">
        <f>ROUND(I174*H174,2)</f>
        <v>0</v>
      </c>
      <c r="K174" s="230" t="s">
        <v>266</v>
      </c>
      <c r="L174" s="74"/>
      <c r="M174" s="234" t="s">
        <v>40</v>
      </c>
      <c r="N174" s="235" t="s">
        <v>55</v>
      </c>
      <c r="O174" s="49"/>
      <c r="P174" s="236">
        <f>O174*H174</f>
        <v>0</v>
      </c>
      <c r="Q174" s="236">
        <v>0</v>
      </c>
      <c r="R174" s="236">
        <f>Q174*H174</f>
        <v>0</v>
      </c>
      <c r="S174" s="236">
        <v>0</v>
      </c>
      <c r="T174" s="237">
        <f>S174*H174</f>
        <v>0</v>
      </c>
      <c r="AR174" s="25" t="s">
        <v>287</v>
      </c>
      <c r="AT174" s="25" t="s">
        <v>262</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287</v>
      </c>
      <c r="BM174" s="25" t="s">
        <v>1754</v>
      </c>
    </row>
    <row r="175" spans="2:47" s="1" customFormat="1" ht="13.5">
      <c r="B175" s="48"/>
      <c r="C175" s="76"/>
      <c r="D175" s="239" t="s">
        <v>269</v>
      </c>
      <c r="E175" s="76"/>
      <c r="F175" s="240" t="s">
        <v>619</v>
      </c>
      <c r="G175" s="76"/>
      <c r="H175" s="76"/>
      <c r="I175" s="198"/>
      <c r="J175" s="76"/>
      <c r="K175" s="76"/>
      <c r="L175" s="74"/>
      <c r="M175" s="241"/>
      <c r="N175" s="49"/>
      <c r="O175" s="49"/>
      <c r="P175" s="49"/>
      <c r="Q175" s="49"/>
      <c r="R175" s="49"/>
      <c r="S175" s="49"/>
      <c r="T175" s="97"/>
      <c r="AT175" s="25" t="s">
        <v>269</v>
      </c>
      <c r="AU175" s="25" t="s">
        <v>92</v>
      </c>
    </row>
    <row r="176" spans="2:47" s="1" customFormat="1" ht="13.5">
      <c r="B176" s="48"/>
      <c r="C176" s="76"/>
      <c r="D176" s="239" t="s">
        <v>343</v>
      </c>
      <c r="E176" s="76"/>
      <c r="F176" s="242" t="s">
        <v>620</v>
      </c>
      <c r="G176" s="76"/>
      <c r="H176" s="76"/>
      <c r="I176" s="198"/>
      <c r="J176" s="76"/>
      <c r="K176" s="76"/>
      <c r="L176" s="74"/>
      <c r="M176" s="241"/>
      <c r="N176" s="49"/>
      <c r="O176" s="49"/>
      <c r="P176" s="49"/>
      <c r="Q176" s="49"/>
      <c r="R176" s="49"/>
      <c r="S176" s="49"/>
      <c r="T176" s="97"/>
      <c r="AT176" s="25" t="s">
        <v>343</v>
      </c>
      <c r="AU176" s="25" t="s">
        <v>92</v>
      </c>
    </row>
    <row r="177" spans="2:51" s="12" customFormat="1" ht="13.5">
      <c r="B177" s="253"/>
      <c r="C177" s="254"/>
      <c r="D177" s="239" t="s">
        <v>278</v>
      </c>
      <c r="E177" s="255" t="s">
        <v>40</v>
      </c>
      <c r="F177" s="256" t="s">
        <v>1755</v>
      </c>
      <c r="G177" s="254"/>
      <c r="H177" s="257">
        <v>688</v>
      </c>
      <c r="I177" s="258"/>
      <c r="J177" s="254"/>
      <c r="K177" s="254"/>
      <c r="L177" s="259"/>
      <c r="M177" s="260"/>
      <c r="N177" s="261"/>
      <c r="O177" s="261"/>
      <c r="P177" s="261"/>
      <c r="Q177" s="261"/>
      <c r="R177" s="261"/>
      <c r="S177" s="261"/>
      <c r="T177" s="262"/>
      <c r="AT177" s="263" t="s">
        <v>278</v>
      </c>
      <c r="AU177" s="263" t="s">
        <v>92</v>
      </c>
      <c r="AV177" s="12" t="s">
        <v>92</v>
      </c>
      <c r="AW177" s="12" t="s">
        <v>47</v>
      </c>
      <c r="AX177" s="12" t="s">
        <v>24</v>
      </c>
      <c r="AY177" s="263" t="s">
        <v>261</v>
      </c>
    </row>
    <row r="178" spans="2:65" s="1" customFormat="1" ht="14.4" customHeight="1">
      <c r="B178" s="48"/>
      <c r="C178" s="301" t="s">
        <v>607</v>
      </c>
      <c r="D178" s="301" t="s">
        <v>510</v>
      </c>
      <c r="E178" s="302" t="s">
        <v>626</v>
      </c>
      <c r="F178" s="303" t="s">
        <v>627</v>
      </c>
      <c r="G178" s="304" t="s">
        <v>363</v>
      </c>
      <c r="H178" s="305">
        <v>1376</v>
      </c>
      <c r="I178" s="306"/>
      <c r="J178" s="305">
        <f>ROUND(I178*H178,2)</f>
        <v>0</v>
      </c>
      <c r="K178" s="303" t="s">
        <v>40</v>
      </c>
      <c r="L178" s="307"/>
      <c r="M178" s="308" t="s">
        <v>40</v>
      </c>
      <c r="N178" s="309" t="s">
        <v>55</v>
      </c>
      <c r="O178" s="49"/>
      <c r="P178" s="236">
        <f>O178*H178</f>
        <v>0</v>
      </c>
      <c r="Q178" s="236">
        <v>0</v>
      </c>
      <c r="R178" s="236">
        <f>Q178*H178</f>
        <v>0</v>
      </c>
      <c r="S178" s="236">
        <v>0</v>
      </c>
      <c r="T178" s="237">
        <f>S178*H178</f>
        <v>0</v>
      </c>
      <c r="AR178" s="25" t="s">
        <v>308</v>
      </c>
      <c r="AT178" s="25" t="s">
        <v>510</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1756</v>
      </c>
    </row>
    <row r="179" spans="2:47" s="1" customFormat="1" ht="13.5">
      <c r="B179" s="48"/>
      <c r="C179" s="76"/>
      <c r="D179" s="239" t="s">
        <v>269</v>
      </c>
      <c r="E179" s="76"/>
      <c r="F179" s="240" t="s">
        <v>629</v>
      </c>
      <c r="G179" s="76"/>
      <c r="H179" s="76"/>
      <c r="I179" s="198"/>
      <c r="J179" s="76"/>
      <c r="K179" s="76"/>
      <c r="L179" s="74"/>
      <c r="M179" s="241"/>
      <c r="N179" s="49"/>
      <c r="O179" s="49"/>
      <c r="P179" s="49"/>
      <c r="Q179" s="49"/>
      <c r="R179" s="49"/>
      <c r="S179" s="49"/>
      <c r="T179" s="97"/>
      <c r="AT179" s="25" t="s">
        <v>269</v>
      </c>
      <c r="AU179" s="25" t="s">
        <v>92</v>
      </c>
    </row>
    <row r="180" spans="2:51" s="12" customFormat="1" ht="13.5">
      <c r="B180" s="253"/>
      <c r="C180" s="254"/>
      <c r="D180" s="239" t="s">
        <v>278</v>
      </c>
      <c r="E180" s="255" t="s">
        <v>40</v>
      </c>
      <c r="F180" s="256" t="s">
        <v>1757</v>
      </c>
      <c r="G180" s="254"/>
      <c r="H180" s="257">
        <v>1376</v>
      </c>
      <c r="I180" s="258"/>
      <c r="J180" s="254"/>
      <c r="K180" s="254"/>
      <c r="L180" s="259"/>
      <c r="M180" s="260"/>
      <c r="N180" s="261"/>
      <c r="O180" s="261"/>
      <c r="P180" s="261"/>
      <c r="Q180" s="261"/>
      <c r="R180" s="261"/>
      <c r="S180" s="261"/>
      <c r="T180" s="262"/>
      <c r="AT180" s="263" t="s">
        <v>278</v>
      </c>
      <c r="AU180" s="263" t="s">
        <v>92</v>
      </c>
      <c r="AV180" s="12" t="s">
        <v>92</v>
      </c>
      <c r="AW180" s="12" t="s">
        <v>47</v>
      </c>
      <c r="AX180" s="12" t="s">
        <v>24</v>
      </c>
      <c r="AY180" s="263" t="s">
        <v>261</v>
      </c>
    </row>
    <row r="181" spans="2:65" s="1" customFormat="1" ht="14.4" customHeight="1">
      <c r="B181" s="48"/>
      <c r="C181" s="228" t="s">
        <v>615</v>
      </c>
      <c r="D181" s="228" t="s">
        <v>262</v>
      </c>
      <c r="E181" s="229" t="s">
        <v>356</v>
      </c>
      <c r="F181" s="230" t="s">
        <v>357</v>
      </c>
      <c r="G181" s="231" t="s">
        <v>340</v>
      </c>
      <c r="H181" s="232">
        <v>688</v>
      </c>
      <c r="I181" s="233"/>
      <c r="J181" s="232">
        <f>ROUND(I181*H181,2)</f>
        <v>0</v>
      </c>
      <c r="K181" s="230" t="s">
        <v>266</v>
      </c>
      <c r="L181" s="74"/>
      <c r="M181" s="234" t="s">
        <v>40</v>
      </c>
      <c r="N181" s="235" t="s">
        <v>55</v>
      </c>
      <c r="O181" s="49"/>
      <c r="P181" s="236">
        <f>O181*H181</f>
        <v>0</v>
      </c>
      <c r="Q181" s="236">
        <v>0</v>
      </c>
      <c r="R181" s="236">
        <f>Q181*H181</f>
        <v>0</v>
      </c>
      <c r="S181" s="236">
        <v>0</v>
      </c>
      <c r="T181" s="237">
        <f>S181*H181</f>
        <v>0</v>
      </c>
      <c r="AR181" s="25" t="s">
        <v>287</v>
      </c>
      <c r="AT181" s="25" t="s">
        <v>262</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287</v>
      </c>
      <c r="BM181" s="25" t="s">
        <v>1758</v>
      </c>
    </row>
    <row r="182" spans="2:47" s="1" customFormat="1" ht="13.5">
      <c r="B182" s="48"/>
      <c r="C182" s="76"/>
      <c r="D182" s="239" t="s">
        <v>269</v>
      </c>
      <c r="E182" s="76"/>
      <c r="F182" s="240" t="s">
        <v>357</v>
      </c>
      <c r="G182" s="76"/>
      <c r="H182" s="76"/>
      <c r="I182" s="198"/>
      <c r="J182" s="76"/>
      <c r="K182" s="76"/>
      <c r="L182" s="74"/>
      <c r="M182" s="241"/>
      <c r="N182" s="49"/>
      <c r="O182" s="49"/>
      <c r="P182" s="49"/>
      <c r="Q182" s="49"/>
      <c r="R182" s="49"/>
      <c r="S182" s="49"/>
      <c r="T182" s="97"/>
      <c r="AT182" s="25" t="s">
        <v>269</v>
      </c>
      <c r="AU182" s="25" t="s">
        <v>92</v>
      </c>
    </row>
    <row r="183" spans="2:51" s="12" customFormat="1" ht="13.5">
      <c r="B183" s="253"/>
      <c r="C183" s="254"/>
      <c r="D183" s="239" t="s">
        <v>278</v>
      </c>
      <c r="E183" s="255" t="s">
        <v>40</v>
      </c>
      <c r="F183" s="256" t="s">
        <v>1759</v>
      </c>
      <c r="G183" s="254"/>
      <c r="H183" s="257">
        <v>688</v>
      </c>
      <c r="I183" s="258"/>
      <c r="J183" s="254"/>
      <c r="K183" s="254"/>
      <c r="L183" s="259"/>
      <c r="M183" s="260"/>
      <c r="N183" s="261"/>
      <c r="O183" s="261"/>
      <c r="P183" s="261"/>
      <c r="Q183" s="261"/>
      <c r="R183" s="261"/>
      <c r="S183" s="261"/>
      <c r="T183" s="262"/>
      <c r="AT183" s="263" t="s">
        <v>278</v>
      </c>
      <c r="AU183" s="263" t="s">
        <v>92</v>
      </c>
      <c r="AV183" s="12" t="s">
        <v>92</v>
      </c>
      <c r="AW183" s="12" t="s">
        <v>47</v>
      </c>
      <c r="AX183" s="12" t="s">
        <v>24</v>
      </c>
      <c r="AY183" s="263" t="s">
        <v>261</v>
      </c>
    </row>
    <row r="184" spans="2:65" s="1" customFormat="1" ht="22.8" customHeight="1">
      <c r="B184" s="48"/>
      <c r="C184" s="228" t="s">
        <v>622</v>
      </c>
      <c r="D184" s="228" t="s">
        <v>262</v>
      </c>
      <c r="E184" s="229" t="s">
        <v>632</v>
      </c>
      <c r="F184" s="230" t="s">
        <v>633</v>
      </c>
      <c r="G184" s="231" t="s">
        <v>340</v>
      </c>
      <c r="H184" s="232">
        <v>37.1</v>
      </c>
      <c r="I184" s="233"/>
      <c r="J184" s="232">
        <f>ROUND(I184*H184,2)</f>
        <v>0</v>
      </c>
      <c r="K184" s="230" t="s">
        <v>266</v>
      </c>
      <c r="L184" s="74"/>
      <c r="M184" s="234" t="s">
        <v>40</v>
      </c>
      <c r="N184" s="235" t="s">
        <v>55</v>
      </c>
      <c r="O184" s="49"/>
      <c r="P184" s="236">
        <f>O184*H184</f>
        <v>0</v>
      </c>
      <c r="Q184" s="236">
        <v>0</v>
      </c>
      <c r="R184" s="236">
        <f>Q184*H184</f>
        <v>0</v>
      </c>
      <c r="S184" s="236">
        <v>0</v>
      </c>
      <c r="T184" s="237">
        <f>S184*H184</f>
        <v>0</v>
      </c>
      <c r="AR184" s="25" t="s">
        <v>287</v>
      </c>
      <c r="AT184" s="25" t="s">
        <v>262</v>
      </c>
      <c r="AU184" s="25" t="s">
        <v>92</v>
      </c>
      <c r="AY184" s="25" t="s">
        <v>261</v>
      </c>
      <c r="BE184" s="238">
        <f>IF(N184="základní",J184,0)</f>
        <v>0</v>
      </c>
      <c r="BF184" s="238">
        <f>IF(N184="snížená",J184,0)</f>
        <v>0</v>
      </c>
      <c r="BG184" s="238">
        <f>IF(N184="zákl. přenesená",J184,0)</f>
        <v>0</v>
      </c>
      <c r="BH184" s="238">
        <f>IF(N184="sníž. přenesená",J184,0)</f>
        <v>0</v>
      </c>
      <c r="BI184" s="238">
        <f>IF(N184="nulová",J184,0)</f>
        <v>0</v>
      </c>
      <c r="BJ184" s="25" t="s">
        <v>24</v>
      </c>
      <c r="BK184" s="238">
        <f>ROUND(I184*H184,2)</f>
        <v>0</v>
      </c>
      <c r="BL184" s="25" t="s">
        <v>287</v>
      </c>
      <c r="BM184" s="25" t="s">
        <v>1760</v>
      </c>
    </row>
    <row r="185" spans="2:47" s="1" customFormat="1" ht="13.5">
      <c r="B185" s="48"/>
      <c r="C185" s="76"/>
      <c r="D185" s="239" t="s">
        <v>269</v>
      </c>
      <c r="E185" s="76"/>
      <c r="F185" s="240" t="s">
        <v>635</v>
      </c>
      <c r="G185" s="76"/>
      <c r="H185" s="76"/>
      <c r="I185" s="198"/>
      <c r="J185" s="76"/>
      <c r="K185" s="76"/>
      <c r="L185" s="74"/>
      <c r="M185" s="241"/>
      <c r="N185" s="49"/>
      <c r="O185" s="49"/>
      <c r="P185" s="49"/>
      <c r="Q185" s="49"/>
      <c r="R185" s="49"/>
      <c r="S185" s="49"/>
      <c r="T185" s="97"/>
      <c r="AT185" s="25" t="s">
        <v>269</v>
      </c>
      <c r="AU185" s="25" t="s">
        <v>92</v>
      </c>
    </row>
    <row r="186" spans="2:47" s="1" customFormat="1" ht="13.5">
      <c r="B186" s="48"/>
      <c r="C186" s="76"/>
      <c r="D186" s="239" t="s">
        <v>343</v>
      </c>
      <c r="E186" s="76"/>
      <c r="F186" s="310" t="s">
        <v>636</v>
      </c>
      <c r="G186" s="76"/>
      <c r="H186" s="76"/>
      <c r="I186" s="198"/>
      <c r="J186" s="76"/>
      <c r="K186" s="76"/>
      <c r="L186" s="74"/>
      <c r="M186" s="241"/>
      <c r="N186" s="49"/>
      <c r="O186" s="49"/>
      <c r="P186" s="49"/>
      <c r="Q186" s="49"/>
      <c r="R186" s="49"/>
      <c r="S186" s="49"/>
      <c r="T186" s="97"/>
      <c r="AT186" s="25" t="s">
        <v>343</v>
      </c>
      <c r="AU186" s="25" t="s">
        <v>92</v>
      </c>
    </row>
    <row r="187" spans="2:51" s="12" customFormat="1" ht="13.5">
      <c r="B187" s="253"/>
      <c r="C187" s="254"/>
      <c r="D187" s="239" t="s">
        <v>278</v>
      </c>
      <c r="E187" s="255" t="s">
        <v>40</v>
      </c>
      <c r="F187" s="256" t="s">
        <v>1761</v>
      </c>
      <c r="G187" s="254"/>
      <c r="H187" s="257">
        <v>37.1</v>
      </c>
      <c r="I187" s="258"/>
      <c r="J187" s="254"/>
      <c r="K187" s="254"/>
      <c r="L187" s="259"/>
      <c r="M187" s="260"/>
      <c r="N187" s="261"/>
      <c r="O187" s="261"/>
      <c r="P187" s="261"/>
      <c r="Q187" s="261"/>
      <c r="R187" s="261"/>
      <c r="S187" s="261"/>
      <c r="T187" s="262"/>
      <c r="AT187" s="263" t="s">
        <v>278</v>
      </c>
      <c r="AU187" s="263" t="s">
        <v>92</v>
      </c>
      <c r="AV187" s="12" t="s">
        <v>92</v>
      </c>
      <c r="AW187" s="12" t="s">
        <v>47</v>
      </c>
      <c r="AX187" s="12" t="s">
        <v>24</v>
      </c>
      <c r="AY187" s="263" t="s">
        <v>261</v>
      </c>
    </row>
    <row r="188" spans="2:65" s="1" customFormat="1" ht="22.8" customHeight="1">
      <c r="B188" s="48"/>
      <c r="C188" s="228" t="s">
        <v>625</v>
      </c>
      <c r="D188" s="228" t="s">
        <v>262</v>
      </c>
      <c r="E188" s="229" t="s">
        <v>640</v>
      </c>
      <c r="F188" s="230" t="s">
        <v>641</v>
      </c>
      <c r="G188" s="231" t="s">
        <v>340</v>
      </c>
      <c r="H188" s="232">
        <v>150</v>
      </c>
      <c r="I188" s="233"/>
      <c r="J188" s="232">
        <f>ROUND(I188*H188,2)</f>
        <v>0</v>
      </c>
      <c r="K188" s="230" t="s">
        <v>266</v>
      </c>
      <c r="L188" s="74"/>
      <c r="M188" s="234" t="s">
        <v>40</v>
      </c>
      <c r="N188" s="235" t="s">
        <v>55</v>
      </c>
      <c r="O188" s="49"/>
      <c r="P188" s="236">
        <f>O188*H188</f>
        <v>0</v>
      </c>
      <c r="Q188" s="236">
        <v>0</v>
      </c>
      <c r="R188" s="236">
        <f>Q188*H188</f>
        <v>0</v>
      </c>
      <c r="S188" s="236">
        <v>0</v>
      </c>
      <c r="T188" s="237">
        <f>S188*H188</f>
        <v>0</v>
      </c>
      <c r="AR188" s="25" t="s">
        <v>287</v>
      </c>
      <c r="AT188" s="25" t="s">
        <v>262</v>
      </c>
      <c r="AU188" s="25" t="s">
        <v>92</v>
      </c>
      <c r="AY188" s="25" t="s">
        <v>261</v>
      </c>
      <c r="BE188" s="238">
        <f>IF(N188="základní",J188,0)</f>
        <v>0</v>
      </c>
      <c r="BF188" s="238">
        <f>IF(N188="snížená",J188,0)</f>
        <v>0</v>
      </c>
      <c r="BG188" s="238">
        <f>IF(N188="zákl. přenesená",J188,0)</f>
        <v>0</v>
      </c>
      <c r="BH188" s="238">
        <f>IF(N188="sníž. přenesená",J188,0)</f>
        <v>0</v>
      </c>
      <c r="BI188" s="238">
        <f>IF(N188="nulová",J188,0)</f>
        <v>0</v>
      </c>
      <c r="BJ188" s="25" t="s">
        <v>24</v>
      </c>
      <c r="BK188" s="238">
        <f>ROUND(I188*H188,2)</f>
        <v>0</v>
      </c>
      <c r="BL188" s="25" t="s">
        <v>287</v>
      </c>
      <c r="BM188" s="25" t="s">
        <v>1762</v>
      </c>
    </row>
    <row r="189" spans="2:47" s="1" customFormat="1" ht="13.5">
      <c r="B189" s="48"/>
      <c r="C189" s="76"/>
      <c r="D189" s="239" t="s">
        <v>269</v>
      </c>
      <c r="E189" s="76"/>
      <c r="F189" s="240" t="s">
        <v>643</v>
      </c>
      <c r="G189" s="76"/>
      <c r="H189" s="76"/>
      <c r="I189" s="198"/>
      <c r="J189" s="76"/>
      <c r="K189" s="76"/>
      <c r="L189" s="74"/>
      <c r="M189" s="241"/>
      <c r="N189" s="49"/>
      <c r="O189" s="49"/>
      <c r="P189" s="49"/>
      <c r="Q189" s="49"/>
      <c r="R189" s="49"/>
      <c r="S189" s="49"/>
      <c r="T189" s="97"/>
      <c r="AT189" s="25" t="s">
        <v>269</v>
      </c>
      <c r="AU189" s="25" t="s">
        <v>92</v>
      </c>
    </row>
    <row r="190" spans="2:47" s="1" customFormat="1" ht="13.5">
      <c r="B190" s="48"/>
      <c r="C190" s="76"/>
      <c r="D190" s="239" t="s">
        <v>343</v>
      </c>
      <c r="E190" s="76"/>
      <c r="F190" s="310" t="s">
        <v>636</v>
      </c>
      <c r="G190" s="76"/>
      <c r="H190" s="76"/>
      <c r="I190" s="198"/>
      <c r="J190" s="76"/>
      <c r="K190" s="76"/>
      <c r="L190" s="74"/>
      <c r="M190" s="241"/>
      <c r="N190" s="49"/>
      <c r="O190" s="49"/>
      <c r="P190" s="49"/>
      <c r="Q190" s="49"/>
      <c r="R190" s="49"/>
      <c r="S190" s="49"/>
      <c r="T190" s="97"/>
      <c r="AT190" s="25" t="s">
        <v>343</v>
      </c>
      <c r="AU190" s="25" t="s">
        <v>92</v>
      </c>
    </row>
    <row r="191" spans="2:51" s="12" customFormat="1" ht="13.5">
      <c r="B191" s="253"/>
      <c r="C191" s="254"/>
      <c r="D191" s="239" t="s">
        <v>278</v>
      </c>
      <c r="E191" s="255" t="s">
        <v>40</v>
      </c>
      <c r="F191" s="256" t="s">
        <v>1763</v>
      </c>
      <c r="G191" s="254"/>
      <c r="H191" s="257">
        <v>150</v>
      </c>
      <c r="I191" s="258"/>
      <c r="J191" s="254"/>
      <c r="K191" s="254"/>
      <c r="L191" s="259"/>
      <c r="M191" s="260"/>
      <c r="N191" s="261"/>
      <c r="O191" s="261"/>
      <c r="P191" s="261"/>
      <c r="Q191" s="261"/>
      <c r="R191" s="261"/>
      <c r="S191" s="261"/>
      <c r="T191" s="262"/>
      <c r="AT191" s="263" t="s">
        <v>278</v>
      </c>
      <c r="AU191" s="263" t="s">
        <v>92</v>
      </c>
      <c r="AV191" s="12" t="s">
        <v>92</v>
      </c>
      <c r="AW191" s="12" t="s">
        <v>47</v>
      </c>
      <c r="AX191" s="12" t="s">
        <v>24</v>
      </c>
      <c r="AY191" s="263" t="s">
        <v>261</v>
      </c>
    </row>
    <row r="192" spans="2:65" s="1" customFormat="1" ht="14.4" customHeight="1">
      <c r="B192" s="48"/>
      <c r="C192" s="228" t="s">
        <v>631</v>
      </c>
      <c r="D192" s="228" t="s">
        <v>262</v>
      </c>
      <c r="E192" s="229" t="s">
        <v>646</v>
      </c>
      <c r="F192" s="230" t="s">
        <v>647</v>
      </c>
      <c r="G192" s="231" t="s">
        <v>474</v>
      </c>
      <c r="H192" s="232">
        <v>5</v>
      </c>
      <c r="I192" s="233"/>
      <c r="J192" s="232">
        <f>ROUND(I192*H192,2)</f>
        <v>0</v>
      </c>
      <c r="K192" s="230" t="s">
        <v>266</v>
      </c>
      <c r="L192" s="74"/>
      <c r="M192" s="234" t="s">
        <v>40</v>
      </c>
      <c r="N192" s="235" t="s">
        <v>55</v>
      </c>
      <c r="O192" s="49"/>
      <c r="P192" s="236">
        <f>O192*H192</f>
        <v>0</v>
      </c>
      <c r="Q192" s="236">
        <v>0</v>
      </c>
      <c r="R192" s="236">
        <f>Q192*H192</f>
        <v>0</v>
      </c>
      <c r="S192" s="236">
        <v>0</v>
      </c>
      <c r="T192" s="237">
        <f>S192*H192</f>
        <v>0</v>
      </c>
      <c r="AR192" s="25" t="s">
        <v>287</v>
      </c>
      <c r="AT192" s="25" t="s">
        <v>262</v>
      </c>
      <c r="AU192" s="25" t="s">
        <v>92</v>
      </c>
      <c r="AY192" s="25" t="s">
        <v>261</v>
      </c>
      <c r="BE192" s="238">
        <f>IF(N192="základní",J192,0)</f>
        <v>0</v>
      </c>
      <c r="BF192" s="238">
        <f>IF(N192="snížená",J192,0)</f>
        <v>0</v>
      </c>
      <c r="BG192" s="238">
        <f>IF(N192="zákl. přenesená",J192,0)</f>
        <v>0</v>
      </c>
      <c r="BH192" s="238">
        <f>IF(N192="sníž. přenesená",J192,0)</f>
        <v>0</v>
      </c>
      <c r="BI192" s="238">
        <f>IF(N192="nulová",J192,0)</f>
        <v>0</v>
      </c>
      <c r="BJ192" s="25" t="s">
        <v>24</v>
      </c>
      <c r="BK192" s="238">
        <f>ROUND(I192*H192,2)</f>
        <v>0</v>
      </c>
      <c r="BL192" s="25" t="s">
        <v>287</v>
      </c>
      <c r="BM192" s="25" t="s">
        <v>1764</v>
      </c>
    </row>
    <row r="193" spans="2:47" s="1" customFormat="1" ht="13.5">
      <c r="B193" s="48"/>
      <c r="C193" s="76"/>
      <c r="D193" s="239" t="s">
        <v>269</v>
      </c>
      <c r="E193" s="76"/>
      <c r="F193" s="240" t="s">
        <v>649</v>
      </c>
      <c r="G193" s="76"/>
      <c r="H193" s="76"/>
      <c r="I193" s="198"/>
      <c r="J193" s="76"/>
      <c r="K193" s="76"/>
      <c r="L193" s="74"/>
      <c r="M193" s="241"/>
      <c r="N193" s="49"/>
      <c r="O193" s="49"/>
      <c r="P193" s="49"/>
      <c r="Q193" s="49"/>
      <c r="R193" s="49"/>
      <c r="S193" s="49"/>
      <c r="T193" s="97"/>
      <c r="AT193" s="25" t="s">
        <v>269</v>
      </c>
      <c r="AU193" s="25" t="s">
        <v>92</v>
      </c>
    </row>
    <row r="194" spans="2:65" s="1" customFormat="1" ht="14.4" customHeight="1">
      <c r="B194" s="48"/>
      <c r="C194" s="228" t="s">
        <v>639</v>
      </c>
      <c r="D194" s="228" t="s">
        <v>262</v>
      </c>
      <c r="E194" s="229" t="s">
        <v>651</v>
      </c>
      <c r="F194" s="230" t="s">
        <v>652</v>
      </c>
      <c r="G194" s="231" t="s">
        <v>474</v>
      </c>
      <c r="H194" s="232">
        <v>5</v>
      </c>
      <c r="I194" s="233"/>
      <c r="J194" s="232">
        <f>ROUND(I194*H194,2)</f>
        <v>0</v>
      </c>
      <c r="K194" s="230" t="s">
        <v>266</v>
      </c>
      <c r="L194" s="74"/>
      <c r="M194" s="234" t="s">
        <v>40</v>
      </c>
      <c r="N194" s="235" t="s">
        <v>55</v>
      </c>
      <c r="O194" s="49"/>
      <c r="P194" s="236">
        <f>O194*H194</f>
        <v>0</v>
      </c>
      <c r="Q194" s="236">
        <v>0</v>
      </c>
      <c r="R194" s="236">
        <f>Q194*H194</f>
        <v>0</v>
      </c>
      <c r="S194" s="236">
        <v>0</v>
      </c>
      <c r="T194" s="237">
        <f>S194*H194</f>
        <v>0</v>
      </c>
      <c r="AR194" s="25" t="s">
        <v>287</v>
      </c>
      <c r="AT194" s="25" t="s">
        <v>262</v>
      </c>
      <c r="AU194" s="25" t="s">
        <v>92</v>
      </c>
      <c r="AY194" s="25" t="s">
        <v>261</v>
      </c>
      <c r="BE194" s="238">
        <f>IF(N194="základní",J194,0)</f>
        <v>0</v>
      </c>
      <c r="BF194" s="238">
        <f>IF(N194="snížená",J194,0)</f>
        <v>0</v>
      </c>
      <c r="BG194" s="238">
        <f>IF(N194="zákl. přenesená",J194,0)</f>
        <v>0</v>
      </c>
      <c r="BH194" s="238">
        <f>IF(N194="sníž. přenesená",J194,0)</f>
        <v>0</v>
      </c>
      <c r="BI194" s="238">
        <f>IF(N194="nulová",J194,0)</f>
        <v>0</v>
      </c>
      <c r="BJ194" s="25" t="s">
        <v>24</v>
      </c>
      <c r="BK194" s="238">
        <f>ROUND(I194*H194,2)</f>
        <v>0</v>
      </c>
      <c r="BL194" s="25" t="s">
        <v>287</v>
      </c>
      <c r="BM194" s="25" t="s">
        <v>1765</v>
      </c>
    </row>
    <row r="195" spans="2:47" s="1" customFormat="1" ht="13.5">
      <c r="B195" s="48"/>
      <c r="C195" s="76"/>
      <c r="D195" s="239" t="s">
        <v>269</v>
      </c>
      <c r="E195" s="76"/>
      <c r="F195" s="240" t="s">
        <v>654</v>
      </c>
      <c r="G195" s="76"/>
      <c r="H195" s="76"/>
      <c r="I195" s="198"/>
      <c r="J195" s="76"/>
      <c r="K195" s="76"/>
      <c r="L195" s="74"/>
      <c r="M195" s="241"/>
      <c r="N195" s="49"/>
      <c r="O195" s="49"/>
      <c r="P195" s="49"/>
      <c r="Q195" s="49"/>
      <c r="R195" s="49"/>
      <c r="S195" s="49"/>
      <c r="T195" s="97"/>
      <c r="AT195" s="25" t="s">
        <v>269</v>
      </c>
      <c r="AU195" s="25" t="s">
        <v>92</v>
      </c>
    </row>
    <row r="196" spans="2:65" s="1" customFormat="1" ht="14.4" customHeight="1">
      <c r="B196" s="48"/>
      <c r="C196" s="228" t="s">
        <v>645</v>
      </c>
      <c r="D196" s="228" t="s">
        <v>262</v>
      </c>
      <c r="E196" s="229" t="s">
        <v>656</v>
      </c>
      <c r="F196" s="230" t="s">
        <v>657</v>
      </c>
      <c r="G196" s="231" t="s">
        <v>474</v>
      </c>
      <c r="H196" s="232">
        <v>1</v>
      </c>
      <c r="I196" s="233"/>
      <c r="J196" s="232">
        <f>ROUND(I196*H196,2)</f>
        <v>0</v>
      </c>
      <c r="K196" s="230" t="s">
        <v>266</v>
      </c>
      <c r="L196" s="74"/>
      <c r="M196" s="234" t="s">
        <v>40</v>
      </c>
      <c r="N196" s="235" t="s">
        <v>55</v>
      </c>
      <c r="O196" s="49"/>
      <c r="P196" s="236">
        <f>O196*H196</f>
        <v>0</v>
      </c>
      <c r="Q196" s="236">
        <v>0</v>
      </c>
      <c r="R196" s="236">
        <f>Q196*H196</f>
        <v>0</v>
      </c>
      <c r="S196" s="236">
        <v>0</v>
      </c>
      <c r="T196" s="237">
        <f>S196*H196</f>
        <v>0</v>
      </c>
      <c r="AR196" s="25" t="s">
        <v>287</v>
      </c>
      <c r="AT196" s="25" t="s">
        <v>262</v>
      </c>
      <c r="AU196" s="25" t="s">
        <v>92</v>
      </c>
      <c r="AY196" s="25" t="s">
        <v>261</v>
      </c>
      <c r="BE196" s="238">
        <f>IF(N196="základní",J196,0)</f>
        <v>0</v>
      </c>
      <c r="BF196" s="238">
        <f>IF(N196="snížená",J196,0)</f>
        <v>0</v>
      </c>
      <c r="BG196" s="238">
        <f>IF(N196="zákl. přenesená",J196,0)</f>
        <v>0</v>
      </c>
      <c r="BH196" s="238">
        <f>IF(N196="sníž. přenesená",J196,0)</f>
        <v>0</v>
      </c>
      <c r="BI196" s="238">
        <f>IF(N196="nulová",J196,0)</f>
        <v>0</v>
      </c>
      <c r="BJ196" s="25" t="s">
        <v>24</v>
      </c>
      <c r="BK196" s="238">
        <f>ROUND(I196*H196,2)</f>
        <v>0</v>
      </c>
      <c r="BL196" s="25" t="s">
        <v>287</v>
      </c>
      <c r="BM196" s="25" t="s">
        <v>1766</v>
      </c>
    </row>
    <row r="197" spans="2:47" s="1" customFormat="1" ht="13.5">
      <c r="B197" s="48"/>
      <c r="C197" s="76"/>
      <c r="D197" s="239" t="s">
        <v>269</v>
      </c>
      <c r="E197" s="76"/>
      <c r="F197" s="240" t="s">
        <v>659</v>
      </c>
      <c r="G197" s="76"/>
      <c r="H197" s="76"/>
      <c r="I197" s="198"/>
      <c r="J197" s="76"/>
      <c r="K197" s="76"/>
      <c r="L197" s="74"/>
      <c r="M197" s="241"/>
      <c r="N197" s="49"/>
      <c r="O197" s="49"/>
      <c r="P197" s="49"/>
      <c r="Q197" s="49"/>
      <c r="R197" s="49"/>
      <c r="S197" s="49"/>
      <c r="T197" s="97"/>
      <c r="AT197" s="25" t="s">
        <v>269</v>
      </c>
      <c r="AU197" s="25" t="s">
        <v>92</v>
      </c>
    </row>
    <row r="198" spans="2:65" s="1" customFormat="1" ht="22.8" customHeight="1">
      <c r="B198" s="48"/>
      <c r="C198" s="228" t="s">
        <v>650</v>
      </c>
      <c r="D198" s="228" t="s">
        <v>262</v>
      </c>
      <c r="E198" s="229" t="s">
        <v>661</v>
      </c>
      <c r="F198" s="230" t="s">
        <v>662</v>
      </c>
      <c r="G198" s="231" t="s">
        <v>504</v>
      </c>
      <c r="H198" s="232">
        <v>162.75</v>
      </c>
      <c r="I198" s="233"/>
      <c r="J198" s="232">
        <f>ROUND(I198*H198,2)</f>
        <v>0</v>
      </c>
      <c r="K198" s="230" t="s">
        <v>266</v>
      </c>
      <c r="L198" s="74"/>
      <c r="M198" s="234" t="s">
        <v>40</v>
      </c>
      <c r="N198" s="235" t="s">
        <v>55</v>
      </c>
      <c r="O198" s="49"/>
      <c r="P198" s="236">
        <f>O198*H198</f>
        <v>0</v>
      </c>
      <c r="Q198" s="236">
        <v>0</v>
      </c>
      <c r="R198" s="236">
        <f>Q198*H198</f>
        <v>0</v>
      </c>
      <c r="S198" s="236">
        <v>0</v>
      </c>
      <c r="T198" s="237">
        <f>S198*H198</f>
        <v>0</v>
      </c>
      <c r="AR198" s="25" t="s">
        <v>287</v>
      </c>
      <c r="AT198" s="25" t="s">
        <v>262</v>
      </c>
      <c r="AU198" s="25" t="s">
        <v>92</v>
      </c>
      <c r="AY198" s="25" t="s">
        <v>261</v>
      </c>
      <c r="BE198" s="238">
        <f>IF(N198="základní",J198,0)</f>
        <v>0</v>
      </c>
      <c r="BF198" s="238">
        <f>IF(N198="snížená",J198,0)</f>
        <v>0</v>
      </c>
      <c r="BG198" s="238">
        <f>IF(N198="zákl. přenesená",J198,0)</f>
        <v>0</v>
      </c>
      <c r="BH198" s="238">
        <f>IF(N198="sníž. přenesená",J198,0)</f>
        <v>0</v>
      </c>
      <c r="BI198" s="238">
        <f>IF(N198="nulová",J198,0)</f>
        <v>0</v>
      </c>
      <c r="BJ198" s="25" t="s">
        <v>24</v>
      </c>
      <c r="BK198" s="238">
        <f>ROUND(I198*H198,2)</f>
        <v>0</v>
      </c>
      <c r="BL198" s="25" t="s">
        <v>287</v>
      </c>
      <c r="BM198" s="25" t="s">
        <v>1767</v>
      </c>
    </row>
    <row r="199" spans="2:47" s="1" customFormat="1" ht="13.5">
      <c r="B199" s="48"/>
      <c r="C199" s="76"/>
      <c r="D199" s="239" t="s">
        <v>269</v>
      </c>
      <c r="E199" s="76"/>
      <c r="F199" s="240" t="s">
        <v>664</v>
      </c>
      <c r="G199" s="76"/>
      <c r="H199" s="76"/>
      <c r="I199" s="198"/>
      <c r="J199" s="76"/>
      <c r="K199" s="76"/>
      <c r="L199" s="74"/>
      <c r="M199" s="241"/>
      <c r="N199" s="49"/>
      <c r="O199" s="49"/>
      <c r="P199" s="49"/>
      <c r="Q199" s="49"/>
      <c r="R199" s="49"/>
      <c r="S199" s="49"/>
      <c r="T199" s="97"/>
      <c r="AT199" s="25" t="s">
        <v>269</v>
      </c>
      <c r="AU199" s="25" t="s">
        <v>92</v>
      </c>
    </row>
    <row r="200" spans="2:51" s="12" customFormat="1" ht="13.5">
      <c r="B200" s="253"/>
      <c r="C200" s="254"/>
      <c r="D200" s="239" t="s">
        <v>278</v>
      </c>
      <c r="E200" s="255" t="s">
        <v>40</v>
      </c>
      <c r="F200" s="256" t="s">
        <v>1768</v>
      </c>
      <c r="G200" s="254"/>
      <c r="H200" s="257">
        <v>162.75</v>
      </c>
      <c r="I200" s="258"/>
      <c r="J200" s="254"/>
      <c r="K200" s="254"/>
      <c r="L200" s="259"/>
      <c r="M200" s="260"/>
      <c r="N200" s="261"/>
      <c r="O200" s="261"/>
      <c r="P200" s="261"/>
      <c r="Q200" s="261"/>
      <c r="R200" s="261"/>
      <c r="S200" s="261"/>
      <c r="T200" s="262"/>
      <c r="AT200" s="263" t="s">
        <v>278</v>
      </c>
      <c r="AU200" s="263" t="s">
        <v>92</v>
      </c>
      <c r="AV200" s="12" t="s">
        <v>92</v>
      </c>
      <c r="AW200" s="12" t="s">
        <v>47</v>
      </c>
      <c r="AX200" s="12" t="s">
        <v>24</v>
      </c>
      <c r="AY200" s="263" t="s">
        <v>261</v>
      </c>
    </row>
    <row r="201" spans="2:65" s="1" customFormat="1" ht="22.8" customHeight="1">
      <c r="B201" s="48"/>
      <c r="C201" s="228" t="s">
        <v>655</v>
      </c>
      <c r="D201" s="228" t="s">
        <v>262</v>
      </c>
      <c r="E201" s="229" t="s">
        <v>667</v>
      </c>
      <c r="F201" s="230" t="s">
        <v>668</v>
      </c>
      <c r="G201" s="231" t="s">
        <v>504</v>
      </c>
      <c r="H201" s="232">
        <v>395.53</v>
      </c>
      <c r="I201" s="233"/>
      <c r="J201" s="232">
        <f>ROUND(I201*H201,2)</f>
        <v>0</v>
      </c>
      <c r="K201" s="230" t="s">
        <v>266</v>
      </c>
      <c r="L201" s="74"/>
      <c r="M201" s="234" t="s">
        <v>40</v>
      </c>
      <c r="N201" s="235" t="s">
        <v>55</v>
      </c>
      <c r="O201" s="49"/>
      <c r="P201" s="236">
        <f>O201*H201</f>
        <v>0</v>
      </c>
      <c r="Q201" s="236">
        <v>0</v>
      </c>
      <c r="R201" s="236">
        <f>Q201*H201</f>
        <v>0</v>
      </c>
      <c r="S201" s="236">
        <v>0</v>
      </c>
      <c r="T201" s="237">
        <f>S201*H201</f>
        <v>0</v>
      </c>
      <c r="AR201" s="25" t="s">
        <v>287</v>
      </c>
      <c r="AT201" s="25" t="s">
        <v>262</v>
      </c>
      <c r="AU201" s="25" t="s">
        <v>92</v>
      </c>
      <c r="AY201" s="25" t="s">
        <v>261</v>
      </c>
      <c r="BE201" s="238">
        <f>IF(N201="základní",J201,0)</f>
        <v>0</v>
      </c>
      <c r="BF201" s="238">
        <f>IF(N201="snížená",J201,0)</f>
        <v>0</v>
      </c>
      <c r="BG201" s="238">
        <f>IF(N201="zákl. přenesená",J201,0)</f>
        <v>0</v>
      </c>
      <c r="BH201" s="238">
        <f>IF(N201="sníž. přenesená",J201,0)</f>
        <v>0</v>
      </c>
      <c r="BI201" s="238">
        <f>IF(N201="nulová",J201,0)</f>
        <v>0</v>
      </c>
      <c r="BJ201" s="25" t="s">
        <v>24</v>
      </c>
      <c r="BK201" s="238">
        <f>ROUND(I201*H201,2)</f>
        <v>0</v>
      </c>
      <c r="BL201" s="25" t="s">
        <v>287</v>
      </c>
      <c r="BM201" s="25" t="s">
        <v>1769</v>
      </c>
    </row>
    <row r="202" spans="2:47" s="1" customFormat="1" ht="13.5">
      <c r="B202" s="48"/>
      <c r="C202" s="76"/>
      <c r="D202" s="239" t="s">
        <v>269</v>
      </c>
      <c r="E202" s="76"/>
      <c r="F202" s="240" t="s">
        <v>670</v>
      </c>
      <c r="G202" s="76"/>
      <c r="H202" s="76"/>
      <c r="I202" s="198"/>
      <c r="J202" s="76"/>
      <c r="K202" s="76"/>
      <c r="L202" s="74"/>
      <c r="M202" s="241"/>
      <c r="N202" s="49"/>
      <c r="O202" s="49"/>
      <c r="P202" s="49"/>
      <c r="Q202" s="49"/>
      <c r="R202" s="49"/>
      <c r="S202" s="49"/>
      <c r="T202" s="97"/>
      <c r="AT202" s="25" t="s">
        <v>269</v>
      </c>
      <c r="AU202" s="25" t="s">
        <v>92</v>
      </c>
    </row>
    <row r="203" spans="2:51" s="12" customFormat="1" ht="13.5">
      <c r="B203" s="253"/>
      <c r="C203" s="254"/>
      <c r="D203" s="239" t="s">
        <v>278</v>
      </c>
      <c r="E203" s="255" t="s">
        <v>40</v>
      </c>
      <c r="F203" s="256" t="s">
        <v>1770</v>
      </c>
      <c r="G203" s="254"/>
      <c r="H203" s="257">
        <v>325</v>
      </c>
      <c r="I203" s="258"/>
      <c r="J203" s="254"/>
      <c r="K203" s="254"/>
      <c r="L203" s="259"/>
      <c r="M203" s="260"/>
      <c r="N203" s="261"/>
      <c r="O203" s="261"/>
      <c r="P203" s="261"/>
      <c r="Q203" s="261"/>
      <c r="R203" s="261"/>
      <c r="S203" s="261"/>
      <c r="T203" s="262"/>
      <c r="AT203" s="263" t="s">
        <v>278</v>
      </c>
      <c r="AU203" s="263" t="s">
        <v>92</v>
      </c>
      <c r="AV203" s="12" t="s">
        <v>92</v>
      </c>
      <c r="AW203" s="12" t="s">
        <v>47</v>
      </c>
      <c r="AX203" s="12" t="s">
        <v>84</v>
      </c>
      <c r="AY203" s="263" t="s">
        <v>261</v>
      </c>
    </row>
    <row r="204" spans="2:51" s="12" customFormat="1" ht="13.5">
      <c r="B204" s="253"/>
      <c r="C204" s="254"/>
      <c r="D204" s="239" t="s">
        <v>278</v>
      </c>
      <c r="E204" s="255" t="s">
        <v>40</v>
      </c>
      <c r="F204" s="256" t="s">
        <v>1771</v>
      </c>
      <c r="G204" s="254"/>
      <c r="H204" s="257">
        <v>70.53</v>
      </c>
      <c r="I204" s="258"/>
      <c r="J204" s="254"/>
      <c r="K204" s="254"/>
      <c r="L204" s="259"/>
      <c r="M204" s="260"/>
      <c r="N204" s="261"/>
      <c r="O204" s="261"/>
      <c r="P204" s="261"/>
      <c r="Q204" s="261"/>
      <c r="R204" s="261"/>
      <c r="S204" s="261"/>
      <c r="T204" s="262"/>
      <c r="AT204" s="263" t="s">
        <v>278</v>
      </c>
      <c r="AU204" s="263" t="s">
        <v>92</v>
      </c>
      <c r="AV204" s="12" t="s">
        <v>92</v>
      </c>
      <c r="AW204" s="12" t="s">
        <v>47</v>
      </c>
      <c r="AX204" s="12" t="s">
        <v>84</v>
      </c>
      <c r="AY204" s="263" t="s">
        <v>261</v>
      </c>
    </row>
    <row r="205" spans="2:51" s="15" customFormat="1" ht="13.5">
      <c r="B205" s="290"/>
      <c r="C205" s="291"/>
      <c r="D205" s="239" t="s">
        <v>278</v>
      </c>
      <c r="E205" s="292" t="s">
        <v>40</v>
      </c>
      <c r="F205" s="293" t="s">
        <v>380</v>
      </c>
      <c r="G205" s="291"/>
      <c r="H205" s="294">
        <v>395.53</v>
      </c>
      <c r="I205" s="295"/>
      <c r="J205" s="291"/>
      <c r="K205" s="291"/>
      <c r="L205" s="296"/>
      <c r="M205" s="297"/>
      <c r="N205" s="298"/>
      <c r="O205" s="298"/>
      <c r="P205" s="298"/>
      <c r="Q205" s="298"/>
      <c r="R205" s="298"/>
      <c r="S205" s="298"/>
      <c r="T205" s="299"/>
      <c r="AT205" s="300" t="s">
        <v>278</v>
      </c>
      <c r="AU205" s="300" t="s">
        <v>92</v>
      </c>
      <c r="AV205" s="15" t="s">
        <v>287</v>
      </c>
      <c r="AW205" s="15" t="s">
        <v>47</v>
      </c>
      <c r="AX205" s="15" t="s">
        <v>24</v>
      </c>
      <c r="AY205" s="300" t="s">
        <v>261</v>
      </c>
    </row>
    <row r="206" spans="2:65" s="1" customFormat="1" ht="22.8" customHeight="1">
      <c r="B206" s="48"/>
      <c r="C206" s="228" t="s">
        <v>660</v>
      </c>
      <c r="D206" s="228" t="s">
        <v>262</v>
      </c>
      <c r="E206" s="229" t="s">
        <v>1016</v>
      </c>
      <c r="F206" s="230" t="s">
        <v>1017</v>
      </c>
      <c r="G206" s="231" t="s">
        <v>504</v>
      </c>
      <c r="H206" s="232">
        <v>162.75</v>
      </c>
      <c r="I206" s="233"/>
      <c r="J206" s="232">
        <f>ROUND(I206*H206,2)</f>
        <v>0</v>
      </c>
      <c r="K206" s="230" t="s">
        <v>266</v>
      </c>
      <c r="L206" s="74"/>
      <c r="M206" s="234" t="s">
        <v>40</v>
      </c>
      <c r="N206" s="235" t="s">
        <v>55</v>
      </c>
      <c r="O206" s="49"/>
      <c r="P206" s="236">
        <f>O206*H206</f>
        <v>0</v>
      </c>
      <c r="Q206" s="236">
        <v>0</v>
      </c>
      <c r="R206" s="236">
        <f>Q206*H206</f>
        <v>0</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1772</v>
      </c>
    </row>
    <row r="207" spans="2:47" s="1" customFormat="1" ht="13.5">
      <c r="B207" s="48"/>
      <c r="C207" s="76"/>
      <c r="D207" s="239" t="s">
        <v>269</v>
      </c>
      <c r="E207" s="76"/>
      <c r="F207" s="240" t="s">
        <v>1019</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678</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1773</v>
      </c>
      <c r="G209" s="254"/>
      <c r="H209" s="257">
        <v>162.75</v>
      </c>
      <c r="I209" s="258"/>
      <c r="J209" s="254"/>
      <c r="K209" s="254"/>
      <c r="L209" s="259"/>
      <c r="M209" s="260"/>
      <c r="N209" s="261"/>
      <c r="O209" s="261"/>
      <c r="P209" s="261"/>
      <c r="Q209" s="261"/>
      <c r="R209" s="261"/>
      <c r="S209" s="261"/>
      <c r="T209" s="262"/>
      <c r="AT209" s="263" t="s">
        <v>278</v>
      </c>
      <c r="AU209" s="263" t="s">
        <v>92</v>
      </c>
      <c r="AV209" s="12" t="s">
        <v>92</v>
      </c>
      <c r="AW209" s="12" t="s">
        <v>47</v>
      </c>
      <c r="AX209" s="12" t="s">
        <v>24</v>
      </c>
      <c r="AY209" s="263" t="s">
        <v>261</v>
      </c>
    </row>
    <row r="210" spans="2:65" s="1" customFormat="1" ht="14.4" customHeight="1">
      <c r="B210" s="48"/>
      <c r="C210" s="301" t="s">
        <v>666</v>
      </c>
      <c r="D210" s="301" t="s">
        <v>510</v>
      </c>
      <c r="E210" s="302" t="s">
        <v>693</v>
      </c>
      <c r="F210" s="303" t="s">
        <v>694</v>
      </c>
      <c r="G210" s="304" t="s">
        <v>683</v>
      </c>
      <c r="H210" s="305">
        <v>4.07</v>
      </c>
      <c r="I210" s="306"/>
      <c r="J210" s="305">
        <f>ROUND(I210*H210,2)</f>
        <v>0</v>
      </c>
      <c r="K210" s="303" t="s">
        <v>266</v>
      </c>
      <c r="L210" s="307"/>
      <c r="M210" s="308" t="s">
        <v>40</v>
      </c>
      <c r="N210" s="309" t="s">
        <v>55</v>
      </c>
      <c r="O210" s="49"/>
      <c r="P210" s="236">
        <f>O210*H210</f>
        <v>0</v>
      </c>
      <c r="Q210" s="236">
        <v>0.001</v>
      </c>
      <c r="R210" s="236">
        <f>Q210*H210</f>
        <v>0.004070000000000001</v>
      </c>
      <c r="S210" s="236">
        <v>0</v>
      </c>
      <c r="T210" s="237">
        <f>S210*H210</f>
        <v>0</v>
      </c>
      <c r="AR210" s="25" t="s">
        <v>308</v>
      </c>
      <c r="AT210" s="25" t="s">
        <v>510</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287</v>
      </c>
      <c r="BM210" s="25" t="s">
        <v>1774</v>
      </c>
    </row>
    <row r="211" spans="2:47" s="1" customFormat="1" ht="13.5">
      <c r="B211" s="48"/>
      <c r="C211" s="76"/>
      <c r="D211" s="239" t="s">
        <v>269</v>
      </c>
      <c r="E211" s="76"/>
      <c r="F211" s="240" t="s">
        <v>694</v>
      </c>
      <c r="G211" s="76"/>
      <c r="H211" s="76"/>
      <c r="I211" s="198"/>
      <c r="J211" s="76"/>
      <c r="K211" s="76"/>
      <c r="L211" s="74"/>
      <c r="M211" s="241"/>
      <c r="N211" s="49"/>
      <c r="O211" s="49"/>
      <c r="P211" s="49"/>
      <c r="Q211" s="49"/>
      <c r="R211" s="49"/>
      <c r="S211" s="49"/>
      <c r="T211" s="97"/>
      <c r="AT211" s="25" t="s">
        <v>269</v>
      </c>
      <c r="AU211" s="25" t="s">
        <v>92</v>
      </c>
    </row>
    <row r="212" spans="2:47" s="1" customFormat="1" ht="13.5">
      <c r="B212" s="48"/>
      <c r="C212" s="76"/>
      <c r="D212" s="239" t="s">
        <v>271</v>
      </c>
      <c r="E212" s="76"/>
      <c r="F212" s="242" t="s">
        <v>1775</v>
      </c>
      <c r="G212" s="76"/>
      <c r="H212" s="76"/>
      <c r="I212" s="198"/>
      <c r="J212" s="76"/>
      <c r="K212" s="76"/>
      <c r="L212" s="74"/>
      <c r="M212" s="241"/>
      <c r="N212" s="49"/>
      <c r="O212" s="49"/>
      <c r="P212" s="49"/>
      <c r="Q212" s="49"/>
      <c r="R212" s="49"/>
      <c r="S212" s="49"/>
      <c r="T212" s="97"/>
      <c r="AT212" s="25" t="s">
        <v>271</v>
      </c>
      <c r="AU212" s="25" t="s">
        <v>92</v>
      </c>
    </row>
    <row r="213" spans="2:51" s="12" customFormat="1" ht="13.5">
      <c r="B213" s="253"/>
      <c r="C213" s="254"/>
      <c r="D213" s="239" t="s">
        <v>278</v>
      </c>
      <c r="E213" s="255" t="s">
        <v>40</v>
      </c>
      <c r="F213" s="256" t="s">
        <v>1776</v>
      </c>
      <c r="G213" s="254"/>
      <c r="H213" s="257">
        <v>4.07</v>
      </c>
      <c r="I213" s="258"/>
      <c r="J213" s="254"/>
      <c r="K213" s="254"/>
      <c r="L213" s="259"/>
      <c r="M213" s="260"/>
      <c r="N213" s="261"/>
      <c r="O213" s="261"/>
      <c r="P213" s="261"/>
      <c r="Q213" s="261"/>
      <c r="R213" s="261"/>
      <c r="S213" s="261"/>
      <c r="T213" s="262"/>
      <c r="AT213" s="263" t="s">
        <v>278</v>
      </c>
      <c r="AU213" s="263" t="s">
        <v>92</v>
      </c>
      <c r="AV213" s="12" t="s">
        <v>92</v>
      </c>
      <c r="AW213" s="12" t="s">
        <v>47</v>
      </c>
      <c r="AX213" s="12" t="s">
        <v>24</v>
      </c>
      <c r="AY213" s="263" t="s">
        <v>261</v>
      </c>
    </row>
    <row r="214" spans="2:65" s="1" customFormat="1" ht="22.8" customHeight="1">
      <c r="B214" s="48"/>
      <c r="C214" s="228" t="s">
        <v>673</v>
      </c>
      <c r="D214" s="228" t="s">
        <v>262</v>
      </c>
      <c r="E214" s="229" t="s">
        <v>674</v>
      </c>
      <c r="F214" s="230" t="s">
        <v>675</v>
      </c>
      <c r="G214" s="231" t="s">
        <v>504</v>
      </c>
      <c r="H214" s="232">
        <v>70.53</v>
      </c>
      <c r="I214" s="233"/>
      <c r="J214" s="232">
        <f>ROUND(I214*H214,2)</f>
        <v>0</v>
      </c>
      <c r="K214" s="230" t="s">
        <v>266</v>
      </c>
      <c r="L214" s="74"/>
      <c r="M214" s="234" t="s">
        <v>40</v>
      </c>
      <c r="N214" s="235" t="s">
        <v>55</v>
      </c>
      <c r="O214" s="49"/>
      <c r="P214" s="236">
        <f>O214*H214</f>
        <v>0</v>
      </c>
      <c r="Q214" s="236">
        <v>0</v>
      </c>
      <c r="R214" s="236">
        <f>Q214*H214</f>
        <v>0</v>
      </c>
      <c r="S214" s="236">
        <v>0</v>
      </c>
      <c r="T214" s="237">
        <f>S214*H214</f>
        <v>0</v>
      </c>
      <c r="AR214" s="25" t="s">
        <v>287</v>
      </c>
      <c r="AT214" s="25" t="s">
        <v>262</v>
      </c>
      <c r="AU214" s="25" t="s">
        <v>92</v>
      </c>
      <c r="AY214" s="25" t="s">
        <v>261</v>
      </c>
      <c r="BE214" s="238">
        <f>IF(N214="základní",J214,0)</f>
        <v>0</v>
      </c>
      <c r="BF214" s="238">
        <f>IF(N214="snížená",J214,0)</f>
        <v>0</v>
      </c>
      <c r="BG214" s="238">
        <f>IF(N214="zákl. přenesená",J214,0)</f>
        <v>0</v>
      </c>
      <c r="BH214" s="238">
        <f>IF(N214="sníž. přenesená",J214,0)</f>
        <v>0</v>
      </c>
      <c r="BI214" s="238">
        <f>IF(N214="nulová",J214,0)</f>
        <v>0</v>
      </c>
      <c r="BJ214" s="25" t="s">
        <v>24</v>
      </c>
      <c r="BK214" s="238">
        <f>ROUND(I214*H214,2)</f>
        <v>0</v>
      </c>
      <c r="BL214" s="25" t="s">
        <v>287</v>
      </c>
      <c r="BM214" s="25" t="s">
        <v>1777</v>
      </c>
    </row>
    <row r="215" spans="2:47" s="1" customFormat="1" ht="13.5">
      <c r="B215" s="48"/>
      <c r="C215" s="76"/>
      <c r="D215" s="239" t="s">
        <v>269</v>
      </c>
      <c r="E215" s="76"/>
      <c r="F215" s="240" t="s">
        <v>677</v>
      </c>
      <c r="G215" s="76"/>
      <c r="H215" s="76"/>
      <c r="I215" s="198"/>
      <c r="J215" s="76"/>
      <c r="K215" s="76"/>
      <c r="L215" s="74"/>
      <c r="M215" s="241"/>
      <c r="N215" s="49"/>
      <c r="O215" s="49"/>
      <c r="P215" s="49"/>
      <c r="Q215" s="49"/>
      <c r="R215" s="49"/>
      <c r="S215" s="49"/>
      <c r="T215" s="97"/>
      <c r="AT215" s="25" t="s">
        <v>269</v>
      </c>
      <c r="AU215" s="25" t="s">
        <v>92</v>
      </c>
    </row>
    <row r="216" spans="2:47" s="1" customFormat="1" ht="13.5">
      <c r="B216" s="48"/>
      <c r="C216" s="76"/>
      <c r="D216" s="239" t="s">
        <v>343</v>
      </c>
      <c r="E216" s="76"/>
      <c r="F216" s="242" t="s">
        <v>678</v>
      </c>
      <c r="G216" s="76"/>
      <c r="H216" s="76"/>
      <c r="I216" s="198"/>
      <c r="J216" s="76"/>
      <c r="K216" s="76"/>
      <c r="L216" s="74"/>
      <c r="M216" s="241"/>
      <c r="N216" s="49"/>
      <c r="O216" s="49"/>
      <c r="P216" s="49"/>
      <c r="Q216" s="49"/>
      <c r="R216" s="49"/>
      <c r="S216" s="49"/>
      <c r="T216" s="97"/>
      <c r="AT216" s="25" t="s">
        <v>343</v>
      </c>
      <c r="AU216" s="25" t="s">
        <v>92</v>
      </c>
    </row>
    <row r="217" spans="2:51" s="12" customFormat="1" ht="13.5">
      <c r="B217" s="253"/>
      <c r="C217" s="254"/>
      <c r="D217" s="239" t="s">
        <v>278</v>
      </c>
      <c r="E217" s="255" t="s">
        <v>40</v>
      </c>
      <c r="F217" s="256" t="s">
        <v>1778</v>
      </c>
      <c r="G217" s="254"/>
      <c r="H217" s="257">
        <v>70.53</v>
      </c>
      <c r="I217" s="258"/>
      <c r="J217" s="254"/>
      <c r="K217" s="254"/>
      <c r="L217" s="259"/>
      <c r="M217" s="260"/>
      <c r="N217" s="261"/>
      <c r="O217" s="261"/>
      <c r="P217" s="261"/>
      <c r="Q217" s="261"/>
      <c r="R217" s="261"/>
      <c r="S217" s="261"/>
      <c r="T217" s="262"/>
      <c r="AT217" s="263" t="s">
        <v>278</v>
      </c>
      <c r="AU217" s="263" t="s">
        <v>92</v>
      </c>
      <c r="AV217" s="12" t="s">
        <v>92</v>
      </c>
      <c r="AW217" s="12" t="s">
        <v>47</v>
      </c>
      <c r="AX217" s="12" t="s">
        <v>24</v>
      </c>
      <c r="AY217" s="263" t="s">
        <v>261</v>
      </c>
    </row>
    <row r="218" spans="2:65" s="1" customFormat="1" ht="14.4" customHeight="1">
      <c r="B218" s="48"/>
      <c r="C218" s="301" t="s">
        <v>680</v>
      </c>
      <c r="D218" s="301" t="s">
        <v>510</v>
      </c>
      <c r="E218" s="302" t="s">
        <v>681</v>
      </c>
      <c r="F218" s="303" t="s">
        <v>682</v>
      </c>
      <c r="G218" s="304" t="s">
        <v>683</v>
      </c>
      <c r="H218" s="305">
        <v>1.76</v>
      </c>
      <c r="I218" s="306"/>
      <c r="J218" s="305">
        <f>ROUND(I218*H218,2)</f>
        <v>0</v>
      </c>
      <c r="K218" s="303" t="s">
        <v>266</v>
      </c>
      <c r="L218" s="307"/>
      <c r="M218" s="308" t="s">
        <v>40</v>
      </c>
      <c r="N218" s="309" t="s">
        <v>55</v>
      </c>
      <c r="O218" s="49"/>
      <c r="P218" s="236">
        <f>O218*H218</f>
        <v>0</v>
      </c>
      <c r="Q218" s="236">
        <v>0.001</v>
      </c>
      <c r="R218" s="236">
        <f>Q218*H218</f>
        <v>0.00176</v>
      </c>
      <c r="S218" s="236">
        <v>0</v>
      </c>
      <c r="T218" s="237">
        <f>S218*H218</f>
        <v>0</v>
      </c>
      <c r="AR218" s="25" t="s">
        <v>308</v>
      </c>
      <c r="AT218" s="25" t="s">
        <v>510</v>
      </c>
      <c r="AU218" s="25" t="s">
        <v>92</v>
      </c>
      <c r="AY218" s="25" t="s">
        <v>261</v>
      </c>
      <c r="BE218" s="238">
        <f>IF(N218="základní",J218,0)</f>
        <v>0</v>
      </c>
      <c r="BF218" s="238">
        <f>IF(N218="snížená",J218,0)</f>
        <v>0</v>
      </c>
      <c r="BG218" s="238">
        <f>IF(N218="zákl. přenesená",J218,0)</f>
        <v>0</v>
      </c>
      <c r="BH218" s="238">
        <f>IF(N218="sníž. přenesená",J218,0)</f>
        <v>0</v>
      </c>
      <c r="BI218" s="238">
        <f>IF(N218="nulová",J218,0)</f>
        <v>0</v>
      </c>
      <c r="BJ218" s="25" t="s">
        <v>24</v>
      </c>
      <c r="BK218" s="238">
        <f>ROUND(I218*H218,2)</f>
        <v>0</v>
      </c>
      <c r="BL218" s="25" t="s">
        <v>287</v>
      </c>
      <c r="BM218" s="25" t="s">
        <v>1779</v>
      </c>
    </row>
    <row r="219" spans="2:47" s="1" customFormat="1" ht="13.5">
      <c r="B219" s="48"/>
      <c r="C219" s="76"/>
      <c r="D219" s="239" t="s">
        <v>269</v>
      </c>
      <c r="E219" s="76"/>
      <c r="F219" s="240" t="s">
        <v>682</v>
      </c>
      <c r="G219" s="76"/>
      <c r="H219" s="76"/>
      <c r="I219" s="198"/>
      <c r="J219" s="76"/>
      <c r="K219" s="76"/>
      <c r="L219" s="74"/>
      <c r="M219" s="241"/>
      <c r="N219" s="49"/>
      <c r="O219" s="49"/>
      <c r="P219" s="49"/>
      <c r="Q219" s="49"/>
      <c r="R219" s="49"/>
      <c r="S219" s="49"/>
      <c r="T219" s="97"/>
      <c r="AT219" s="25" t="s">
        <v>269</v>
      </c>
      <c r="AU219" s="25" t="s">
        <v>92</v>
      </c>
    </row>
    <row r="220" spans="2:47" s="1" customFormat="1" ht="13.5">
      <c r="B220" s="48"/>
      <c r="C220" s="76"/>
      <c r="D220" s="239" t="s">
        <v>271</v>
      </c>
      <c r="E220" s="76"/>
      <c r="F220" s="242" t="s">
        <v>1775</v>
      </c>
      <c r="G220" s="76"/>
      <c r="H220" s="76"/>
      <c r="I220" s="198"/>
      <c r="J220" s="76"/>
      <c r="K220" s="76"/>
      <c r="L220" s="74"/>
      <c r="M220" s="241"/>
      <c r="N220" s="49"/>
      <c r="O220" s="49"/>
      <c r="P220" s="49"/>
      <c r="Q220" s="49"/>
      <c r="R220" s="49"/>
      <c r="S220" s="49"/>
      <c r="T220" s="97"/>
      <c r="AT220" s="25" t="s">
        <v>271</v>
      </c>
      <c r="AU220" s="25" t="s">
        <v>92</v>
      </c>
    </row>
    <row r="221" spans="2:51" s="12" customFormat="1" ht="13.5">
      <c r="B221" s="253"/>
      <c r="C221" s="254"/>
      <c r="D221" s="239" t="s">
        <v>278</v>
      </c>
      <c r="E221" s="255" t="s">
        <v>40</v>
      </c>
      <c r="F221" s="256" t="s">
        <v>1780</v>
      </c>
      <c r="G221" s="254"/>
      <c r="H221" s="257">
        <v>1.76</v>
      </c>
      <c r="I221" s="258"/>
      <c r="J221" s="254"/>
      <c r="K221" s="254"/>
      <c r="L221" s="259"/>
      <c r="M221" s="260"/>
      <c r="N221" s="261"/>
      <c r="O221" s="261"/>
      <c r="P221" s="261"/>
      <c r="Q221" s="261"/>
      <c r="R221" s="261"/>
      <c r="S221" s="261"/>
      <c r="T221" s="262"/>
      <c r="AT221" s="263" t="s">
        <v>278</v>
      </c>
      <c r="AU221" s="263" t="s">
        <v>92</v>
      </c>
      <c r="AV221" s="12" t="s">
        <v>92</v>
      </c>
      <c r="AW221" s="12" t="s">
        <v>47</v>
      </c>
      <c r="AX221" s="12" t="s">
        <v>24</v>
      </c>
      <c r="AY221" s="263" t="s">
        <v>261</v>
      </c>
    </row>
    <row r="222" spans="2:65" s="1" customFormat="1" ht="14.4" customHeight="1">
      <c r="B222" s="48"/>
      <c r="C222" s="228" t="s">
        <v>686</v>
      </c>
      <c r="D222" s="228" t="s">
        <v>262</v>
      </c>
      <c r="E222" s="229" t="s">
        <v>698</v>
      </c>
      <c r="F222" s="230" t="s">
        <v>699</v>
      </c>
      <c r="G222" s="231" t="s">
        <v>504</v>
      </c>
      <c r="H222" s="232">
        <v>689.6</v>
      </c>
      <c r="I222" s="233"/>
      <c r="J222" s="232">
        <f>ROUND(I222*H222,2)</f>
        <v>0</v>
      </c>
      <c r="K222" s="230" t="s">
        <v>266</v>
      </c>
      <c r="L222" s="74"/>
      <c r="M222" s="234" t="s">
        <v>40</v>
      </c>
      <c r="N222" s="235" t="s">
        <v>55</v>
      </c>
      <c r="O222" s="49"/>
      <c r="P222" s="236">
        <f>O222*H222</f>
        <v>0</v>
      </c>
      <c r="Q222" s="236">
        <v>0</v>
      </c>
      <c r="R222" s="236">
        <f>Q222*H222</f>
        <v>0</v>
      </c>
      <c r="S222" s="236">
        <v>0</v>
      </c>
      <c r="T222" s="237">
        <f>S222*H222</f>
        <v>0</v>
      </c>
      <c r="AR222" s="25" t="s">
        <v>287</v>
      </c>
      <c r="AT222" s="25" t="s">
        <v>262</v>
      </c>
      <c r="AU222" s="25" t="s">
        <v>92</v>
      </c>
      <c r="AY222" s="25" t="s">
        <v>261</v>
      </c>
      <c r="BE222" s="238">
        <f>IF(N222="základní",J222,0)</f>
        <v>0</v>
      </c>
      <c r="BF222" s="238">
        <f>IF(N222="snížená",J222,0)</f>
        <v>0</v>
      </c>
      <c r="BG222" s="238">
        <f>IF(N222="zákl. přenesená",J222,0)</f>
        <v>0</v>
      </c>
      <c r="BH222" s="238">
        <f>IF(N222="sníž. přenesená",J222,0)</f>
        <v>0</v>
      </c>
      <c r="BI222" s="238">
        <f>IF(N222="nulová",J222,0)</f>
        <v>0</v>
      </c>
      <c r="BJ222" s="25" t="s">
        <v>24</v>
      </c>
      <c r="BK222" s="238">
        <f>ROUND(I222*H222,2)</f>
        <v>0</v>
      </c>
      <c r="BL222" s="25" t="s">
        <v>287</v>
      </c>
      <c r="BM222" s="25" t="s">
        <v>1781</v>
      </c>
    </row>
    <row r="223" spans="2:47" s="1" customFormat="1" ht="13.5">
      <c r="B223" s="48"/>
      <c r="C223" s="76"/>
      <c r="D223" s="239" t="s">
        <v>269</v>
      </c>
      <c r="E223" s="76"/>
      <c r="F223" s="240" t="s">
        <v>701</v>
      </c>
      <c r="G223" s="76"/>
      <c r="H223" s="76"/>
      <c r="I223" s="198"/>
      <c r="J223" s="76"/>
      <c r="K223" s="76"/>
      <c r="L223" s="74"/>
      <c r="M223" s="241"/>
      <c r="N223" s="49"/>
      <c r="O223" s="49"/>
      <c r="P223" s="49"/>
      <c r="Q223" s="49"/>
      <c r="R223" s="49"/>
      <c r="S223" s="49"/>
      <c r="T223" s="97"/>
      <c r="AT223" s="25" t="s">
        <v>269</v>
      </c>
      <c r="AU223" s="25" t="s">
        <v>92</v>
      </c>
    </row>
    <row r="224" spans="2:47" s="1" customFormat="1" ht="13.5">
      <c r="B224" s="48"/>
      <c r="C224" s="76"/>
      <c r="D224" s="239" t="s">
        <v>343</v>
      </c>
      <c r="E224" s="76"/>
      <c r="F224" s="242" t="s">
        <v>702</v>
      </c>
      <c r="G224" s="76"/>
      <c r="H224" s="76"/>
      <c r="I224" s="198"/>
      <c r="J224" s="76"/>
      <c r="K224" s="76"/>
      <c r="L224" s="74"/>
      <c r="M224" s="241"/>
      <c r="N224" s="49"/>
      <c r="O224" s="49"/>
      <c r="P224" s="49"/>
      <c r="Q224" s="49"/>
      <c r="R224" s="49"/>
      <c r="S224" s="49"/>
      <c r="T224" s="97"/>
      <c r="AT224" s="25" t="s">
        <v>343</v>
      </c>
      <c r="AU224" s="25" t="s">
        <v>92</v>
      </c>
    </row>
    <row r="225" spans="2:47" s="1" customFormat="1" ht="13.5">
      <c r="B225" s="48"/>
      <c r="C225" s="76"/>
      <c r="D225" s="239" t="s">
        <v>271</v>
      </c>
      <c r="E225" s="76"/>
      <c r="F225" s="242" t="s">
        <v>703</v>
      </c>
      <c r="G225" s="76"/>
      <c r="H225" s="76"/>
      <c r="I225" s="198"/>
      <c r="J225" s="76"/>
      <c r="K225" s="76"/>
      <c r="L225" s="74"/>
      <c r="M225" s="241"/>
      <c r="N225" s="49"/>
      <c r="O225" s="49"/>
      <c r="P225" s="49"/>
      <c r="Q225" s="49"/>
      <c r="R225" s="49"/>
      <c r="S225" s="49"/>
      <c r="T225" s="97"/>
      <c r="AT225" s="25" t="s">
        <v>271</v>
      </c>
      <c r="AU225" s="25" t="s">
        <v>92</v>
      </c>
    </row>
    <row r="226" spans="2:51" s="12" customFormat="1" ht="13.5">
      <c r="B226" s="253"/>
      <c r="C226" s="254"/>
      <c r="D226" s="239" t="s">
        <v>278</v>
      </c>
      <c r="E226" s="255" t="s">
        <v>40</v>
      </c>
      <c r="F226" s="256" t="s">
        <v>1782</v>
      </c>
      <c r="G226" s="254"/>
      <c r="H226" s="257">
        <v>689.6</v>
      </c>
      <c r="I226" s="258"/>
      <c r="J226" s="254"/>
      <c r="K226" s="254"/>
      <c r="L226" s="259"/>
      <c r="M226" s="260"/>
      <c r="N226" s="261"/>
      <c r="O226" s="261"/>
      <c r="P226" s="261"/>
      <c r="Q226" s="261"/>
      <c r="R226" s="261"/>
      <c r="S226" s="261"/>
      <c r="T226" s="262"/>
      <c r="AT226" s="263" t="s">
        <v>278</v>
      </c>
      <c r="AU226" s="263" t="s">
        <v>92</v>
      </c>
      <c r="AV226" s="12" t="s">
        <v>92</v>
      </c>
      <c r="AW226" s="12" t="s">
        <v>47</v>
      </c>
      <c r="AX226" s="12" t="s">
        <v>24</v>
      </c>
      <c r="AY226" s="263" t="s">
        <v>261</v>
      </c>
    </row>
    <row r="227" spans="2:65" s="1" customFormat="1" ht="14.4" customHeight="1">
      <c r="B227" s="48"/>
      <c r="C227" s="228" t="s">
        <v>692</v>
      </c>
      <c r="D227" s="228" t="s">
        <v>262</v>
      </c>
      <c r="E227" s="229" t="s">
        <v>706</v>
      </c>
      <c r="F227" s="230" t="s">
        <v>707</v>
      </c>
      <c r="G227" s="231" t="s">
        <v>504</v>
      </c>
      <c r="H227" s="232">
        <v>162.75</v>
      </c>
      <c r="I227" s="233"/>
      <c r="J227" s="232">
        <f>ROUND(I227*H227,2)</f>
        <v>0</v>
      </c>
      <c r="K227" s="230" t="s">
        <v>266</v>
      </c>
      <c r="L227" s="74"/>
      <c r="M227" s="234" t="s">
        <v>40</v>
      </c>
      <c r="N227" s="235" t="s">
        <v>55</v>
      </c>
      <c r="O227" s="49"/>
      <c r="P227" s="236">
        <f>O227*H227</f>
        <v>0</v>
      </c>
      <c r="Q227" s="236">
        <v>0</v>
      </c>
      <c r="R227" s="236">
        <f>Q227*H227</f>
        <v>0</v>
      </c>
      <c r="S227" s="236">
        <v>0</v>
      </c>
      <c r="T227" s="237">
        <f>S227*H227</f>
        <v>0</v>
      </c>
      <c r="AR227" s="25" t="s">
        <v>287</v>
      </c>
      <c r="AT227" s="25" t="s">
        <v>262</v>
      </c>
      <c r="AU227" s="25" t="s">
        <v>92</v>
      </c>
      <c r="AY227" s="25" t="s">
        <v>261</v>
      </c>
      <c r="BE227" s="238">
        <f>IF(N227="základní",J227,0)</f>
        <v>0</v>
      </c>
      <c r="BF227" s="238">
        <f>IF(N227="snížená",J227,0)</f>
        <v>0</v>
      </c>
      <c r="BG227" s="238">
        <f>IF(N227="zákl. přenesená",J227,0)</f>
        <v>0</v>
      </c>
      <c r="BH227" s="238">
        <f>IF(N227="sníž. přenesená",J227,0)</f>
        <v>0</v>
      </c>
      <c r="BI227" s="238">
        <f>IF(N227="nulová",J227,0)</f>
        <v>0</v>
      </c>
      <c r="BJ227" s="25" t="s">
        <v>24</v>
      </c>
      <c r="BK227" s="238">
        <f>ROUND(I227*H227,2)</f>
        <v>0</v>
      </c>
      <c r="BL227" s="25" t="s">
        <v>287</v>
      </c>
      <c r="BM227" s="25" t="s">
        <v>1783</v>
      </c>
    </row>
    <row r="228" spans="2:47" s="1" customFormat="1" ht="13.5">
      <c r="B228" s="48"/>
      <c r="C228" s="76"/>
      <c r="D228" s="239" t="s">
        <v>269</v>
      </c>
      <c r="E228" s="76"/>
      <c r="F228" s="240" t="s">
        <v>709</v>
      </c>
      <c r="G228" s="76"/>
      <c r="H228" s="76"/>
      <c r="I228" s="198"/>
      <c r="J228" s="76"/>
      <c r="K228" s="76"/>
      <c r="L228" s="74"/>
      <c r="M228" s="241"/>
      <c r="N228" s="49"/>
      <c r="O228" s="49"/>
      <c r="P228" s="49"/>
      <c r="Q228" s="49"/>
      <c r="R228" s="49"/>
      <c r="S228" s="49"/>
      <c r="T228" s="97"/>
      <c r="AT228" s="25" t="s">
        <v>269</v>
      </c>
      <c r="AU228" s="25" t="s">
        <v>92</v>
      </c>
    </row>
    <row r="229" spans="2:47" s="1" customFormat="1" ht="13.5">
      <c r="B229" s="48"/>
      <c r="C229" s="76"/>
      <c r="D229" s="239" t="s">
        <v>343</v>
      </c>
      <c r="E229" s="76"/>
      <c r="F229" s="242" t="s">
        <v>710</v>
      </c>
      <c r="G229" s="76"/>
      <c r="H229" s="76"/>
      <c r="I229" s="198"/>
      <c r="J229" s="76"/>
      <c r="K229" s="76"/>
      <c r="L229" s="74"/>
      <c r="M229" s="241"/>
      <c r="N229" s="49"/>
      <c r="O229" s="49"/>
      <c r="P229" s="49"/>
      <c r="Q229" s="49"/>
      <c r="R229" s="49"/>
      <c r="S229" s="49"/>
      <c r="T229" s="97"/>
      <c r="AT229" s="25" t="s">
        <v>343</v>
      </c>
      <c r="AU229" s="25" t="s">
        <v>92</v>
      </c>
    </row>
    <row r="230" spans="2:51" s="12" customFormat="1" ht="13.5">
      <c r="B230" s="253"/>
      <c r="C230" s="254"/>
      <c r="D230" s="239" t="s">
        <v>278</v>
      </c>
      <c r="E230" s="255" t="s">
        <v>40</v>
      </c>
      <c r="F230" s="256" t="s">
        <v>1784</v>
      </c>
      <c r="G230" s="254"/>
      <c r="H230" s="257">
        <v>162.75</v>
      </c>
      <c r="I230" s="258"/>
      <c r="J230" s="254"/>
      <c r="K230" s="254"/>
      <c r="L230" s="259"/>
      <c r="M230" s="260"/>
      <c r="N230" s="261"/>
      <c r="O230" s="261"/>
      <c r="P230" s="261"/>
      <c r="Q230" s="261"/>
      <c r="R230" s="261"/>
      <c r="S230" s="261"/>
      <c r="T230" s="262"/>
      <c r="AT230" s="263" t="s">
        <v>278</v>
      </c>
      <c r="AU230" s="263" t="s">
        <v>92</v>
      </c>
      <c r="AV230" s="12" t="s">
        <v>92</v>
      </c>
      <c r="AW230" s="12" t="s">
        <v>47</v>
      </c>
      <c r="AX230" s="12" t="s">
        <v>24</v>
      </c>
      <c r="AY230" s="263" t="s">
        <v>261</v>
      </c>
    </row>
    <row r="231" spans="2:65" s="1" customFormat="1" ht="14.4" customHeight="1">
      <c r="B231" s="48"/>
      <c r="C231" s="228" t="s">
        <v>697</v>
      </c>
      <c r="D231" s="228" t="s">
        <v>262</v>
      </c>
      <c r="E231" s="229" t="s">
        <v>714</v>
      </c>
      <c r="F231" s="230" t="s">
        <v>715</v>
      </c>
      <c r="G231" s="231" t="s">
        <v>504</v>
      </c>
      <c r="H231" s="232">
        <v>1213.8</v>
      </c>
      <c r="I231" s="233"/>
      <c r="J231" s="232">
        <f>ROUND(I231*H231,2)</f>
        <v>0</v>
      </c>
      <c r="K231" s="230" t="s">
        <v>266</v>
      </c>
      <c r="L231" s="74"/>
      <c r="M231" s="234" t="s">
        <v>40</v>
      </c>
      <c r="N231" s="235" t="s">
        <v>55</v>
      </c>
      <c r="O231" s="49"/>
      <c r="P231" s="236">
        <f>O231*H231</f>
        <v>0</v>
      </c>
      <c r="Q231" s="236">
        <v>0</v>
      </c>
      <c r="R231" s="236">
        <f>Q231*H231</f>
        <v>0</v>
      </c>
      <c r="S231" s="236">
        <v>0</v>
      </c>
      <c r="T231" s="237">
        <f>S231*H231</f>
        <v>0</v>
      </c>
      <c r="AR231" s="25" t="s">
        <v>287</v>
      </c>
      <c r="AT231" s="25" t="s">
        <v>262</v>
      </c>
      <c r="AU231" s="25" t="s">
        <v>92</v>
      </c>
      <c r="AY231" s="25" t="s">
        <v>261</v>
      </c>
      <c r="BE231" s="238">
        <f>IF(N231="základní",J231,0)</f>
        <v>0</v>
      </c>
      <c r="BF231" s="238">
        <f>IF(N231="snížená",J231,0)</f>
        <v>0</v>
      </c>
      <c r="BG231" s="238">
        <f>IF(N231="zákl. přenesená",J231,0)</f>
        <v>0</v>
      </c>
      <c r="BH231" s="238">
        <f>IF(N231="sníž. přenesená",J231,0)</f>
        <v>0</v>
      </c>
      <c r="BI231" s="238">
        <f>IF(N231="nulová",J231,0)</f>
        <v>0</v>
      </c>
      <c r="BJ231" s="25" t="s">
        <v>24</v>
      </c>
      <c r="BK231" s="238">
        <f>ROUND(I231*H231,2)</f>
        <v>0</v>
      </c>
      <c r="BL231" s="25" t="s">
        <v>287</v>
      </c>
      <c r="BM231" s="25" t="s">
        <v>1785</v>
      </c>
    </row>
    <row r="232" spans="2:47" s="1" customFormat="1" ht="13.5">
      <c r="B232" s="48"/>
      <c r="C232" s="76"/>
      <c r="D232" s="239" t="s">
        <v>269</v>
      </c>
      <c r="E232" s="76"/>
      <c r="F232" s="240" t="s">
        <v>717</v>
      </c>
      <c r="G232" s="76"/>
      <c r="H232" s="76"/>
      <c r="I232" s="198"/>
      <c r="J232" s="76"/>
      <c r="K232" s="76"/>
      <c r="L232" s="74"/>
      <c r="M232" s="241"/>
      <c r="N232" s="49"/>
      <c r="O232" s="49"/>
      <c r="P232" s="49"/>
      <c r="Q232" s="49"/>
      <c r="R232" s="49"/>
      <c r="S232" s="49"/>
      <c r="T232" s="97"/>
      <c r="AT232" s="25" t="s">
        <v>269</v>
      </c>
      <c r="AU232" s="25" t="s">
        <v>92</v>
      </c>
    </row>
    <row r="233" spans="2:47" s="1" customFormat="1" ht="13.5">
      <c r="B233" s="48"/>
      <c r="C233" s="76"/>
      <c r="D233" s="239" t="s">
        <v>343</v>
      </c>
      <c r="E233" s="76"/>
      <c r="F233" s="242" t="s">
        <v>718</v>
      </c>
      <c r="G233" s="76"/>
      <c r="H233" s="76"/>
      <c r="I233" s="198"/>
      <c r="J233" s="76"/>
      <c r="K233" s="76"/>
      <c r="L233" s="74"/>
      <c r="M233" s="241"/>
      <c r="N233" s="49"/>
      <c r="O233" s="49"/>
      <c r="P233" s="49"/>
      <c r="Q233" s="49"/>
      <c r="R233" s="49"/>
      <c r="S233" s="49"/>
      <c r="T233" s="97"/>
      <c r="AT233" s="25" t="s">
        <v>343</v>
      </c>
      <c r="AU233" s="25" t="s">
        <v>92</v>
      </c>
    </row>
    <row r="234" spans="2:51" s="12" customFormat="1" ht="13.5">
      <c r="B234" s="253"/>
      <c r="C234" s="254"/>
      <c r="D234" s="239" t="s">
        <v>278</v>
      </c>
      <c r="E234" s="255" t="s">
        <v>40</v>
      </c>
      <c r="F234" s="256" t="s">
        <v>1786</v>
      </c>
      <c r="G234" s="254"/>
      <c r="H234" s="257">
        <v>689.6</v>
      </c>
      <c r="I234" s="258"/>
      <c r="J234" s="254"/>
      <c r="K234" s="254"/>
      <c r="L234" s="259"/>
      <c r="M234" s="260"/>
      <c r="N234" s="261"/>
      <c r="O234" s="261"/>
      <c r="P234" s="261"/>
      <c r="Q234" s="261"/>
      <c r="R234" s="261"/>
      <c r="S234" s="261"/>
      <c r="T234" s="262"/>
      <c r="AT234" s="263" t="s">
        <v>278</v>
      </c>
      <c r="AU234" s="263" t="s">
        <v>92</v>
      </c>
      <c r="AV234" s="12" t="s">
        <v>92</v>
      </c>
      <c r="AW234" s="12" t="s">
        <v>47</v>
      </c>
      <c r="AX234" s="12" t="s">
        <v>84</v>
      </c>
      <c r="AY234" s="263" t="s">
        <v>261</v>
      </c>
    </row>
    <row r="235" spans="2:51" s="12" customFormat="1" ht="13.5">
      <c r="B235" s="253"/>
      <c r="C235" s="254"/>
      <c r="D235" s="239" t="s">
        <v>278</v>
      </c>
      <c r="E235" s="255" t="s">
        <v>40</v>
      </c>
      <c r="F235" s="256" t="s">
        <v>1787</v>
      </c>
      <c r="G235" s="254"/>
      <c r="H235" s="257">
        <v>524.2</v>
      </c>
      <c r="I235" s="258"/>
      <c r="J235" s="254"/>
      <c r="K235" s="254"/>
      <c r="L235" s="259"/>
      <c r="M235" s="260"/>
      <c r="N235" s="261"/>
      <c r="O235" s="261"/>
      <c r="P235" s="261"/>
      <c r="Q235" s="261"/>
      <c r="R235" s="261"/>
      <c r="S235" s="261"/>
      <c r="T235" s="262"/>
      <c r="AT235" s="263" t="s">
        <v>278</v>
      </c>
      <c r="AU235" s="263" t="s">
        <v>92</v>
      </c>
      <c r="AV235" s="12" t="s">
        <v>92</v>
      </c>
      <c r="AW235" s="12" t="s">
        <v>47</v>
      </c>
      <c r="AX235" s="12" t="s">
        <v>84</v>
      </c>
      <c r="AY235" s="263" t="s">
        <v>261</v>
      </c>
    </row>
    <row r="236" spans="2:51" s="15" customFormat="1" ht="13.5">
      <c r="B236" s="290"/>
      <c r="C236" s="291"/>
      <c r="D236" s="239" t="s">
        <v>278</v>
      </c>
      <c r="E236" s="292" t="s">
        <v>40</v>
      </c>
      <c r="F236" s="293" t="s">
        <v>380</v>
      </c>
      <c r="G236" s="291"/>
      <c r="H236" s="294">
        <v>1213.8</v>
      </c>
      <c r="I236" s="295"/>
      <c r="J236" s="291"/>
      <c r="K236" s="291"/>
      <c r="L236" s="296"/>
      <c r="M236" s="297"/>
      <c r="N236" s="298"/>
      <c r="O236" s="298"/>
      <c r="P236" s="298"/>
      <c r="Q236" s="298"/>
      <c r="R236" s="298"/>
      <c r="S236" s="298"/>
      <c r="T236" s="299"/>
      <c r="AT236" s="300" t="s">
        <v>278</v>
      </c>
      <c r="AU236" s="300" t="s">
        <v>92</v>
      </c>
      <c r="AV236" s="15" t="s">
        <v>287</v>
      </c>
      <c r="AW236" s="15" t="s">
        <v>47</v>
      </c>
      <c r="AX236" s="15" t="s">
        <v>24</v>
      </c>
      <c r="AY236" s="300" t="s">
        <v>261</v>
      </c>
    </row>
    <row r="237" spans="2:65" s="1" customFormat="1" ht="22.8" customHeight="1">
      <c r="B237" s="48"/>
      <c r="C237" s="228" t="s">
        <v>705</v>
      </c>
      <c r="D237" s="228" t="s">
        <v>262</v>
      </c>
      <c r="E237" s="229" t="s">
        <v>722</v>
      </c>
      <c r="F237" s="230" t="s">
        <v>723</v>
      </c>
      <c r="G237" s="231" t="s">
        <v>504</v>
      </c>
      <c r="H237" s="232">
        <v>233.28</v>
      </c>
      <c r="I237" s="233"/>
      <c r="J237" s="232">
        <f>ROUND(I237*H237,2)</f>
        <v>0</v>
      </c>
      <c r="K237" s="230" t="s">
        <v>266</v>
      </c>
      <c r="L237" s="74"/>
      <c r="M237" s="234" t="s">
        <v>40</v>
      </c>
      <c r="N237" s="235" t="s">
        <v>55</v>
      </c>
      <c r="O237" s="49"/>
      <c r="P237" s="236">
        <f>O237*H237</f>
        <v>0</v>
      </c>
      <c r="Q237" s="236">
        <v>3E-07</v>
      </c>
      <c r="R237" s="236">
        <f>Q237*H237</f>
        <v>6.9984E-05</v>
      </c>
      <c r="S237" s="236">
        <v>0</v>
      </c>
      <c r="T237" s="237">
        <f>S237*H237</f>
        <v>0</v>
      </c>
      <c r="AR237" s="25" t="s">
        <v>287</v>
      </c>
      <c r="AT237" s="25" t="s">
        <v>262</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287</v>
      </c>
      <c r="BM237" s="25" t="s">
        <v>1788</v>
      </c>
    </row>
    <row r="238" spans="2:47" s="1" customFormat="1" ht="13.5">
      <c r="B238" s="48"/>
      <c r="C238" s="76"/>
      <c r="D238" s="239" t="s">
        <v>269</v>
      </c>
      <c r="E238" s="76"/>
      <c r="F238" s="240" t="s">
        <v>725</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343</v>
      </c>
      <c r="E239" s="76"/>
      <c r="F239" s="242" t="s">
        <v>726</v>
      </c>
      <c r="G239" s="76"/>
      <c r="H239" s="76"/>
      <c r="I239" s="198"/>
      <c r="J239" s="76"/>
      <c r="K239" s="76"/>
      <c r="L239" s="74"/>
      <c r="M239" s="241"/>
      <c r="N239" s="49"/>
      <c r="O239" s="49"/>
      <c r="P239" s="49"/>
      <c r="Q239" s="49"/>
      <c r="R239" s="49"/>
      <c r="S239" s="49"/>
      <c r="T239" s="97"/>
      <c r="AT239" s="25" t="s">
        <v>343</v>
      </c>
      <c r="AU239" s="25" t="s">
        <v>92</v>
      </c>
    </row>
    <row r="240" spans="2:51" s="12" customFormat="1" ht="13.5">
      <c r="B240" s="253"/>
      <c r="C240" s="254"/>
      <c r="D240" s="239" t="s">
        <v>278</v>
      </c>
      <c r="E240" s="255" t="s">
        <v>40</v>
      </c>
      <c r="F240" s="256" t="s">
        <v>1789</v>
      </c>
      <c r="G240" s="254"/>
      <c r="H240" s="257">
        <v>233.28</v>
      </c>
      <c r="I240" s="258"/>
      <c r="J240" s="254"/>
      <c r="K240" s="254"/>
      <c r="L240" s="259"/>
      <c r="M240" s="260"/>
      <c r="N240" s="261"/>
      <c r="O240" s="261"/>
      <c r="P240" s="261"/>
      <c r="Q240" s="261"/>
      <c r="R240" s="261"/>
      <c r="S240" s="261"/>
      <c r="T240" s="262"/>
      <c r="AT240" s="263" t="s">
        <v>278</v>
      </c>
      <c r="AU240" s="263" t="s">
        <v>92</v>
      </c>
      <c r="AV240" s="12" t="s">
        <v>92</v>
      </c>
      <c r="AW240" s="12" t="s">
        <v>47</v>
      </c>
      <c r="AX240" s="12" t="s">
        <v>24</v>
      </c>
      <c r="AY240" s="263" t="s">
        <v>261</v>
      </c>
    </row>
    <row r="241" spans="2:65" s="1" customFormat="1" ht="14.4" customHeight="1">
      <c r="B241" s="48"/>
      <c r="C241" s="228" t="s">
        <v>713</v>
      </c>
      <c r="D241" s="228" t="s">
        <v>262</v>
      </c>
      <c r="E241" s="229" t="s">
        <v>729</v>
      </c>
      <c r="F241" s="230" t="s">
        <v>730</v>
      </c>
      <c r="G241" s="231" t="s">
        <v>504</v>
      </c>
      <c r="H241" s="232">
        <v>8</v>
      </c>
      <c r="I241" s="233"/>
      <c r="J241" s="232">
        <f>ROUND(I241*H241,2)</f>
        <v>0</v>
      </c>
      <c r="K241" s="230" t="s">
        <v>266</v>
      </c>
      <c r="L241" s="74"/>
      <c r="M241" s="234" t="s">
        <v>40</v>
      </c>
      <c r="N241" s="235" t="s">
        <v>55</v>
      </c>
      <c r="O241" s="49"/>
      <c r="P241" s="236">
        <f>O241*H241</f>
        <v>0</v>
      </c>
      <c r="Q241" s="236">
        <v>0.0094024</v>
      </c>
      <c r="R241" s="236">
        <f>Q241*H241</f>
        <v>0.0752192</v>
      </c>
      <c r="S241" s="236">
        <v>0</v>
      </c>
      <c r="T241" s="237">
        <f>S241*H241</f>
        <v>0</v>
      </c>
      <c r="AR241" s="25" t="s">
        <v>287</v>
      </c>
      <c r="AT241" s="25" t="s">
        <v>262</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287</v>
      </c>
      <c r="BM241" s="25" t="s">
        <v>1790</v>
      </c>
    </row>
    <row r="242" spans="2:47" s="1" customFormat="1" ht="13.5">
      <c r="B242" s="48"/>
      <c r="C242" s="76"/>
      <c r="D242" s="239" t="s">
        <v>269</v>
      </c>
      <c r="E242" s="76"/>
      <c r="F242" s="240" t="s">
        <v>732</v>
      </c>
      <c r="G242" s="76"/>
      <c r="H242" s="76"/>
      <c r="I242" s="198"/>
      <c r="J242" s="76"/>
      <c r="K242" s="76"/>
      <c r="L242" s="74"/>
      <c r="M242" s="241"/>
      <c r="N242" s="49"/>
      <c r="O242" s="49"/>
      <c r="P242" s="49"/>
      <c r="Q242" s="49"/>
      <c r="R242" s="49"/>
      <c r="S242" s="49"/>
      <c r="T242" s="97"/>
      <c r="AT242" s="25" t="s">
        <v>269</v>
      </c>
      <c r="AU242" s="25" t="s">
        <v>92</v>
      </c>
    </row>
    <row r="243" spans="2:51" s="12" customFormat="1" ht="13.5">
      <c r="B243" s="253"/>
      <c r="C243" s="254"/>
      <c r="D243" s="239" t="s">
        <v>278</v>
      </c>
      <c r="E243" s="255" t="s">
        <v>40</v>
      </c>
      <c r="F243" s="256" t="s">
        <v>733</v>
      </c>
      <c r="G243" s="254"/>
      <c r="H243" s="257">
        <v>8</v>
      </c>
      <c r="I243" s="258"/>
      <c r="J243" s="254"/>
      <c r="K243" s="254"/>
      <c r="L243" s="259"/>
      <c r="M243" s="260"/>
      <c r="N243" s="261"/>
      <c r="O243" s="261"/>
      <c r="P243" s="261"/>
      <c r="Q243" s="261"/>
      <c r="R243" s="261"/>
      <c r="S243" s="261"/>
      <c r="T243" s="262"/>
      <c r="AT243" s="263" t="s">
        <v>278</v>
      </c>
      <c r="AU243" s="263" t="s">
        <v>92</v>
      </c>
      <c r="AV243" s="12" t="s">
        <v>92</v>
      </c>
      <c r="AW243" s="12" t="s">
        <v>47</v>
      </c>
      <c r="AX243" s="12" t="s">
        <v>24</v>
      </c>
      <c r="AY243" s="263" t="s">
        <v>261</v>
      </c>
    </row>
    <row r="244" spans="2:65" s="1" customFormat="1" ht="14.4" customHeight="1">
      <c r="B244" s="48"/>
      <c r="C244" s="228" t="s">
        <v>721</v>
      </c>
      <c r="D244" s="228" t="s">
        <v>262</v>
      </c>
      <c r="E244" s="229" t="s">
        <v>735</v>
      </c>
      <c r="F244" s="230" t="s">
        <v>736</v>
      </c>
      <c r="G244" s="231" t="s">
        <v>504</v>
      </c>
      <c r="H244" s="232">
        <v>8</v>
      </c>
      <c r="I244" s="233"/>
      <c r="J244" s="232">
        <f>ROUND(I244*H244,2)</f>
        <v>0</v>
      </c>
      <c r="K244" s="230" t="s">
        <v>266</v>
      </c>
      <c r="L244" s="74"/>
      <c r="M244" s="234" t="s">
        <v>40</v>
      </c>
      <c r="N244" s="235" t="s">
        <v>55</v>
      </c>
      <c r="O244" s="49"/>
      <c r="P244" s="236">
        <f>O244*H244</f>
        <v>0</v>
      </c>
      <c r="Q244" s="236">
        <v>0</v>
      </c>
      <c r="R244" s="236">
        <f>Q244*H244</f>
        <v>0</v>
      </c>
      <c r="S244" s="236">
        <v>0</v>
      </c>
      <c r="T244" s="237">
        <f>S244*H244</f>
        <v>0</v>
      </c>
      <c r="AR244" s="25" t="s">
        <v>287</v>
      </c>
      <c r="AT244" s="25" t="s">
        <v>262</v>
      </c>
      <c r="AU244" s="25" t="s">
        <v>92</v>
      </c>
      <c r="AY244" s="25" t="s">
        <v>261</v>
      </c>
      <c r="BE244" s="238">
        <f>IF(N244="základní",J244,0)</f>
        <v>0</v>
      </c>
      <c r="BF244" s="238">
        <f>IF(N244="snížená",J244,0)</f>
        <v>0</v>
      </c>
      <c r="BG244" s="238">
        <f>IF(N244="zákl. přenesená",J244,0)</f>
        <v>0</v>
      </c>
      <c r="BH244" s="238">
        <f>IF(N244="sníž. přenesená",J244,0)</f>
        <v>0</v>
      </c>
      <c r="BI244" s="238">
        <f>IF(N244="nulová",J244,0)</f>
        <v>0</v>
      </c>
      <c r="BJ244" s="25" t="s">
        <v>24</v>
      </c>
      <c r="BK244" s="238">
        <f>ROUND(I244*H244,2)</f>
        <v>0</v>
      </c>
      <c r="BL244" s="25" t="s">
        <v>287</v>
      </c>
      <c r="BM244" s="25" t="s">
        <v>1791</v>
      </c>
    </row>
    <row r="245" spans="2:47" s="1" customFormat="1" ht="13.5">
      <c r="B245" s="48"/>
      <c r="C245" s="76"/>
      <c r="D245" s="239" t="s">
        <v>269</v>
      </c>
      <c r="E245" s="76"/>
      <c r="F245" s="240" t="s">
        <v>738</v>
      </c>
      <c r="G245" s="76"/>
      <c r="H245" s="76"/>
      <c r="I245" s="198"/>
      <c r="J245" s="76"/>
      <c r="K245" s="76"/>
      <c r="L245" s="74"/>
      <c r="M245" s="241"/>
      <c r="N245" s="49"/>
      <c r="O245" s="49"/>
      <c r="P245" s="49"/>
      <c r="Q245" s="49"/>
      <c r="R245" s="49"/>
      <c r="S245" s="49"/>
      <c r="T245" s="97"/>
      <c r="AT245" s="25" t="s">
        <v>269</v>
      </c>
      <c r="AU245" s="25" t="s">
        <v>92</v>
      </c>
    </row>
    <row r="246" spans="2:65" s="1" customFormat="1" ht="14.4" customHeight="1">
      <c r="B246" s="48"/>
      <c r="C246" s="228" t="s">
        <v>728</v>
      </c>
      <c r="D246" s="228" t="s">
        <v>262</v>
      </c>
      <c r="E246" s="229" t="s">
        <v>740</v>
      </c>
      <c r="F246" s="230" t="s">
        <v>741</v>
      </c>
      <c r="G246" s="231" t="s">
        <v>504</v>
      </c>
      <c r="H246" s="232">
        <v>466.56</v>
      </c>
      <c r="I246" s="233"/>
      <c r="J246" s="232">
        <f>ROUND(I246*H246,2)</f>
        <v>0</v>
      </c>
      <c r="K246" s="230" t="s">
        <v>266</v>
      </c>
      <c r="L246" s="74"/>
      <c r="M246" s="234" t="s">
        <v>40</v>
      </c>
      <c r="N246" s="235" t="s">
        <v>55</v>
      </c>
      <c r="O246" s="49"/>
      <c r="P246" s="236">
        <f>O246*H246</f>
        <v>0</v>
      </c>
      <c r="Q246" s="236">
        <v>0</v>
      </c>
      <c r="R246" s="236">
        <f>Q246*H246</f>
        <v>0</v>
      </c>
      <c r="S246" s="236">
        <v>0</v>
      </c>
      <c r="T246" s="237">
        <f>S246*H246</f>
        <v>0</v>
      </c>
      <c r="AR246" s="25" t="s">
        <v>287</v>
      </c>
      <c r="AT246" s="25" t="s">
        <v>262</v>
      </c>
      <c r="AU246" s="25" t="s">
        <v>92</v>
      </c>
      <c r="AY246" s="25" t="s">
        <v>261</v>
      </c>
      <c r="BE246" s="238">
        <f>IF(N246="základní",J246,0)</f>
        <v>0</v>
      </c>
      <c r="BF246" s="238">
        <f>IF(N246="snížená",J246,0)</f>
        <v>0</v>
      </c>
      <c r="BG246" s="238">
        <f>IF(N246="zákl. přenesená",J246,0)</f>
        <v>0</v>
      </c>
      <c r="BH246" s="238">
        <f>IF(N246="sníž. přenesená",J246,0)</f>
        <v>0</v>
      </c>
      <c r="BI246" s="238">
        <f>IF(N246="nulová",J246,0)</f>
        <v>0</v>
      </c>
      <c r="BJ246" s="25" t="s">
        <v>24</v>
      </c>
      <c r="BK246" s="238">
        <f>ROUND(I246*H246,2)</f>
        <v>0</v>
      </c>
      <c r="BL246" s="25" t="s">
        <v>287</v>
      </c>
      <c r="BM246" s="25" t="s">
        <v>1792</v>
      </c>
    </row>
    <row r="247" spans="2:47" s="1" customFormat="1" ht="13.5">
      <c r="B247" s="48"/>
      <c r="C247" s="76"/>
      <c r="D247" s="239" t="s">
        <v>269</v>
      </c>
      <c r="E247" s="76"/>
      <c r="F247" s="240" t="s">
        <v>743</v>
      </c>
      <c r="G247" s="76"/>
      <c r="H247" s="76"/>
      <c r="I247" s="198"/>
      <c r="J247" s="76"/>
      <c r="K247" s="76"/>
      <c r="L247" s="74"/>
      <c r="M247" s="241"/>
      <c r="N247" s="49"/>
      <c r="O247" s="49"/>
      <c r="P247" s="49"/>
      <c r="Q247" s="49"/>
      <c r="R247" s="49"/>
      <c r="S247" s="49"/>
      <c r="T247" s="97"/>
      <c r="AT247" s="25" t="s">
        <v>269</v>
      </c>
      <c r="AU247" s="25" t="s">
        <v>92</v>
      </c>
    </row>
    <row r="248" spans="2:47" s="1" customFormat="1" ht="13.5">
      <c r="B248" s="48"/>
      <c r="C248" s="76"/>
      <c r="D248" s="239" t="s">
        <v>343</v>
      </c>
      <c r="E248" s="76"/>
      <c r="F248" s="242" t="s">
        <v>744</v>
      </c>
      <c r="G248" s="76"/>
      <c r="H248" s="76"/>
      <c r="I248" s="198"/>
      <c r="J248" s="76"/>
      <c r="K248" s="76"/>
      <c r="L248" s="74"/>
      <c r="M248" s="241"/>
      <c r="N248" s="49"/>
      <c r="O248" s="49"/>
      <c r="P248" s="49"/>
      <c r="Q248" s="49"/>
      <c r="R248" s="49"/>
      <c r="S248" s="49"/>
      <c r="T248" s="97"/>
      <c r="AT248" s="25" t="s">
        <v>343</v>
      </c>
      <c r="AU248" s="25" t="s">
        <v>92</v>
      </c>
    </row>
    <row r="249" spans="2:51" s="12" customFormat="1" ht="13.5">
      <c r="B249" s="253"/>
      <c r="C249" s="254"/>
      <c r="D249" s="239" t="s">
        <v>278</v>
      </c>
      <c r="E249" s="255" t="s">
        <v>40</v>
      </c>
      <c r="F249" s="256" t="s">
        <v>1793</v>
      </c>
      <c r="G249" s="254"/>
      <c r="H249" s="257">
        <v>466.56</v>
      </c>
      <c r="I249" s="258"/>
      <c r="J249" s="254"/>
      <c r="K249" s="254"/>
      <c r="L249" s="259"/>
      <c r="M249" s="260"/>
      <c r="N249" s="261"/>
      <c r="O249" s="261"/>
      <c r="P249" s="261"/>
      <c r="Q249" s="261"/>
      <c r="R249" s="261"/>
      <c r="S249" s="261"/>
      <c r="T249" s="262"/>
      <c r="AT249" s="263" t="s">
        <v>278</v>
      </c>
      <c r="AU249" s="263" t="s">
        <v>92</v>
      </c>
      <c r="AV249" s="12" t="s">
        <v>92</v>
      </c>
      <c r="AW249" s="12" t="s">
        <v>47</v>
      </c>
      <c r="AX249" s="12" t="s">
        <v>24</v>
      </c>
      <c r="AY249" s="263" t="s">
        <v>261</v>
      </c>
    </row>
    <row r="250" spans="2:65" s="1" customFormat="1" ht="14.4" customHeight="1">
      <c r="B250" s="48"/>
      <c r="C250" s="228" t="s">
        <v>734</v>
      </c>
      <c r="D250" s="228" t="s">
        <v>262</v>
      </c>
      <c r="E250" s="229" t="s">
        <v>747</v>
      </c>
      <c r="F250" s="230" t="s">
        <v>748</v>
      </c>
      <c r="G250" s="231" t="s">
        <v>340</v>
      </c>
      <c r="H250" s="232">
        <v>34.99</v>
      </c>
      <c r="I250" s="233"/>
      <c r="J250" s="232">
        <f>ROUND(I250*H250,2)</f>
        <v>0</v>
      </c>
      <c r="K250" s="230" t="s">
        <v>266</v>
      </c>
      <c r="L250" s="74"/>
      <c r="M250" s="234" t="s">
        <v>40</v>
      </c>
      <c r="N250" s="235" t="s">
        <v>55</v>
      </c>
      <c r="O250" s="49"/>
      <c r="P250" s="236">
        <f>O250*H250</f>
        <v>0</v>
      </c>
      <c r="Q250" s="236">
        <v>0</v>
      </c>
      <c r="R250" s="236">
        <f>Q250*H250</f>
        <v>0</v>
      </c>
      <c r="S250" s="236">
        <v>0</v>
      </c>
      <c r="T250" s="237">
        <f>S250*H250</f>
        <v>0</v>
      </c>
      <c r="AR250" s="25" t="s">
        <v>287</v>
      </c>
      <c r="AT250" s="25" t="s">
        <v>262</v>
      </c>
      <c r="AU250" s="25" t="s">
        <v>92</v>
      </c>
      <c r="AY250" s="25" t="s">
        <v>261</v>
      </c>
      <c r="BE250" s="238">
        <f>IF(N250="základní",J250,0)</f>
        <v>0</v>
      </c>
      <c r="BF250" s="238">
        <f>IF(N250="snížená",J250,0)</f>
        <v>0</v>
      </c>
      <c r="BG250" s="238">
        <f>IF(N250="zákl. přenesená",J250,0)</f>
        <v>0</v>
      </c>
      <c r="BH250" s="238">
        <f>IF(N250="sníž. přenesená",J250,0)</f>
        <v>0</v>
      </c>
      <c r="BI250" s="238">
        <f>IF(N250="nulová",J250,0)</f>
        <v>0</v>
      </c>
      <c r="BJ250" s="25" t="s">
        <v>24</v>
      </c>
      <c r="BK250" s="238">
        <f>ROUND(I250*H250,2)</f>
        <v>0</v>
      </c>
      <c r="BL250" s="25" t="s">
        <v>287</v>
      </c>
      <c r="BM250" s="25" t="s">
        <v>1794</v>
      </c>
    </row>
    <row r="251" spans="2:47" s="1" customFormat="1" ht="13.5">
      <c r="B251" s="48"/>
      <c r="C251" s="76"/>
      <c r="D251" s="239" t="s">
        <v>269</v>
      </c>
      <c r="E251" s="76"/>
      <c r="F251" s="240" t="s">
        <v>750</v>
      </c>
      <c r="G251" s="76"/>
      <c r="H251" s="76"/>
      <c r="I251" s="198"/>
      <c r="J251" s="76"/>
      <c r="K251" s="76"/>
      <c r="L251" s="74"/>
      <c r="M251" s="241"/>
      <c r="N251" s="49"/>
      <c r="O251" s="49"/>
      <c r="P251" s="49"/>
      <c r="Q251" s="49"/>
      <c r="R251" s="49"/>
      <c r="S251" s="49"/>
      <c r="T251" s="97"/>
      <c r="AT251" s="25" t="s">
        <v>269</v>
      </c>
      <c r="AU251" s="25" t="s">
        <v>92</v>
      </c>
    </row>
    <row r="252" spans="2:51" s="12" customFormat="1" ht="13.5">
      <c r="B252" s="253"/>
      <c r="C252" s="254"/>
      <c r="D252" s="239" t="s">
        <v>278</v>
      </c>
      <c r="E252" s="255" t="s">
        <v>40</v>
      </c>
      <c r="F252" s="256" t="s">
        <v>1795</v>
      </c>
      <c r="G252" s="254"/>
      <c r="H252" s="257">
        <v>34.99</v>
      </c>
      <c r="I252" s="258"/>
      <c r="J252" s="254"/>
      <c r="K252" s="254"/>
      <c r="L252" s="259"/>
      <c r="M252" s="260"/>
      <c r="N252" s="261"/>
      <c r="O252" s="261"/>
      <c r="P252" s="261"/>
      <c r="Q252" s="261"/>
      <c r="R252" s="261"/>
      <c r="S252" s="261"/>
      <c r="T252" s="262"/>
      <c r="AT252" s="263" t="s">
        <v>278</v>
      </c>
      <c r="AU252" s="263" t="s">
        <v>92</v>
      </c>
      <c r="AV252" s="12" t="s">
        <v>92</v>
      </c>
      <c r="AW252" s="12" t="s">
        <v>47</v>
      </c>
      <c r="AX252" s="12" t="s">
        <v>24</v>
      </c>
      <c r="AY252" s="263" t="s">
        <v>261</v>
      </c>
    </row>
    <row r="253" spans="2:65" s="1" customFormat="1" ht="14.4" customHeight="1">
      <c r="B253" s="48"/>
      <c r="C253" s="228" t="s">
        <v>739</v>
      </c>
      <c r="D253" s="228" t="s">
        <v>262</v>
      </c>
      <c r="E253" s="229" t="s">
        <v>753</v>
      </c>
      <c r="F253" s="230" t="s">
        <v>754</v>
      </c>
      <c r="G253" s="231" t="s">
        <v>340</v>
      </c>
      <c r="H253" s="232">
        <v>34.99</v>
      </c>
      <c r="I253" s="233"/>
      <c r="J253" s="232">
        <f>ROUND(I253*H253,2)</f>
        <v>0</v>
      </c>
      <c r="K253" s="230" t="s">
        <v>266</v>
      </c>
      <c r="L253" s="74"/>
      <c r="M253" s="234" t="s">
        <v>40</v>
      </c>
      <c r="N253" s="235" t="s">
        <v>55</v>
      </c>
      <c r="O253" s="49"/>
      <c r="P253" s="236">
        <f>O253*H253</f>
        <v>0</v>
      </c>
      <c r="Q253" s="236">
        <v>0</v>
      </c>
      <c r="R253" s="236">
        <f>Q253*H253</f>
        <v>0</v>
      </c>
      <c r="S253" s="236">
        <v>0</v>
      </c>
      <c r="T253" s="237">
        <f>S253*H253</f>
        <v>0</v>
      </c>
      <c r="AR253" s="25" t="s">
        <v>287</v>
      </c>
      <c r="AT253" s="25" t="s">
        <v>262</v>
      </c>
      <c r="AU253" s="25" t="s">
        <v>92</v>
      </c>
      <c r="AY253" s="25" t="s">
        <v>261</v>
      </c>
      <c r="BE253" s="238">
        <f>IF(N253="základní",J253,0)</f>
        <v>0</v>
      </c>
      <c r="BF253" s="238">
        <f>IF(N253="snížená",J253,0)</f>
        <v>0</v>
      </c>
      <c r="BG253" s="238">
        <f>IF(N253="zákl. přenesená",J253,0)</f>
        <v>0</v>
      </c>
      <c r="BH253" s="238">
        <f>IF(N253="sníž. přenesená",J253,0)</f>
        <v>0</v>
      </c>
      <c r="BI253" s="238">
        <f>IF(N253="nulová",J253,0)</f>
        <v>0</v>
      </c>
      <c r="BJ253" s="25" t="s">
        <v>24</v>
      </c>
      <c r="BK253" s="238">
        <f>ROUND(I253*H253,2)</f>
        <v>0</v>
      </c>
      <c r="BL253" s="25" t="s">
        <v>287</v>
      </c>
      <c r="BM253" s="25" t="s">
        <v>1796</v>
      </c>
    </row>
    <row r="254" spans="2:47" s="1" customFormat="1" ht="13.5">
      <c r="B254" s="48"/>
      <c r="C254" s="76"/>
      <c r="D254" s="239" t="s">
        <v>269</v>
      </c>
      <c r="E254" s="76"/>
      <c r="F254" s="240" t="s">
        <v>756</v>
      </c>
      <c r="G254" s="76"/>
      <c r="H254" s="76"/>
      <c r="I254" s="198"/>
      <c r="J254" s="76"/>
      <c r="K254" s="76"/>
      <c r="L254" s="74"/>
      <c r="M254" s="241"/>
      <c r="N254" s="49"/>
      <c r="O254" s="49"/>
      <c r="P254" s="49"/>
      <c r="Q254" s="49"/>
      <c r="R254" s="49"/>
      <c r="S254" s="49"/>
      <c r="T254" s="97"/>
      <c r="AT254" s="25" t="s">
        <v>269</v>
      </c>
      <c r="AU254" s="25" t="s">
        <v>92</v>
      </c>
    </row>
    <row r="255" spans="2:47" s="1" customFormat="1" ht="13.5">
      <c r="B255" s="48"/>
      <c r="C255" s="76"/>
      <c r="D255" s="239" t="s">
        <v>343</v>
      </c>
      <c r="E255" s="76"/>
      <c r="F255" s="242" t="s">
        <v>757</v>
      </c>
      <c r="G255" s="76"/>
      <c r="H255" s="76"/>
      <c r="I255" s="198"/>
      <c r="J255" s="76"/>
      <c r="K255" s="76"/>
      <c r="L255" s="74"/>
      <c r="M255" s="241"/>
      <c r="N255" s="49"/>
      <c r="O255" s="49"/>
      <c r="P255" s="49"/>
      <c r="Q255" s="49"/>
      <c r="R255" s="49"/>
      <c r="S255" s="49"/>
      <c r="T255" s="97"/>
      <c r="AT255" s="25" t="s">
        <v>343</v>
      </c>
      <c r="AU255" s="25" t="s">
        <v>92</v>
      </c>
    </row>
    <row r="256" spans="2:63" s="10" customFormat="1" ht="29.85" customHeight="1">
      <c r="B256" s="214"/>
      <c r="C256" s="215"/>
      <c r="D256" s="216" t="s">
        <v>83</v>
      </c>
      <c r="E256" s="274" t="s">
        <v>287</v>
      </c>
      <c r="F256" s="274" t="s">
        <v>778</v>
      </c>
      <c r="G256" s="215"/>
      <c r="H256" s="215"/>
      <c r="I256" s="218"/>
      <c r="J256" s="275">
        <f>BK256</f>
        <v>0</v>
      </c>
      <c r="K256" s="215"/>
      <c r="L256" s="220"/>
      <c r="M256" s="221"/>
      <c r="N256" s="222"/>
      <c r="O256" s="222"/>
      <c r="P256" s="223">
        <f>SUM(P257:P269)</f>
        <v>0</v>
      </c>
      <c r="Q256" s="222"/>
      <c r="R256" s="223">
        <f>SUM(R257:R269)</f>
        <v>280.237275</v>
      </c>
      <c r="S256" s="222"/>
      <c r="T256" s="224">
        <f>SUM(T257:T269)</f>
        <v>0</v>
      </c>
      <c r="AR256" s="225" t="s">
        <v>24</v>
      </c>
      <c r="AT256" s="226" t="s">
        <v>83</v>
      </c>
      <c r="AU256" s="226" t="s">
        <v>24</v>
      </c>
      <c r="AY256" s="225" t="s">
        <v>261</v>
      </c>
      <c r="BK256" s="227">
        <f>SUM(BK257:BK269)</f>
        <v>0</v>
      </c>
    </row>
    <row r="257" spans="2:65" s="1" customFormat="1" ht="22.8" customHeight="1">
      <c r="B257" s="48"/>
      <c r="C257" s="228" t="s">
        <v>746</v>
      </c>
      <c r="D257" s="228" t="s">
        <v>262</v>
      </c>
      <c r="E257" s="229" t="s">
        <v>795</v>
      </c>
      <c r="F257" s="230" t="s">
        <v>796</v>
      </c>
      <c r="G257" s="231" t="s">
        <v>340</v>
      </c>
      <c r="H257" s="232">
        <v>23.37</v>
      </c>
      <c r="I257" s="233"/>
      <c r="J257" s="232">
        <f>ROUND(I257*H257,2)</f>
        <v>0</v>
      </c>
      <c r="K257" s="230" t="s">
        <v>266</v>
      </c>
      <c r="L257" s="74"/>
      <c r="M257" s="234" t="s">
        <v>40</v>
      </c>
      <c r="N257" s="235" t="s">
        <v>55</v>
      </c>
      <c r="O257" s="49"/>
      <c r="P257" s="236">
        <f>O257*H257</f>
        <v>0</v>
      </c>
      <c r="Q257" s="236">
        <v>2.0875</v>
      </c>
      <c r="R257" s="236">
        <f>Q257*H257</f>
        <v>48.784875</v>
      </c>
      <c r="S257" s="236">
        <v>0</v>
      </c>
      <c r="T257" s="237">
        <f>S257*H257</f>
        <v>0</v>
      </c>
      <c r="AR257" s="25" t="s">
        <v>287</v>
      </c>
      <c r="AT257" s="25" t="s">
        <v>262</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1797</v>
      </c>
    </row>
    <row r="258" spans="2:47" s="1" customFormat="1" ht="13.5">
      <c r="B258" s="48"/>
      <c r="C258" s="76"/>
      <c r="D258" s="239" t="s">
        <v>269</v>
      </c>
      <c r="E258" s="76"/>
      <c r="F258" s="240" t="s">
        <v>798</v>
      </c>
      <c r="G258" s="76"/>
      <c r="H258" s="76"/>
      <c r="I258" s="198"/>
      <c r="J258" s="76"/>
      <c r="K258" s="76"/>
      <c r="L258" s="74"/>
      <c r="M258" s="241"/>
      <c r="N258" s="49"/>
      <c r="O258" s="49"/>
      <c r="P258" s="49"/>
      <c r="Q258" s="49"/>
      <c r="R258" s="49"/>
      <c r="S258" s="49"/>
      <c r="T258" s="97"/>
      <c r="AT258" s="25" t="s">
        <v>269</v>
      </c>
      <c r="AU258" s="25" t="s">
        <v>92</v>
      </c>
    </row>
    <row r="259" spans="2:47" s="1" customFormat="1" ht="13.5">
      <c r="B259" s="48"/>
      <c r="C259" s="76"/>
      <c r="D259" s="239" t="s">
        <v>343</v>
      </c>
      <c r="E259" s="76"/>
      <c r="F259" s="242" t="s">
        <v>791</v>
      </c>
      <c r="G259" s="76"/>
      <c r="H259" s="76"/>
      <c r="I259" s="198"/>
      <c r="J259" s="76"/>
      <c r="K259" s="76"/>
      <c r="L259" s="74"/>
      <c r="M259" s="241"/>
      <c r="N259" s="49"/>
      <c r="O259" s="49"/>
      <c r="P259" s="49"/>
      <c r="Q259" s="49"/>
      <c r="R259" s="49"/>
      <c r="S259" s="49"/>
      <c r="T259" s="97"/>
      <c r="AT259" s="25" t="s">
        <v>343</v>
      </c>
      <c r="AU259" s="25" t="s">
        <v>92</v>
      </c>
    </row>
    <row r="260" spans="2:47" s="1" customFormat="1" ht="13.5">
      <c r="B260" s="48"/>
      <c r="C260" s="76"/>
      <c r="D260" s="239" t="s">
        <v>271</v>
      </c>
      <c r="E260" s="76"/>
      <c r="F260" s="242" t="s">
        <v>799</v>
      </c>
      <c r="G260" s="76"/>
      <c r="H260" s="76"/>
      <c r="I260" s="198"/>
      <c r="J260" s="76"/>
      <c r="K260" s="76"/>
      <c r="L260" s="74"/>
      <c r="M260" s="241"/>
      <c r="N260" s="49"/>
      <c r="O260" s="49"/>
      <c r="P260" s="49"/>
      <c r="Q260" s="49"/>
      <c r="R260" s="49"/>
      <c r="S260" s="49"/>
      <c r="T260" s="97"/>
      <c r="AT260" s="25" t="s">
        <v>271</v>
      </c>
      <c r="AU260" s="25" t="s">
        <v>92</v>
      </c>
    </row>
    <row r="261" spans="2:51" s="12" customFormat="1" ht="13.5">
      <c r="B261" s="253"/>
      <c r="C261" s="254"/>
      <c r="D261" s="239" t="s">
        <v>278</v>
      </c>
      <c r="E261" s="255" t="s">
        <v>40</v>
      </c>
      <c r="F261" s="256" t="s">
        <v>1798</v>
      </c>
      <c r="G261" s="254"/>
      <c r="H261" s="257">
        <v>23.37</v>
      </c>
      <c r="I261" s="258"/>
      <c r="J261" s="254"/>
      <c r="K261" s="254"/>
      <c r="L261" s="259"/>
      <c r="M261" s="260"/>
      <c r="N261" s="261"/>
      <c r="O261" s="261"/>
      <c r="P261" s="261"/>
      <c r="Q261" s="261"/>
      <c r="R261" s="261"/>
      <c r="S261" s="261"/>
      <c r="T261" s="262"/>
      <c r="AT261" s="263" t="s">
        <v>278</v>
      </c>
      <c r="AU261" s="263" t="s">
        <v>92</v>
      </c>
      <c r="AV261" s="12" t="s">
        <v>92</v>
      </c>
      <c r="AW261" s="12" t="s">
        <v>47</v>
      </c>
      <c r="AX261" s="12" t="s">
        <v>24</v>
      </c>
      <c r="AY261" s="263" t="s">
        <v>261</v>
      </c>
    </row>
    <row r="262" spans="2:65" s="1" customFormat="1" ht="22.8" customHeight="1">
      <c r="B262" s="48"/>
      <c r="C262" s="228" t="s">
        <v>752</v>
      </c>
      <c r="D262" s="228" t="s">
        <v>262</v>
      </c>
      <c r="E262" s="229" t="s">
        <v>827</v>
      </c>
      <c r="F262" s="230" t="s">
        <v>828</v>
      </c>
      <c r="G262" s="231" t="s">
        <v>340</v>
      </c>
      <c r="H262" s="232">
        <v>57</v>
      </c>
      <c r="I262" s="233"/>
      <c r="J262" s="232">
        <f>ROUND(I262*H262,2)</f>
        <v>0</v>
      </c>
      <c r="K262" s="230" t="s">
        <v>266</v>
      </c>
      <c r="L262" s="74"/>
      <c r="M262" s="234" t="s">
        <v>40</v>
      </c>
      <c r="N262" s="235" t="s">
        <v>55</v>
      </c>
      <c r="O262" s="49"/>
      <c r="P262" s="236">
        <f>O262*H262</f>
        <v>0</v>
      </c>
      <c r="Q262" s="236">
        <v>1.9968</v>
      </c>
      <c r="R262" s="236">
        <f>Q262*H262</f>
        <v>113.8176</v>
      </c>
      <c r="S262" s="236">
        <v>0</v>
      </c>
      <c r="T262" s="237">
        <f>S262*H262</f>
        <v>0</v>
      </c>
      <c r="AR262" s="25" t="s">
        <v>287</v>
      </c>
      <c r="AT262" s="25" t="s">
        <v>262</v>
      </c>
      <c r="AU262" s="25" t="s">
        <v>92</v>
      </c>
      <c r="AY262" s="25" t="s">
        <v>261</v>
      </c>
      <c r="BE262" s="238">
        <f>IF(N262="základní",J262,0)</f>
        <v>0</v>
      </c>
      <c r="BF262" s="238">
        <f>IF(N262="snížená",J262,0)</f>
        <v>0</v>
      </c>
      <c r="BG262" s="238">
        <f>IF(N262="zákl. přenesená",J262,0)</f>
        <v>0</v>
      </c>
      <c r="BH262" s="238">
        <f>IF(N262="sníž. přenesená",J262,0)</f>
        <v>0</v>
      </c>
      <c r="BI262" s="238">
        <f>IF(N262="nulová",J262,0)</f>
        <v>0</v>
      </c>
      <c r="BJ262" s="25" t="s">
        <v>24</v>
      </c>
      <c r="BK262" s="238">
        <f>ROUND(I262*H262,2)</f>
        <v>0</v>
      </c>
      <c r="BL262" s="25" t="s">
        <v>287</v>
      </c>
      <c r="BM262" s="25" t="s">
        <v>1799</v>
      </c>
    </row>
    <row r="263" spans="2:47" s="1" customFormat="1" ht="13.5">
      <c r="B263" s="48"/>
      <c r="C263" s="76"/>
      <c r="D263" s="239" t="s">
        <v>269</v>
      </c>
      <c r="E263" s="76"/>
      <c r="F263" s="240" t="s">
        <v>830</v>
      </c>
      <c r="G263" s="76"/>
      <c r="H263" s="76"/>
      <c r="I263" s="198"/>
      <c r="J263" s="76"/>
      <c r="K263" s="76"/>
      <c r="L263" s="74"/>
      <c r="M263" s="241"/>
      <c r="N263" s="49"/>
      <c r="O263" s="49"/>
      <c r="P263" s="49"/>
      <c r="Q263" s="49"/>
      <c r="R263" s="49"/>
      <c r="S263" s="49"/>
      <c r="T263" s="97"/>
      <c r="AT263" s="25" t="s">
        <v>269</v>
      </c>
      <c r="AU263" s="25" t="s">
        <v>92</v>
      </c>
    </row>
    <row r="264" spans="2:47" s="1" customFormat="1" ht="13.5">
      <c r="B264" s="48"/>
      <c r="C264" s="76"/>
      <c r="D264" s="239" t="s">
        <v>343</v>
      </c>
      <c r="E264" s="76"/>
      <c r="F264" s="242" t="s">
        <v>831</v>
      </c>
      <c r="G264" s="76"/>
      <c r="H264" s="76"/>
      <c r="I264" s="198"/>
      <c r="J264" s="76"/>
      <c r="K264" s="76"/>
      <c r="L264" s="74"/>
      <c r="M264" s="241"/>
      <c r="N264" s="49"/>
      <c r="O264" s="49"/>
      <c r="P264" s="49"/>
      <c r="Q264" s="49"/>
      <c r="R264" s="49"/>
      <c r="S264" s="49"/>
      <c r="T264" s="97"/>
      <c r="AT264" s="25" t="s">
        <v>343</v>
      </c>
      <c r="AU264" s="25" t="s">
        <v>92</v>
      </c>
    </row>
    <row r="265" spans="2:51" s="12" customFormat="1" ht="13.5">
      <c r="B265" s="253"/>
      <c r="C265" s="254"/>
      <c r="D265" s="239" t="s">
        <v>278</v>
      </c>
      <c r="E265" s="255" t="s">
        <v>40</v>
      </c>
      <c r="F265" s="256" t="s">
        <v>1800</v>
      </c>
      <c r="G265" s="254"/>
      <c r="H265" s="257">
        <v>57</v>
      </c>
      <c r="I265" s="258"/>
      <c r="J265" s="254"/>
      <c r="K265" s="254"/>
      <c r="L265" s="259"/>
      <c r="M265" s="260"/>
      <c r="N265" s="261"/>
      <c r="O265" s="261"/>
      <c r="P265" s="261"/>
      <c r="Q265" s="261"/>
      <c r="R265" s="261"/>
      <c r="S265" s="261"/>
      <c r="T265" s="262"/>
      <c r="AT265" s="263" t="s">
        <v>278</v>
      </c>
      <c r="AU265" s="263" t="s">
        <v>92</v>
      </c>
      <c r="AV265" s="12" t="s">
        <v>92</v>
      </c>
      <c r="AW265" s="12" t="s">
        <v>47</v>
      </c>
      <c r="AX265" s="12" t="s">
        <v>24</v>
      </c>
      <c r="AY265" s="263" t="s">
        <v>261</v>
      </c>
    </row>
    <row r="266" spans="2:65" s="1" customFormat="1" ht="22.8" customHeight="1">
      <c r="B266" s="48"/>
      <c r="C266" s="228" t="s">
        <v>759</v>
      </c>
      <c r="D266" s="228" t="s">
        <v>262</v>
      </c>
      <c r="E266" s="229" t="s">
        <v>834</v>
      </c>
      <c r="F266" s="230" t="s">
        <v>835</v>
      </c>
      <c r="G266" s="231" t="s">
        <v>340</v>
      </c>
      <c r="H266" s="232">
        <v>58.7</v>
      </c>
      <c r="I266" s="233"/>
      <c r="J266" s="232">
        <f>ROUND(I266*H266,2)</f>
        <v>0</v>
      </c>
      <c r="K266" s="230" t="s">
        <v>266</v>
      </c>
      <c r="L266" s="74"/>
      <c r="M266" s="234" t="s">
        <v>40</v>
      </c>
      <c r="N266" s="235" t="s">
        <v>55</v>
      </c>
      <c r="O266" s="49"/>
      <c r="P266" s="236">
        <f>O266*H266</f>
        <v>0</v>
      </c>
      <c r="Q266" s="236">
        <v>2.004</v>
      </c>
      <c r="R266" s="236">
        <f>Q266*H266</f>
        <v>117.63480000000001</v>
      </c>
      <c r="S266" s="236">
        <v>0</v>
      </c>
      <c r="T266" s="237">
        <f>S266*H266</f>
        <v>0</v>
      </c>
      <c r="AR266" s="25" t="s">
        <v>287</v>
      </c>
      <c r="AT266" s="25" t="s">
        <v>262</v>
      </c>
      <c r="AU266" s="25" t="s">
        <v>92</v>
      </c>
      <c r="AY266" s="25" t="s">
        <v>261</v>
      </c>
      <c r="BE266" s="238">
        <f>IF(N266="základní",J266,0)</f>
        <v>0</v>
      </c>
      <c r="BF266" s="238">
        <f>IF(N266="snížená",J266,0)</f>
        <v>0</v>
      </c>
      <c r="BG266" s="238">
        <f>IF(N266="zákl. přenesená",J266,0)</f>
        <v>0</v>
      </c>
      <c r="BH266" s="238">
        <f>IF(N266="sníž. přenesená",J266,0)</f>
        <v>0</v>
      </c>
      <c r="BI266" s="238">
        <f>IF(N266="nulová",J266,0)</f>
        <v>0</v>
      </c>
      <c r="BJ266" s="25" t="s">
        <v>24</v>
      </c>
      <c r="BK266" s="238">
        <f>ROUND(I266*H266,2)</f>
        <v>0</v>
      </c>
      <c r="BL266" s="25" t="s">
        <v>287</v>
      </c>
      <c r="BM266" s="25" t="s">
        <v>1801</v>
      </c>
    </row>
    <row r="267" spans="2:47" s="1" customFormat="1" ht="13.5">
      <c r="B267" s="48"/>
      <c r="C267" s="76"/>
      <c r="D267" s="239" t="s">
        <v>269</v>
      </c>
      <c r="E267" s="76"/>
      <c r="F267" s="240" t="s">
        <v>837</v>
      </c>
      <c r="G267" s="76"/>
      <c r="H267" s="76"/>
      <c r="I267" s="198"/>
      <c r="J267" s="76"/>
      <c r="K267" s="76"/>
      <c r="L267" s="74"/>
      <c r="M267" s="241"/>
      <c r="N267" s="49"/>
      <c r="O267" s="49"/>
      <c r="P267" s="49"/>
      <c r="Q267" s="49"/>
      <c r="R267" s="49"/>
      <c r="S267" s="49"/>
      <c r="T267" s="97"/>
      <c r="AT267" s="25" t="s">
        <v>269</v>
      </c>
      <c r="AU267" s="25" t="s">
        <v>92</v>
      </c>
    </row>
    <row r="268" spans="2:47" s="1" customFormat="1" ht="13.5">
      <c r="B268" s="48"/>
      <c r="C268" s="76"/>
      <c r="D268" s="239" t="s">
        <v>343</v>
      </c>
      <c r="E268" s="76"/>
      <c r="F268" s="242" t="s">
        <v>838</v>
      </c>
      <c r="G268" s="76"/>
      <c r="H268" s="76"/>
      <c r="I268" s="198"/>
      <c r="J268" s="76"/>
      <c r="K268" s="76"/>
      <c r="L268" s="74"/>
      <c r="M268" s="241"/>
      <c r="N268" s="49"/>
      <c r="O268" s="49"/>
      <c r="P268" s="49"/>
      <c r="Q268" s="49"/>
      <c r="R268" s="49"/>
      <c r="S268" s="49"/>
      <c r="T268" s="97"/>
      <c r="AT268" s="25" t="s">
        <v>343</v>
      </c>
      <c r="AU268" s="25" t="s">
        <v>92</v>
      </c>
    </row>
    <row r="269" spans="2:51" s="12" customFormat="1" ht="13.5">
      <c r="B269" s="253"/>
      <c r="C269" s="254"/>
      <c r="D269" s="239" t="s">
        <v>278</v>
      </c>
      <c r="E269" s="255" t="s">
        <v>40</v>
      </c>
      <c r="F269" s="256" t="s">
        <v>1802</v>
      </c>
      <c r="G269" s="254"/>
      <c r="H269" s="257">
        <v>58.7</v>
      </c>
      <c r="I269" s="258"/>
      <c r="J269" s="254"/>
      <c r="K269" s="254"/>
      <c r="L269" s="259"/>
      <c r="M269" s="260"/>
      <c r="N269" s="261"/>
      <c r="O269" s="261"/>
      <c r="P269" s="261"/>
      <c r="Q269" s="261"/>
      <c r="R269" s="261"/>
      <c r="S269" s="261"/>
      <c r="T269" s="262"/>
      <c r="AT269" s="263" t="s">
        <v>278</v>
      </c>
      <c r="AU269" s="263" t="s">
        <v>92</v>
      </c>
      <c r="AV269" s="12" t="s">
        <v>92</v>
      </c>
      <c r="AW269" s="12" t="s">
        <v>47</v>
      </c>
      <c r="AX269" s="12" t="s">
        <v>24</v>
      </c>
      <c r="AY269" s="263" t="s">
        <v>261</v>
      </c>
    </row>
    <row r="270" spans="2:63" s="10" customFormat="1" ht="29.85" customHeight="1">
      <c r="B270" s="214"/>
      <c r="C270" s="215"/>
      <c r="D270" s="216" t="s">
        <v>83</v>
      </c>
      <c r="E270" s="274" t="s">
        <v>313</v>
      </c>
      <c r="F270" s="274" t="s">
        <v>866</v>
      </c>
      <c r="G270" s="215"/>
      <c r="H270" s="215"/>
      <c r="I270" s="218"/>
      <c r="J270" s="275">
        <f>BK270</f>
        <v>0</v>
      </c>
      <c r="K270" s="215"/>
      <c r="L270" s="220"/>
      <c r="M270" s="221"/>
      <c r="N270" s="222"/>
      <c r="O270" s="222"/>
      <c r="P270" s="223">
        <f>SUM(P271:P284)</f>
        <v>0</v>
      </c>
      <c r="Q270" s="222"/>
      <c r="R270" s="223">
        <f>SUM(R271:R284)</f>
        <v>0</v>
      </c>
      <c r="S270" s="222"/>
      <c r="T270" s="224">
        <f>SUM(T271:T284)</f>
        <v>20.64</v>
      </c>
      <c r="AR270" s="225" t="s">
        <v>24</v>
      </c>
      <c r="AT270" s="226" t="s">
        <v>83</v>
      </c>
      <c r="AU270" s="226" t="s">
        <v>24</v>
      </c>
      <c r="AY270" s="225" t="s">
        <v>261</v>
      </c>
      <c r="BK270" s="227">
        <f>SUM(BK271:BK284)</f>
        <v>0</v>
      </c>
    </row>
    <row r="271" spans="2:65" s="1" customFormat="1" ht="22.8" customHeight="1">
      <c r="B271" s="48"/>
      <c r="C271" s="228" t="s">
        <v>766</v>
      </c>
      <c r="D271" s="228" t="s">
        <v>262</v>
      </c>
      <c r="E271" s="229" t="s">
        <v>868</v>
      </c>
      <c r="F271" s="230" t="s">
        <v>869</v>
      </c>
      <c r="G271" s="231" t="s">
        <v>340</v>
      </c>
      <c r="H271" s="232">
        <v>5</v>
      </c>
      <c r="I271" s="233"/>
      <c r="J271" s="232">
        <f>ROUND(I271*H271,2)</f>
        <v>0</v>
      </c>
      <c r="K271" s="230" t="s">
        <v>40</v>
      </c>
      <c r="L271" s="74"/>
      <c r="M271" s="234" t="s">
        <v>40</v>
      </c>
      <c r="N271" s="235" t="s">
        <v>55</v>
      </c>
      <c r="O271" s="49"/>
      <c r="P271" s="236">
        <f>O271*H271</f>
        <v>0</v>
      </c>
      <c r="Q271" s="236">
        <v>0</v>
      </c>
      <c r="R271" s="236">
        <f>Q271*H271</f>
        <v>0</v>
      </c>
      <c r="S271" s="236">
        <v>2.4</v>
      </c>
      <c r="T271" s="237">
        <f>S271*H271</f>
        <v>12</v>
      </c>
      <c r="AR271" s="25" t="s">
        <v>287</v>
      </c>
      <c r="AT271" s="25" t="s">
        <v>262</v>
      </c>
      <c r="AU271" s="25" t="s">
        <v>92</v>
      </c>
      <c r="AY271" s="25" t="s">
        <v>261</v>
      </c>
      <c r="BE271" s="238">
        <f>IF(N271="základní",J271,0)</f>
        <v>0</v>
      </c>
      <c r="BF271" s="238">
        <f>IF(N271="snížená",J271,0)</f>
        <v>0</v>
      </c>
      <c r="BG271" s="238">
        <f>IF(N271="zákl. přenesená",J271,0)</f>
        <v>0</v>
      </c>
      <c r="BH271" s="238">
        <f>IF(N271="sníž. přenesená",J271,0)</f>
        <v>0</v>
      </c>
      <c r="BI271" s="238">
        <f>IF(N271="nulová",J271,0)</f>
        <v>0</v>
      </c>
      <c r="BJ271" s="25" t="s">
        <v>24</v>
      </c>
      <c r="BK271" s="238">
        <f>ROUND(I271*H271,2)</f>
        <v>0</v>
      </c>
      <c r="BL271" s="25" t="s">
        <v>287</v>
      </c>
      <c r="BM271" s="25" t="s">
        <v>1803</v>
      </c>
    </row>
    <row r="272" spans="2:47" s="1" customFormat="1" ht="13.5">
      <c r="B272" s="48"/>
      <c r="C272" s="76"/>
      <c r="D272" s="239" t="s">
        <v>271</v>
      </c>
      <c r="E272" s="76"/>
      <c r="F272" s="242" t="s">
        <v>871</v>
      </c>
      <c r="G272" s="76"/>
      <c r="H272" s="76"/>
      <c r="I272" s="198"/>
      <c r="J272" s="76"/>
      <c r="K272" s="76"/>
      <c r="L272" s="74"/>
      <c r="M272" s="241"/>
      <c r="N272" s="49"/>
      <c r="O272" s="49"/>
      <c r="P272" s="49"/>
      <c r="Q272" s="49"/>
      <c r="R272" s="49"/>
      <c r="S272" s="49"/>
      <c r="T272" s="97"/>
      <c r="AT272" s="25" t="s">
        <v>271</v>
      </c>
      <c r="AU272" s="25" t="s">
        <v>92</v>
      </c>
    </row>
    <row r="273" spans="2:51" s="12" customFormat="1" ht="13.5">
      <c r="B273" s="253"/>
      <c r="C273" s="254"/>
      <c r="D273" s="239" t="s">
        <v>278</v>
      </c>
      <c r="E273" s="255" t="s">
        <v>40</v>
      </c>
      <c r="F273" s="256" t="s">
        <v>1474</v>
      </c>
      <c r="G273" s="254"/>
      <c r="H273" s="257">
        <v>5</v>
      </c>
      <c r="I273" s="258"/>
      <c r="J273" s="254"/>
      <c r="K273" s="254"/>
      <c r="L273" s="259"/>
      <c r="M273" s="260"/>
      <c r="N273" s="261"/>
      <c r="O273" s="261"/>
      <c r="P273" s="261"/>
      <c r="Q273" s="261"/>
      <c r="R273" s="261"/>
      <c r="S273" s="261"/>
      <c r="T273" s="262"/>
      <c r="AT273" s="263" t="s">
        <v>278</v>
      </c>
      <c r="AU273" s="263" t="s">
        <v>92</v>
      </c>
      <c r="AV273" s="12" t="s">
        <v>92</v>
      </c>
      <c r="AW273" s="12" t="s">
        <v>47</v>
      </c>
      <c r="AX273" s="12" t="s">
        <v>24</v>
      </c>
      <c r="AY273" s="263" t="s">
        <v>261</v>
      </c>
    </row>
    <row r="274" spans="2:65" s="1" customFormat="1" ht="14.4" customHeight="1">
      <c r="B274" s="48"/>
      <c r="C274" s="228" t="s">
        <v>773</v>
      </c>
      <c r="D274" s="228" t="s">
        <v>262</v>
      </c>
      <c r="E274" s="229" t="s">
        <v>1804</v>
      </c>
      <c r="F274" s="230" t="s">
        <v>1805</v>
      </c>
      <c r="G274" s="231" t="s">
        <v>340</v>
      </c>
      <c r="H274" s="232">
        <v>2.56</v>
      </c>
      <c r="I274" s="233"/>
      <c r="J274" s="232">
        <f>ROUND(I274*H274,2)</f>
        <v>0</v>
      </c>
      <c r="K274" s="230" t="s">
        <v>266</v>
      </c>
      <c r="L274" s="74"/>
      <c r="M274" s="234" t="s">
        <v>40</v>
      </c>
      <c r="N274" s="235" t="s">
        <v>55</v>
      </c>
      <c r="O274" s="49"/>
      <c r="P274" s="236">
        <f>O274*H274</f>
        <v>0</v>
      </c>
      <c r="Q274" s="236">
        <v>0</v>
      </c>
      <c r="R274" s="236">
        <f>Q274*H274</f>
        <v>0</v>
      </c>
      <c r="S274" s="236">
        <v>2</v>
      </c>
      <c r="T274" s="237">
        <f>S274*H274</f>
        <v>5.12</v>
      </c>
      <c r="AR274" s="25" t="s">
        <v>287</v>
      </c>
      <c r="AT274" s="25" t="s">
        <v>262</v>
      </c>
      <c r="AU274" s="25" t="s">
        <v>92</v>
      </c>
      <c r="AY274" s="25" t="s">
        <v>261</v>
      </c>
      <c r="BE274" s="238">
        <f>IF(N274="základní",J274,0)</f>
        <v>0</v>
      </c>
      <c r="BF274" s="238">
        <f>IF(N274="snížená",J274,0)</f>
        <v>0</v>
      </c>
      <c r="BG274" s="238">
        <f>IF(N274="zákl. přenesená",J274,0)</f>
        <v>0</v>
      </c>
      <c r="BH274" s="238">
        <f>IF(N274="sníž. přenesená",J274,0)</f>
        <v>0</v>
      </c>
      <c r="BI274" s="238">
        <f>IF(N274="nulová",J274,0)</f>
        <v>0</v>
      </c>
      <c r="BJ274" s="25" t="s">
        <v>24</v>
      </c>
      <c r="BK274" s="238">
        <f>ROUND(I274*H274,2)</f>
        <v>0</v>
      </c>
      <c r="BL274" s="25" t="s">
        <v>287</v>
      </c>
      <c r="BM274" s="25" t="s">
        <v>1806</v>
      </c>
    </row>
    <row r="275" spans="2:47" s="1" customFormat="1" ht="13.5">
      <c r="B275" s="48"/>
      <c r="C275" s="76"/>
      <c r="D275" s="239" t="s">
        <v>269</v>
      </c>
      <c r="E275" s="76"/>
      <c r="F275" s="240" t="s">
        <v>1807</v>
      </c>
      <c r="G275" s="76"/>
      <c r="H275" s="76"/>
      <c r="I275" s="198"/>
      <c r="J275" s="76"/>
      <c r="K275" s="76"/>
      <c r="L275" s="74"/>
      <c r="M275" s="241"/>
      <c r="N275" s="49"/>
      <c r="O275" s="49"/>
      <c r="P275" s="49"/>
      <c r="Q275" s="49"/>
      <c r="R275" s="49"/>
      <c r="S275" s="49"/>
      <c r="T275" s="97"/>
      <c r="AT275" s="25" t="s">
        <v>269</v>
      </c>
      <c r="AU275" s="25" t="s">
        <v>92</v>
      </c>
    </row>
    <row r="276" spans="2:51" s="12" customFormat="1" ht="13.5">
      <c r="B276" s="253"/>
      <c r="C276" s="254"/>
      <c r="D276" s="239" t="s">
        <v>278</v>
      </c>
      <c r="E276" s="255" t="s">
        <v>40</v>
      </c>
      <c r="F276" s="256" t="s">
        <v>1808</v>
      </c>
      <c r="G276" s="254"/>
      <c r="H276" s="257">
        <v>0.8</v>
      </c>
      <c r="I276" s="258"/>
      <c r="J276" s="254"/>
      <c r="K276" s="254"/>
      <c r="L276" s="259"/>
      <c r="M276" s="260"/>
      <c r="N276" s="261"/>
      <c r="O276" s="261"/>
      <c r="P276" s="261"/>
      <c r="Q276" s="261"/>
      <c r="R276" s="261"/>
      <c r="S276" s="261"/>
      <c r="T276" s="262"/>
      <c r="AT276" s="263" t="s">
        <v>278</v>
      </c>
      <c r="AU276" s="263" t="s">
        <v>92</v>
      </c>
      <c r="AV276" s="12" t="s">
        <v>92</v>
      </c>
      <c r="AW276" s="12" t="s">
        <v>47</v>
      </c>
      <c r="AX276" s="12" t="s">
        <v>84</v>
      </c>
      <c r="AY276" s="263" t="s">
        <v>261</v>
      </c>
    </row>
    <row r="277" spans="2:51" s="12" customFormat="1" ht="13.5">
      <c r="B277" s="253"/>
      <c r="C277" s="254"/>
      <c r="D277" s="239" t="s">
        <v>278</v>
      </c>
      <c r="E277" s="255" t="s">
        <v>40</v>
      </c>
      <c r="F277" s="256" t="s">
        <v>1809</v>
      </c>
      <c r="G277" s="254"/>
      <c r="H277" s="257">
        <v>1.76</v>
      </c>
      <c r="I277" s="258"/>
      <c r="J277" s="254"/>
      <c r="K277" s="254"/>
      <c r="L277" s="259"/>
      <c r="M277" s="260"/>
      <c r="N277" s="261"/>
      <c r="O277" s="261"/>
      <c r="P277" s="261"/>
      <c r="Q277" s="261"/>
      <c r="R277" s="261"/>
      <c r="S277" s="261"/>
      <c r="T277" s="262"/>
      <c r="AT277" s="263" t="s">
        <v>278</v>
      </c>
      <c r="AU277" s="263" t="s">
        <v>92</v>
      </c>
      <c r="AV277" s="12" t="s">
        <v>92</v>
      </c>
      <c r="AW277" s="12" t="s">
        <v>47</v>
      </c>
      <c r="AX277" s="12" t="s">
        <v>84</v>
      </c>
      <c r="AY277" s="263" t="s">
        <v>261</v>
      </c>
    </row>
    <row r="278" spans="2:51" s="15" customFormat="1" ht="13.5">
      <c r="B278" s="290"/>
      <c r="C278" s="291"/>
      <c r="D278" s="239" t="s">
        <v>278</v>
      </c>
      <c r="E278" s="292" t="s">
        <v>40</v>
      </c>
      <c r="F278" s="293" t="s">
        <v>380</v>
      </c>
      <c r="G278" s="291"/>
      <c r="H278" s="294">
        <v>2.56</v>
      </c>
      <c r="I278" s="295"/>
      <c r="J278" s="291"/>
      <c r="K278" s="291"/>
      <c r="L278" s="296"/>
      <c r="M278" s="297"/>
      <c r="N278" s="298"/>
      <c r="O278" s="298"/>
      <c r="P278" s="298"/>
      <c r="Q278" s="298"/>
      <c r="R278" s="298"/>
      <c r="S278" s="298"/>
      <c r="T278" s="299"/>
      <c r="AT278" s="300" t="s">
        <v>278</v>
      </c>
      <c r="AU278" s="300" t="s">
        <v>92</v>
      </c>
      <c r="AV278" s="15" t="s">
        <v>287</v>
      </c>
      <c r="AW278" s="15" t="s">
        <v>47</v>
      </c>
      <c r="AX278" s="15" t="s">
        <v>24</v>
      </c>
      <c r="AY278" s="300" t="s">
        <v>261</v>
      </c>
    </row>
    <row r="279" spans="2:65" s="1" customFormat="1" ht="14.4" customHeight="1">
      <c r="B279" s="48"/>
      <c r="C279" s="228" t="s">
        <v>779</v>
      </c>
      <c r="D279" s="228" t="s">
        <v>262</v>
      </c>
      <c r="E279" s="229" t="s">
        <v>1810</v>
      </c>
      <c r="F279" s="230" t="s">
        <v>1811</v>
      </c>
      <c r="G279" s="231" t="s">
        <v>340</v>
      </c>
      <c r="H279" s="232">
        <v>1.6</v>
      </c>
      <c r="I279" s="233"/>
      <c r="J279" s="232">
        <f>ROUND(I279*H279,2)</f>
        <v>0</v>
      </c>
      <c r="K279" s="230" t="s">
        <v>266</v>
      </c>
      <c r="L279" s="74"/>
      <c r="M279" s="234" t="s">
        <v>40</v>
      </c>
      <c r="N279" s="235" t="s">
        <v>55</v>
      </c>
      <c r="O279" s="49"/>
      <c r="P279" s="236">
        <f>O279*H279</f>
        <v>0</v>
      </c>
      <c r="Q279" s="236">
        <v>0</v>
      </c>
      <c r="R279" s="236">
        <f>Q279*H279</f>
        <v>0</v>
      </c>
      <c r="S279" s="236">
        <v>2.2</v>
      </c>
      <c r="T279" s="237">
        <f>S279*H279</f>
        <v>3.5200000000000005</v>
      </c>
      <c r="AR279" s="25" t="s">
        <v>287</v>
      </c>
      <c r="AT279" s="25" t="s">
        <v>262</v>
      </c>
      <c r="AU279" s="25" t="s">
        <v>92</v>
      </c>
      <c r="AY279" s="25" t="s">
        <v>261</v>
      </c>
      <c r="BE279" s="238">
        <f>IF(N279="základní",J279,0)</f>
        <v>0</v>
      </c>
      <c r="BF279" s="238">
        <f>IF(N279="snížená",J279,0)</f>
        <v>0</v>
      </c>
      <c r="BG279" s="238">
        <f>IF(N279="zákl. přenesená",J279,0)</f>
        <v>0</v>
      </c>
      <c r="BH279" s="238">
        <f>IF(N279="sníž. přenesená",J279,0)</f>
        <v>0</v>
      </c>
      <c r="BI279" s="238">
        <f>IF(N279="nulová",J279,0)</f>
        <v>0</v>
      </c>
      <c r="BJ279" s="25" t="s">
        <v>24</v>
      </c>
      <c r="BK279" s="238">
        <f>ROUND(I279*H279,2)</f>
        <v>0</v>
      </c>
      <c r="BL279" s="25" t="s">
        <v>287</v>
      </c>
      <c r="BM279" s="25" t="s">
        <v>1812</v>
      </c>
    </row>
    <row r="280" spans="2:47" s="1" customFormat="1" ht="13.5">
      <c r="B280" s="48"/>
      <c r="C280" s="76"/>
      <c r="D280" s="239" t="s">
        <v>269</v>
      </c>
      <c r="E280" s="76"/>
      <c r="F280" s="240" t="s">
        <v>1813</v>
      </c>
      <c r="G280" s="76"/>
      <c r="H280" s="76"/>
      <c r="I280" s="198"/>
      <c r="J280" s="76"/>
      <c r="K280" s="76"/>
      <c r="L280" s="74"/>
      <c r="M280" s="241"/>
      <c r="N280" s="49"/>
      <c r="O280" s="49"/>
      <c r="P280" s="49"/>
      <c r="Q280" s="49"/>
      <c r="R280" s="49"/>
      <c r="S280" s="49"/>
      <c r="T280" s="97"/>
      <c r="AT280" s="25" t="s">
        <v>269</v>
      </c>
      <c r="AU280" s="25" t="s">
        <v>92</v>
      </c>
    </row>
    <row r="281" spans="2:47" s="1" customFormat="1" ht="13.5">
      <c r="B281" s="48"/>
      <c r="C281" s="76"/>
      <c r="D281" s="239" t="s">
        <v>343</v>
      </c>
      <c r="E281" s="76"/>
      <c r="F281" s="242" t="s">
        <v>1814</v>
      </c>
      <c r="G281" s="76"/>
      <c r="H281" s="76"/>
      <c r="I281" s="198"/>
      <c r="J281" s="76"/>
      <c r="K281" s="76"/>
      <c r="L281" s="74"/>
      <c r="M281" s="241"/>
      <c r="N281" s="49"/>
      <c r="O281" s="49"/>
      <c r="P281" s="49"/>
      <c r="Q281" s="49"/>
      <c r="R281" s="49"/>
      <c r="S281" s="49"/>
      <c r="T281" s="97"/>
      <c r="AT281" s="25" t="s">
        <v>343</v>
      </c>
      <c r="AU281" s="25" t="s">
        <v>92</v>
      </c>
    </row>
    <row r="282" spans="2:51" s="12" customFormat="1" ht="13.5">
      <c r="B282" s="253"/>
      <c r="C282" s="254"/>
      <c r="D282" s="239" t="s">
        <v>278</v>
      </c>
      <c r="E282" s="255" t="s">
        <v>40</v>
      </c>
      <c r="F282" s="256" t="s">
        <v>1815</v>
      </c>
      <c r="G282" s="254"/>
      <c r="H282" s="257">
        <v>0.5</v>
      </c>
      <c r="I282" s="258"/>
      <c r="J282" s="254"/>
      <c r="K282" s="254"/>
      <c r="L282" s="259"/>
      <c r="M282" s="260"/>
      <c r="N282" s="261"/>
      <c r="O282" s="261"/>
      <c r="P282" s="261"/>
      <c r="Q282" s="261"/>
      <c r="R282" s="261"/>
      <c r="S282" s="261"/>
      <c r="T282" s="262"/>
      <c r="AT282" s="263" t="s">
        <v>278</v>
      </c>
      <c r="AU282" s="263" t="s">
        <v>92</v>
      </c>
      <c r="AV282" s="12" t="s">
        <v>92</v>
      </c>
      <c r="AW282" s="12" t="s">
        <v>47</v>
      </c>
      <c r="AX282" s="12" t="s">
        <v>84</v>
      </c>
      <c r="AY282" s="263" t="s">
        <v>261</v>
      </c>
    </row>
    <row r="283" spans="2:51" s="12" customFormat="1" ht="13.5">
      <c r="B283" s="253"/>
      <c r="C283" s="254"/>
      <c r="D283" s="239" t="s">
        <v>278</v>
      </c>
      <c r="E283" s="255" t="s">
        <v>40</v>
      </c>
      <c r="F283" s="256" t="s">
        <v>1816</v>
      </c>
      <c r="G283" s="254"/>
      <c r="H283" s="257">
        <v>1.1</v>
      </c>
      <c r="I283" s="258"/>
      <c r="J283" s="254"/>
      <c r="K283" s="254"/>
      <c r="L283" s="259"/>
      <c r="M283" s="260"/>
      <c r="N283" s="261"/>
      <c r="O283" s="261"/>
      <c r="P283" s="261"/>
      <c r="Q283" s="261"/>
      <c r="R283" s="261"/>
      <c r="S283" s="261"/>
      <c r="T283" s="262"/>
      <c r="AT283" s="263" t="s">
        <v>278</v>
      </c>
      <c r="AU283" s="263" t="s">
        <v>92</v>
      </c>
      <c r="AV283" s="12" t="s">
        <v>92</v>
      </c>
      <c r="AW283" s="12" t="s">
        <v>47</v>
      </c>
      <c r="AX283" s="12" t="s">
        <v>84</v>
      </c>
      <c r="AY283" s="263" t="s">
        <v>261</v>
      </c>
    </row>
    <row r="284" spans="2:51" s="15" customFormat="1" ht="13.5">
      <c r="B284" s="290"/>
      <c r="C284" s="291"/>
      <c r="D284" s="239" t="s">
        <v>278</v>
      </c>
      <c r="E284" s="292" t="s">
        <v>40</v>
      </c>
      <c r="F284" s="293" t="s">
        <v>380</v>
      </c>
      <c r="G284" s="291"/>
      <c r="H284" s="294">
        <v>1.6</v>
      </c>
      <c r="I284" s="295"/>
      <c r="J284" s="291"/>
      <c r="K284" s="291"/>
      <c r="L284" s="296"/>
      <c r="M284" s="297"/>
      <c r="N284" s="298"/>
      <c r="O284" s="298"/>
      <c r="P284" s="298"/>
      <c r="Q284" s="298"/>
      <c r="R284" s="298"/>
      <c r="S284" s="298"/>
      <c r="T284" s="299"/>
      <c r="AT284" s="300" t="s">
        <v>278</v>
      </c>
      <c r="AU284" s="300" t="s">
        <v>92</v>
      </c>
      <c r="AV284" s="15" t="s">
        <v>287</v>
      </c>
      <c r="AW284" s="15" t="s">
        <v>47</v>
      </c>
      <c r="AX284" s="15" t="s">
        <v>24</v>
      </c>
      <c r="AY284" s="300" t="s">
        <v>261</v>
      </c>
    </row>
    <row r="285" spans="2:63" s="10" customFormat="1" ht="29.85" customHeight="1">
      <c r="B285" s="214"/>
      <c r="C285" s="215"/>
      <c r="D285" s="216" t="s">
        <v>83</v>
      </c>
      <c r="E285" s="274" t="s">
        <v>893</v>
      </c>
      <c r="F285" s="274" t="s">
        <v>894</v>
      </c>
      <c r="G285" s="215"/>
      <c r="H285" s="215"/>
      <c r="I285" s="218"/>
      <c r="J285" s="275">
        <f>BK285</f>
        <v>0</v>
      </c>
      <c r="K285" s="215"/>
      <c r="L285" s="220"/>
      <c r="M285" s="221"/>
      <c r="N285" s="222"/>
      <c r="O285" s="222"/>
      <c r="P285" s="223">
        <f>SUM(P286:P307)</f>
        <v>0</v>
      </c>
      <c r="Q285" s="222"/>
      <c r="R285" s="223">
        <f>SUM(R286:R307)</f>
        <v>0</v>
      </c>
      <c r="S285" s="222"/>
      <c r="T285" s="224">
        <f>SUM(T286:T307)</f>
        <v>0</v>
      </c>
      <c r="AR285" s="225" t="s">
        <v>24</v>
      </c>
      <c r="AT285" s="226" t="s">
        <v>83</v>
      </c>
      <c r="AU285" s="226" t="s">
        <v>24</v>
      </c>
      <c r="AY285" s="225" t="s">
        <v>261</v>
      </c>
      <c r="BK285" s="227">
        <f>SUM(BK286:BK307)</f>
        <v>0</v>
      </c>
    </row>
    <row r="286" spans="2:65" s="1" customFormat="1" ht="22.8" customHeight="1">
      <c r="B286" s="48"/>
      <c r="C286" s="228" t="s">
        <v>786</v>
      </c>
      <c r="D286" s="228" t="s">
        <v>262</v>
      </c>
      <c r="E286" s="229" t="s">
        <v>896</v>
      </c>
      <c r="F286" s="230" t="s">
        <v>897</v>
      </c>
      <c r="G286" s="231" t="s">
        <v>363</v>
      </c>
      <c r="H286" s="232">
        <v>20.64</v>
      </c>
      <c r="I286" s="233"/>
      <c r="J286" s="232">
        <f>ROUND(I286*H286,2)</f>
        <v>0</v>
      </c>
      <c r="K286" s="230" t="s">
        <v>266</v>
      </c>
      <c r="L286" s="74"/>
      <c r="M286" s="234" t="s">
        <v>40</v>
      </c>
      <c r="N286" s="235" t="s">
        <v>55</v>
      </c>
      <c r="O286" s="49"/>
      <c r="P286" s="236">
        <f>O286*H286</f>
        <v>0</v>
      </c>
      <c r="Q286" s="236">
        <v>0</v>
      </c>
      <c r="R286" s="236">
        <f>Q286*H286</f>
        <v>0</v>
      </c>
      <c r="S286" s="236">
        <v>0</v>
      </c>
      <c r="T286" s="237">
        <f>S286*H286</f>
        <v>0</v>
      </c>
      <c r="AR286" s="25" t="s">
        <v>287</v>
      </c>
      <c r="AT286" s="25" t="s">
        <v>262</v>
      </c>
      <c r="AU286" s="25" t="s">
        <v>92</v>
      </c>
      <c r="AY286" s="25" t="s">
        <v>261</v>
      </c>
      <c r="BE286" s="238">
        <f>IF(N286="základní",J286,0)</f>
        <v>0</v>
      </c>
      <c r="BF286" s="238">
        <f>IF(N286="snížená",J286,0)</f>
        <v>0</v>
      </c>
      <c r="BG286" s="238">
        <f>IF(N286="zákl. přenesená",J286,0)</f>
        <v>0</v>
      </c>
      <c r="BH286" s="238">
        <f>IF(N286="sníž. přenesená",J286,0)</f>
        <v>0</v>
      </c>
      <c r="BI286" s="238">
        <f>IF(N286="nulová",J286,0)</f>
        <v>0</v>
      </c>
      <c r="BJ286" s="25" t="s">
        <v>24</v>
      </c>
      <c r="BK286" s="238">
        <f>ROUND(I286*H286,2)</f>
        <v>0</v>
      </c>
      <c r="BL286" s="25" t="s">
        <v>287</v>
      </c>
      <c r="BM286" s="25" t="s">
        <v>1817</v>
      </c>
    </row>
    <row r="287" spans="2:47" s="1" customFormat="1" ht="13.5">
      <c r="B287" s="48"/>
      <c r="C287" s="76"/>
      <c r="D287" s="239" t="s">
        <v>269</v>
      </c>
      <c r="E287" s="76"/>
      <c r="F287" s="240" t="s">
        <v>899</v>
      </c>
      <c r="G287" s="76"/>
      <c r="H287" s="76"/>
      <c r="I287" s="198"/>
      <c r="J287" s="76"/>
      <c r="K287" s="76"/>
      <c r="L287" s="74"/>
      <c r="M287" s="241"/>
      <c r="N287" s="49"/>
      <c r="O287" s="49"/>
      <c r="P287" s="49"/>
      <c r="Q287" s="49"/>
      <c r="R287" s="49"/>
      <c r="S287" s="49"/>
      <c r="T287" s="97"/>
      <c r="AT287" s="25" t="s">
        <v>269</v>
      </c>
      <c r="AU287" s="25" t="s">
        <v>92</v>
      </c>
    </row>
    <row r="288" spans="2:47" s="1" customFormat="1" ht="13.5">
      <c r="B288" s="48"/>
      <c r="C288" s="76"/>
      <c r="D288" s="239" t="s">
        <v>343</v>
      </c>
      <c r="E288" s="76"/>
      <c r="F288" s="242" t="s">
        <v>900</v>
      </c>
      <c r="G288" s="76"/>
      <c r="H288" s="76"/>
      <c r="I288" s="198"/>
      <c r="J288" s="76"/>
      <c r="K288" s="76"/>
      <c r="L288" s="74"/>
      <c r="M288" s="241"/>
      <c r="N288" s="49"/>
      <c r="O288" s="49"/>
      <c r="P288" s="49"/>
      <c r="Q288" s="49"/>
      <c r="R288" s="49"/>
      <c r="S288" s="49"/>
      <c r="T288" s="97"/>
      <c r="AT288" s="25" t="s">
        <v>343</v>
      </c>
      <c r="AU288" s="25" t="s">
        <v>92</v>
      </c>
    </row>
    <row r="289" spans="2:65" s="1" customFormat="1" ht="14.4" customHeight="1">
      <c r="B289" s="48"/>
      <c r="C289" s="228" t="s">
        <v>794</v>
      </c>
      <c r="D289" s="228" t="s">
        <v>262</v>
      </c>
      <c r="E289" s="229" t="s">
        <v>902</v>
      </c>
      <c r="F289" s="230" t="s">
        <v>903</v>
      </c>
      <c r="G289" s="231" t="s">
        <v>363</v>
      </c>
      <c r="H289" s="232">
        <v>227.04</v>
      </c>
      <c r="I289" s="233"/>
      <c r="J289" s="232">
        <f>ROUND(I289*H289,2)</f>
        <v>0</v>
      </c>
      <c r="K289" s="230" t="s">
        <v>266</v>
      </c>
      <c r="L289" s="74"/>
      <c r="M289" s="234" t="s">
        <v>40</v>
      </c>
      <c r="N289" s="235" t="s">
        <v>55</v>
      </c>
      <c r="O289" s="49"/>
      <c r="P289" s="236">
        <f>O289*H289</f>
        <v>0</v>
      </c>
      <c r="Q289" s="236">
        <v>0</v>
      </c>
      <c r="R289" s="236">
        <f>Q289*H289</f>
        <v>0</v>
      </c>
      <c r="S289" s="236">
        <v>0</v>
      </c>
      <c r="T289" s="237">
        <f>S289*H289</f>
        <v>0</v>
      </c>
      <c r="AR289" s="25" t="s">
        <v>287</v>
      </c>
      <c r="AT289" s="25" t="s">
        <v>262</v>
      </c>
      <c r="AU289" s="25" t="s">
        <v>92</v>
      </c>
      <c r="AY289" s="25" t="s">
        <v>261</v>
      </c>
      <c r="BE289" s="238">
        <f>IF(N289="základní",J289,0)</f>
        <v>0</v>
      </c>
      <c r="BF289" s="238">
        <f>IF(N289="snížená",J289,0)</f>
        <v>0</v>
      </c>
      <c r="BG289" s="238">
        <f>IF(N289="zákl. přenesená",J289,0)</f>
        <v>0</v>
      </c>
      <c r="BH289" s="238">
        <f>IF(N289="sníž. přenesená",J289,0)</f>
        <v>0</v>
      </c>
      <c r="BI289" s="238">
        <f>IF(N289="nulová",J289,0)</f>
        <v>0</v>
      </c>
      <c r="BJ289" s="25" t="s">
        <v>24</v>
      </c>
      <c r="BK289" s="238">
        <f>ROUND(I289*H289,2)</f>
        <v>0</v>
      </c>
      <c r="BL289" s="25" t="s">
        <v>287</v>
      </c>
      <c r="BM289" s="25" t="s">
        <v>1818</v>
      </c>
    </row>
    <row r="290" spans="2:47" s="1" customFormat="1" ht="13.5">
      <c r="B290" s="48"/>
      <c r="C290" s="76"/>
      <c r="D290" s="239" t="s">
        <v>269</v>
      </c>
      <c r="E290" s="76"/>
      <c r="F290" s="240" t="s">
        <v>905</v>
      </c>
      <c r="G290" s="76"/>
      <c r="H290" s="76"/>
      <c r="I290" s="198"/>
      <c r="J290" s="76"/>
      <c r="K290" s="76"/>
      <c r="L290" s="74"/>
      <c r="M290" s="241"/>
      <c r="N290" s="49"/>
      <c r="O290" s="49"/>
      <c r="P290" s="49"/>
      <c r="Q290" s="49"/>
      <c r="R290" s="49"/>
      <c r="S290" s="49"/>
      <c r="T290" s="97"/>
      <c r="AT290" s="25" t="s">
        <v>269</v>
      </c>
      <c r="AU290" s="25" t="s">
        <v>92</v>
      </c>
    </row>
    <row r="291" spans="2:47" s="1" customFormat="1" ht="13.5">
      <c r="B291" s="48"/>
      <c r="C291" s="76"/>
      <c r="D291" s="239" t="s">
        <v>343</v>
      </c>
      <c r="E291" s="76"/>
      <c r="F291" s="242" t="s">
        <v>900</v>
      </c>
      <c r="G291" s="76"/>
      <c r="H291" s="76"/>
      <c r="I291" s="198"/>
      <c r="J291" s="76"/>
      <c r="K291" s="76"/>
      <c r="L291" s="74"/>
      <c r="M291" s="241"/>
      <c r="N291" s="49"/>
      <c r="O291" s="49"/>
      <c r="P291" s="49"/>
      <c r="Q291" s="49"/>
      <c r="R291" s="49"/>
      <c r="S291" s="49"/>
      <c r="T291" s="97"/>
      <c r="AT291" s="25" t="s">
        <v>343</v>
      </c>
      <c r="AU291" s="25" t="s">
        <v>92</v>
      </c>
    </row>
    <row r="292" spans="2:51" s="12" customFormat="1" ht="13.5">
      <c r="B292" s="253"/>
      <c r="C292" s="254"/>
      <c r="D292" s="239" t="s">
        <v>278</v>
      </c>
      <c r="E292" s="255" t="s">
        <v>40</v>
      </c>
      <c r="F292" s="256" t="s">
        <v>1819</v>
      </c>
      <c r="G292" s="254"/>
      <c r="H292" s="257">
        <v>227.04</v>
      </c>
      <c r="I292" s="258"/>
      <c r="J292" s="254"/>
      <c r="K292" s="254"/>
      <c r="L292" s="259"/>
      <c r="M292" s="260"/>
      <c r="N292" s="261"/>
      <c r="O292" s="261"/>
      <c r="P292" s="261"/>
      <c r="Q292" s="261"/>
      <c r="R292" s="261"/>
      <c r="S292" s="261"/>
      <c r="T292" s="262"/>
      <c r="AT292" s="263" t="s">
        <v>278</v>
      </c>
      <c r="AU292" s="263" t="s">
        <v>92</v>
      </c>
      <c r="AV292" s="12" t="s">
        <v>92</v>
      </c>
      <c r="AW292" s="12" t="s">
        <v>47</v>
      </c>
      <c r="AX292" s="12" t="s">
        <v>24</v>
      </c>
      <c r="AY292" s="263" t="s">
        <v>261</v>
      </c>
    </row>
    <row r="293" spans="2:65" s="1" customFormat="1" ht="14.4" customHeight="1">
      <c r="B293" s="48"/>
      <c r="C293" s="228" t="s">
        <v>802</v>
      </c>
      <c r="D293" s="228" t="s">
        <v>262</v>
      </c>
      <c r="E293" s="229" t="s">
        <v>908</v>
      </c>
      <c r="F293" s="230" t="s">
        <v>909</v>
      </c>
      <c r="G293" s="231" t="s">
        <v>363</v>
      </c>
      <c r="H293" s="232">
        <v>20.64</v>
      </c>
      <c r="I293" s="233"/>
      <c r="J293" s="232">
        <f>ROUND(I293*H293,2)</f>
        <v>0</v>
      </c>
      <c r="K293" s="230" t="s">
        <v>266</v>
      </c>
      <c r="L293" s="74"/>
      <c r="M293" s="234" t="s">
        <v>40</v>
      </c>
      <c r="N293" s="235" t="s">
        <v>55</v>
      </c>
      <c r="O293" s="49"/>
      <c r="P293" s="236">
        <f>O293*H293</f>
        <v>0</v>
      </c>
      <c r="Q293" s="236">
        <v>0</v>
      </c>
      <c r="R293" s="236">
        <f>Q293*H293</f>
        <v>0</v>
      </c>
      <c r="S293" s="236">
        <v>0</v>
      </c>
      <c r="T293" s="237">
        <f>S293*H293</f>
        <v>0</v>
      </c>
      <c r="AR293" s="25" t="s">
        <v>287</v>
      </c>
      <c r="AT293" s="25" t="s">
        <v>262</v>
      </c>
      <c r="AU293" s="25" t="s">
        <v>92</v>
      </c>
      <c r="AY293" s="25" t="s">
        <v>261</v>
      </c>
      <c r="BE293" s="238">
        <f>IF(N293="základní",J293,0)</f>
        <v>0</v>
      </c>
      <c r="BF293" s="238">
        <f>IF(N293="snížená",J293,0)</f>
        <v>0</v>
      </c>
      <c r="BG293" s="238">
        <f>IF(N293="zákl. přenesená",J293,0)</f>
        <v>0</v>
      </c>
      <c r="BH293" s="238">
        <f>IF(N293="sníž. přenesená",J293,0)</f>
        <v>0</v>
      </c>
      <c r="BI293" s="238">
        <f>IF(N293="nulová",J293,0)</f>
        <v>0</v>
      </c>
      <c r="BJ293" s="25" t="s">
        <v>24</v>
      </c>
      <c r="BK293" s="238">
        <f>ROUND(I293*H293,2)</f>
        <v>0</v>
      </c>
      <c r="BL293" s="25" t="s">
        <v>287</v>
      </c>
      <c r="BM293" s="25" t="s">
        <v>1820</v>
      </c>
    </row>
    <row r="294" spans="2:47" s="1" customFormat="1" ht="13.5">
      <c r="B294" s="48"/>
      <c r="C294" s="76"/>
      <c r="D294" s="239" t="s">
        <v>269</v>
      </c>
      <c r="E294" s="76"/>
      <c r="F294" s="240" t="s">
        <v>911</v>
      </c>
      <c r="G294" s="76"/>
      <c r="H294" s="76"/>
      <c r="I294" s="198"/>
      <c r="J294" s="76"/>
      <c r="K294" s="76"/>
      <c r="L294" s="74"/>
      <c r="M294" s="241"/>
      <c r="N294" s="49"/>
      <c r="O294" s="49"/>
      <c r="P294" s="49"/>
      <c r="Q294" s="49"/>
      <c r="R294" s="49"/>
      <c r="S294" s="49"/>
      <c r="T294" s="97"/>
      <c r="AT294" s="25" t="s">
        <v>269</v>
      </c>
      <c r="AU294" s="25" t="s">
        <v>92</v>
      </c>
    </row>
    <row r="295" spans="2:47" s="1" customFormat="1" ht="13.5">
      <c r="B295" s="48"/>
      <c r="C295" s="76"/>
      <c r="D295" s="239" t="s">
        <v>343</v>
      </c>
      <c r="E295" s="76"/>
      <c r="F295" s="242" t="s">
        <v>912</v>
      </c>
      <c r="G295" s="76"/>
      <c r="H295" s="76"/>
      <c r="I295" s="198"/>
      <c r="J295" s="76"/>
      <c r="K295" s="76"/>
      <c r="L295" s="74"/>
      <c r="M295" s="241"/>
      <c r="N295" s="49"/>
      <c r="O295" s="49"/>
      <c r="P295" s="49"/>
      <c r="Q295" s="49"/>
      <c r="R295" s="49"/>
      <c r="S295" s="49"/>
      <c r="T295" s="97"/>
      <c r="AT295" s="25" t="s">
        <v>343</v>
      </c>
      <c r="AU295" s="25" t="s">
        <v>92</v>
      </c>
    </row>
    <row r="296" spans="2:65" s="1" customFormat="1" ht="22.8" customHeight="1">
      <c r="B296" s="48"/>
      <c r="C296" s="228" t="s">
        <v>809</v>
      </c>
      <c r="D296" s="228" t="s">
        <v>262</v>
      </c>
      <c r="E296" s="229" t="s">
        <v>914</v>
      </c>
      <c r="F296" s="230" t="s">
        <v>915</v>
      </c>
      <c r="G296" s="231" t="s">
        <v>363</v>
      </c>
      <c r="H296" s="232">
        <v>20.64</v>
      </c>
      <c r="I296" s="233"/>
      <c r="J296" s="232">
        <f>ROUND(I296*H296,2)</f>
        <v>0</v>
      </c>
      <c r="K296" s="230" t="s">
        <v>266</v>
      </c>
      <c r="L296" s="74"/>
      <c r="M296" s="234" t="s">
        <v>40</v>
      </c>
      <c r="N296" s="235" t="s">
        <v>55</v>
      </c>
      <c r="O296" s="49"/>
      <c r="P296" s="236">
        <f>O296*H296</f>
        <v>0</v>
      </c>
      <c r="Q296" s="236">
        <v>0</v>
      </c>
      <c r="R296" s="236">
        <f>Q296*H296</f>
        <v>0</v>
      </c>
      <c r="S296" s="236">
        <v>0</v>
      </c>
      <c r="T296" s="237">
        <f>S296*H296</f>
        <v>0</v>
      </c>
      <c r="AR296" s="25" t="s">
        <v>287</v>
      </c>
      <c r="AT296" s="25" t="s">
        <v>262</v>
      </c>
      <c r="AU296" s="25" t="s">
        <v>92</v>
      </c>
      <c r="AY296" s="25" t="s">
        <v>261</v>
      </c>
      <c r="BE296" s="238">
        <f>IF(N296="základní",J296,0)</f>
        <v>0</v>
      </c>
      <c r="BF296" s="238">
        <f>IF(N296="snížená",J296,0)</f>
        <v>0</v>
      </c>
      <c r="BG296" s="238">
        <f>IF(N296="zákl. přenesená",J296,0)</f>
        <v>0</v>
      </c>
      <c r="BH296" s="238">
        <f>IF(N296="sníž. přenesená",J296,0)</f>
        <v>0</v>
      </c>
      <c r="BI296" s="238">
        <f>IF(N296="nulová",J296,0)</f>
        <v>0</v>
      </c>
      <c r="BJ296" s="25" t="s">
        <v>24</v>
      </c>
      <c r="BK296" s="238">
        <f>ROUND(I296*H296,2)</f>
        <v>0</v>
      </c>
      <c r="BL296" s="25" t="s">
        <v>287</v>
      </c>
      <c r="BM296" s="25" t="s">
        <v>1821</v>
      </c>
    </row>
    <row r="297" spans="2:47" s="1" customFormat="1" ht="13.5">
      <c r="B297" s="48"/>
      <c r="C297" s="76"/>
      <c r="D297" s="239" t="s">
        <v>269</v>
      </c>
      <c r="E297" s="76"/>
      <c r="F297" s="240" t="s">
        <v>917</v>
      </c>
      <c r="G297" s="76"/>
      <c r="H297" s="76"/>
      <c r="I297" s="198"/>
      <c r="J297" s="76"/>
      <c r="K297" s="76"/>
      <c r="L297" s="74"/>
      <c r="M297" s="241"/>
      <c r="N297" s="49"/>
      <c r="O297" s="49"/>
      <c r="P297" s="49"/>
      <c r="Q297" s="49"/>
      <c r="R297" s="49"/>
      <c r="S297" s="49"/>
      <c r="T297" s="97"/>
      <c r="AT297" s="25" t="s">
        <v>269</v>
      </c>
      <c r="AU297" s="25" t="s">
        <v>92</v>
      </c>
    </row>
    <row r="298" spans="2:47" s="1" customFormat="1" ht="13.5">
      <c r="B298" s="48"/>
      <c r="C298" s="76"/>
      <c r="D298" s="239" t="s">
        <v>343</v>
      </c>
      <c r="E298" s="76"/>
      <c r="F298" s="242" t="s">
        <v>918</v>
      </c>
      <c r="G298" s="76"/>
      <c r="H298" s="76"/>
      <c r="I298" s="198"/>
      <c r="J298" s="76"/>
      <c r="K298" s="76"/>
      <c r="L298" s="74"/>
      <c r="M298" s="241"/>
      <c r="N298" s="49"/>
      <c r="O298" s="49"/>
      <c r="P298" s="49"/>
      <c r="Q298" s="49"/>
      <c r="R298" s="49"/>
      <c r="S298" s="49"/>
      <c r="T298" s="97"/>
      <c r="AT298" s="25" t="s">
        <v>343</v>
      </c>
      <c r="AU298" s="25" t="s">
        <v>92</v>
      </c>
    </row>
    <row r="299" spans="2:47" s="1" customFormat="1" ht="13.5">
      <c r="B299" s="48"/>
      <c r="C299" s="76"/>
      <c r="D299" s="239" t="s">
        <v>271</v>
      </c>
      <c r="E299" s="76"/>
      <c r="F299" s="242" t="s">
        <v>919</v>
      </c>
      <c r="G299" s="76"/>
      <c r="H299" s="76"/>
      <c r="I299" s="198"/>
      <c r="J299" s="76"/>
      <c r="K299" s="76"/>
      <c r="L299" s="74"/>
      <c r="M299" s="241"/>
      <c r="N299" s="49"/>
      <c r="O299" s="49"/>
      <c r="P299" s="49"/>
      <c r="Q299" s="49"/>
      <c r="R299" s="49"/>
      <c r="S299" s="49"/>
      <c r="T299" s="97"/>
      <c r="AT299" s="25" t="s">
        <v>271</v>
      </c>
      <c r="AU299" s="25" t="s">
        <v>92</v>
      </c>
    </row>
    <row r="300" spans="2:65" s="1" customFormat="1" ht="22.8" customHeight="1">
      <c r="B300" s="48"/>
      <c r="C300" s="228" t="s">
        <v>816</v>
      </c>
      <c r="D300" s="228" t="s">
        <v>262</v>
      </c>
      <c r="E300" s="229" t="s">
        <v>921</v>
      </c>
      <c r="F300" s="230" t="s">
        <v>922</v>
      </c>
      <c r="G300" s="231" t="s">
        <v>363</v>
      </c>
      <c r="H300" s="232">
        <v>1.39</v>
      </c>
      <c r="I300" s="233"/>
      <c r="J300" s="232">
        <f>ROUND(I300*H300,2)</f>
        <v>0</v>
      </c>
      <c r="K300" s="230" t="s">
        <v>266</v>
      </c>
      <c r="L300" s="74"/>
      <c r="M300" s="234" t="s">
        <v>40</v>
      </c>
      <c r="N300" s="235" t="s">
        <v>55</v>
      </c>
      <c r="O300" s="49"/>
      <c r="P300" s="236">
        <f>O300*H300</f>
        <v>0</v>
      </c>
      <c r="Q300" s="236">
        <v>0</v>
      </c>
      <c r="R300" s="236">
        <f>Q300*H300</f>
        <v>0</v>
      </c>
      <c r="S300" s="236">
        <v>0</v>
      </c>
      <c r="T300" s="237">
        <f>S300*H300</f>
        <v>0</v>
      </c>
      <c r="AR300" s="25" t="s">
        <v>287</v>
      </c>
      <c r="AT300" s="25" t="s">
        <v>262</v>
      </c>
      <c r="AU300" s="25" t="s">
        <v>92</v>
      </c>
      <c r="AY300" s="25" t="s">
        <v>261</v>
      </c>
      <c r="BE300" s="238">
        <f>IF(N300="základní",J300,0)</f>
        <v>0</v>
      </c>
      <c r="BF300" s="238">
        <f>IF(N300="snížená",J300,0)</f>
        <v>0</v>
      </c>
      <c r="BG300" s="238">
        <f>IF(N300="zákl. přenesená",J300,0)</f>
        <v>0</v>
      </c>
      <c r="BH300" s="238">
        <f>IF(N300="sníž. přenesená",J300,0)</f>
        <v>0</v>
      </c>
      <c r="BI300" s="238">
        <f>IF(N300="nulová",J300,0)</f>
        <v>0</v>
      </c>
      <c r="BJ300" s="25" t="s">
        <v>24</v>
      </c>
      <c r="BK300" s="238">
        <f>ROUND(I300*H300,2)</f>
        <v>0</v>
      </c>
      <c r="BL300" s="25" t="s">
        <v>287</v>
      </c>
      <c r="BM300" s="25" t="s">
        <v>1822</v>
      </c>
    </row>
    <row r="301" spans="2:47" s="1" customFormat="1" ht="13.5">
      <c r="B301" s="48"/>
      <c r="C301" s="76"/>
      <c r="D301" s="239" t="s">
        <v>269</v>
      </c>
      <c r="E301" s="76"/>
      <c r="F301" s="240" t="s">
        <v>924</v>
      </c>
      <c r="G301" s="76"/>
      <c r="H301" s="76"/>
      <c r="I301" s="198"/>
      <c r="J301" s="76"/>
      <c r="K301" s="76"/>
      <c r="L301" s="74"/>
      <c r="M301" s="241"/>
      <c r="N301" s="49"/>
      <c r="O301" s="49"/>
      <c r="P301" s="49"/>
      <c r="Q301" s="49"/>
      <c r="R301" s="49"/>
      <c r="S301" s="49"/>
      <c r="T301" s="97"/>
      <c r="AT301" s="25" t="s">
        <v>269</v>
      </c>
      <c r="AU301" s="25" t="s">
        <v>92</v>
      </c>
    </row>
    <row r="302" spans="2:47" s="1" customFormat="1" ht="13.5">
      <c r="B302" s="48"/>
      <c r="C302" s="76"/>
      <c r="D302" s="239" t="s">
        <v>271</v>
      </c>
      <c r="E302" s="76"/>
      <c r="F302" s="242" t="s">
        <v>925</v>
      </c>
      <c r="G302" s="76"/>
      <c r="H302" s="76"/>
      <c r="I302" s="198"/>
      <c r="J302" s="76"/>
      <c r="K302" s="76"/>
      <c r="L302" s="74"/>
      <c r="M302" s="241"/>
      <c r="N302" s="49"/>
      <c r="O302" s="49"/>
      <c r="P302" s="49"/>
      <c r="Q302" s="49"/>
      <c r="R302" s="49"/>
      <c r="S302" s="49"/>
      <c r="T302" s="97"/>
      <c r="AT302" s="25" t="s">
        <v>271</v>
      </c>
      <c r="AU302" s="25" t="s">
        <v>92</v>
      </c>
    </row>
    <row r="303" spans="2:51" s="11" customFormat="1" ht="13.5">
      <c r="B303" s="243"/>
      <c r="C303" s="244"/>
      <c r="D303" s="239" t="s">
        <v>278</v>
      </c>
      <c r="E303" s="245" t="s">
        <v>40</v>
      </c>
      <c r="F303" s="246" t="s">
        <v>926</v>
      </c>
      <c r="G303" s="244"/>
      <c r="H303" s="245" t="s">
        <v>40</v>
      </c>
      <c r="I303" s="247"/>
      <c r="J303" s="244"/>
      <c r="K303" s="244"/>
      <c r="L303" s="248"/>
      <c r="M303" s="249"/>
      <c r="N303" s="250"/>
      <c r="O303" s="250"/>
      <c r="P303" s="250"/>
      <c r="Q303" s="250"/>
      <c r="R303" s="250"/>
      <c r="S303" s="250"/>
      <c r="T303" s="251"/>
      <c r="AT303" s="252" t="s">
        <v>278</v>
      </c>
      <c r="AU303" s="252" t="s">
        <v>92</v>
      </c>
      <c r="AV303" s="11" t="s">
        <v>24</v>
      </c>
      <c r="AW303" s="11" t="s">
        <v>47</v>
      </c>
      <c r="AX303" s="11" t="s">
        <v>84</v>
      </c>
      <c r="AY303" s="252" t="s">
        <v>261</v>
      </c>
    </row>
    <row r="304" spans="2:51" s="12" customFormat="1" ht="13.5">
      <c r="B304" s="253"/>
      <c r="C304" s="254"/>
      <c r="D304" s="239" t="s">
        <v>278</v>
      </c>
      <c r="E304" s="255" t="s">
        <v>40</v>
      </c>
      <c r="F304" s="256" t="s">
        <v>1823</v>
      </c>
      <c r="G304" s="254"/>
      <c r="H304" s="257">
        <v>0.17</v>
      </c>
      <c r="I304" s="258"/>
      <c r="J304" s="254"/>
      <c r="K304" s="254"/>
      <c r="L304" s="259"/>
      <c r="M304" s="260"/>
      <c r="N304" s="261"/>
      <c r="O304" s="261"/>
      <c r="P304" s="261"/>
      <c r="Q304" s="261"/>
      <c r="R304" s="261"/>
      <c r="S304" s="261"/>
      <c r="T304" s="262"/>
      <c r="AT304" s="263" t="s">
        <v>278</v>
      </c>
      <c r="AU304" s="263" t="s">
        <v>92</v>
      </c>
      <c r="AV304" s="12" t="s">
        <v>92</v>
      </c>
      <c r="AW304" s="12" t="s">
        <v>47</v>
      </c>
      <c r="AX304" s="12" t="s">
        <v>84</v>
      </c>
      <c r="AY304" s="263" t="s">
        <v>261</v>
      </c>
    </row>
    <row r="305" spans="2:51" s="12" customFormat="1" ht="13.5">
      <c r="B305" s="253"/>
      <c r="C305" s="254"/>
      <c r="D305" s="239" t="s">
        <v>278</v>
      </c>
      <c r="E305" s="255" t="s">
        <v>40</v>
      </c>
      <c r="F305" s="256" t="s">
        <v>1824</v>
      </c>
      <c r="G305" s="254"/>
      <c r="H305" s="257">
        <v>0.79</v>
      </c>
      <c r="I305" s="258"/>
      <c r="J305" s="254"/>
      <c r="K305" s="254"/>
      <c r="L305" s="259"/>
      <c r="M305" s="260"/>
      <c r="N305" s="261"/>
      <c r="O305" s="261"/>
      <c r="P305" s="261"/>
      <c r="Q305" s="261"/>
      <c r="R305" s="261"/>
      <c r="S305" s="261"/>
      <c r="T305" s="262"/>
      <c r="AT305" s="263" t="s">
        <v>278</v>
      </c>
      <c r="AU305" s="263" t="s">
        <v>92</v>
      </c>
      <c r="AV305" s="12" t="s">
        <v>92</v>
      </c>
      <c r="AW305" s="12" t="s">
        <v>47</v>
      </c>
      <c r="AX305" s="12" t="s">
        <v>84</v>
      </c>
      <c r="AY305" s="263" t="s">
        <v>261</v>
      </c>
    </row>
    <row r="306" spans="2:51" s="12" customFormat="1" ht="13.5">
      <c r="B306" s="253"/>
      <c r="C306" s="254"/>
      <c r="D306" s="239" t="s">
        <v>278</v>
      </c>
      <c r="E306" s="255" t="s">
        <v>40</v>
      </c>
      <c r="F306" s="256" t="s">
        <v>929</v>
      </c>
      <c r="G306" s="254"/>
      <c r="H306" s="257">
        <v>0.43</v>
      </c>
      <c r="I306" s="258"/>
      <c r="J306" s="254"/>
      <c r="K306" s="254"/>
      <c r="L306" s="259"/>
      <c r="M306" s="260"/>
      <c r="N306" s="261"/>
      <c r="O306" s="261"/>
      <c r="P306" s="261"/>
      <c r="Q306" s="261"/>
      <c r="R306" s="261"/>
      <c r="S306" s="261"/>
      <c r="T306" s="262"/>
      <c r="AT306" s="263" t="s">
        <v>278</v>
      </c>
      <c r="AU306" s="263" t="s">
        <v>92</v>
      </c>
      <c r="AV306" s="12" t="s">
        <v>92</v>
      </c>
      <c r="AW306" s="12" t="s">
        <v>47</v>
      </c>
      <c r="AX306" s="12" t="s">
        <v>84</v>
      </c>
      <c r="AY306" s="263" t="s">
        <v>261</v>
      </c>
    </row>
    <row r="307" spans="2:51" s="15" customFormat="1" ht="13.5">
      <c r="B307" s="290"/>
      <c r="C307" s="291"/>
      <c r="D307" s="239" t="s">
        <v>278</v>
      </c>
      <c r="E307" s="292" t="s">
        <v>40</v>
      </c>
      <c r="F307" s="293" t="s">
        <v>380</v>
      </c>
      <c r="G307" s="291"/>
      <c r="H307" s="294">
        <v>1.39</v>
      </c>
      <c r="I307" s="295"/>
      <c r="J307" s="291"/>
      <c r="K307" s="291"/>
      <c r="L307" s="296"/>
      <c r="M307" s="297"/>
      <c r="N307" s="298"/>
      <c r="O307" s="298"/>
      <c r="P307" s="298"/>
      <c r="Q307" s="298"/>
      <c r="R307" s="298"/>
      <c r="S307" s="298"/>
      <c r="T307" s="299"/>
      <c r="AT307" s="300" t="s">
        <v>278</v>
      </c>
      <c r="AU307" s="300" t="s">
        <v>92</v>
      </c>
      <c r="AV307" s="15" t="s">
        <v>287</v>
      </c>
      <c r="AW307" s="15" t="s">
        <v>47</v>
      </c>
      <c r="AX307" s="15" t="s">
        <v>24</v>
      </c>
      <c r="AY307" s="300" t="s">
        <v>261</v>
      </c>
    </row>
    <row r="308" spans="2:63" s="10" customFormat="1" ht="29.85" customHeight="1">
      <c r="B308" s="214"/>
      <c r="C308" s="215"/>
      <c r="D308" s="216" t="s">
        <v>83</v>
      </c>
      <c r="E308" s="274" t="s">
        <v>930</v>
      </c>
      <c r="F308" s="274" t="s">
        <v>931</v>
      </c>
      <c r="G308" s="215"/>
      <c r="H308" s="215"/>
      <c r="I308" s="218"/>
      <c r="J308" s="275">
        <f>BK308</f>
        <v>0</v>
      </c>
      <c r="K308" s="215"/>
      <c r="L308" s="220"/>
      <c r="M308" s="221"/>
      <c r="N308" s="222"/>
      <c r="O308" s="222"/>
      <c r="P308" s="223">
        <f>SUM(P309:P310)</f>
        <v>0</v>
      </c>
      <c r="Q308" s="222"/>
      <c r="R308" s="223">
        <f>SUM(R309:R310)</f>
        <v>0</v>
      </c>
      <c r="S308" s="222"/>
      <c r="T308" s="224">
        <f>SUM(T309:T310)</f>
        <v>0</v>
      </c>
      <c r="AR308" s="225" t="s">
        <v>24</v>
      </c>
      <c r="AT308" s="226" t="s">
        <v>83</v>
      </c>
      <c r="AU308" s="226" t="s">
        <v>24</v>
      </c>
      <c r="AY308" s="225" t="s">
        <v>261</v>
      </c>
      <c r="BK308" s="227">
        <f>SUM(BK309:BK310)</f>
        <v>0</v>
      </c>
    </row>
    <row r="309" spans="2:65" s="1" customFormat="1" ht="14.4" customHeight="1">
      <c r="B309" s="48"/>
      <c r="C309" s="228" t="s">
        <v>820</v>
      </c>
      <c r="D309" s="228" t="s">
        <v>262</v>
      </c>
      <c r="E309" s="229" t="s">
        <v>933</v>
      </c>
      <c r="F309" s="230" t="s">
        <v>934</v>
      </c>
      <c r="G309" s="231" t="s">
        <v>363</v>
      </c>
      <c r="H309" s="232">
        <v>305.34</v>
      </c>
      <c r="I309" s="233"/>
      <c r="J309" s="232">
        <f>ROUND(I309*H309,2)</f>
        <v>0</v>
      </c>
      <c r="K309" s="230" t="s">
        <v>266</v>
      </c>
      <c r="L309" s="74"/>
      <c r="M309" s="234" t="s">
        <v>40</v>
      </c>
      <c r="N309" s="235" t="s">
        <v>55</v>
      </c>
      <c r="O309" s="49"/>
      <c r="P309" s="236">
        <f>O309*H309</f>
        <v>0</v>
      </c>
      <c r="Q309" s="236">
        <v>0</v>
      </c>
      <c r="R309" s="236">
        <f>Q309*H309</f>
        <v>0</v>
      </c>
      <c r="S309" s="236">
        <v>0</v>
      </c>
      <c r="T309" s="237">
        <f>S309*H309</f>
        <v>0</v>
      </c>
      <c r="AR309" s="25" t="s">
        <v>287</v>
      </c>
      <c r="AT309" s="25" t="s">
        <v>262</v>
      </c>
      <c r="AU309" s="25" t="s">
        <v>92</v>
      </c>
      <c r="AY309" s="25" t="s">
        <v>261</v>
      </c>
      <c r="BE309" s="238">
        <f>IF(N309="základní",J309,0)</f>
        <v>0</v>
      </c>
      <c r="BF309" s="238">
        <f>IF(N309="snížená",J309,0)</f>
        <v>0</v>
      </c>
      <c r="BG309" s="238">
        <f>IF(N309="zákl. přenesená",J309,0)</f>
        <v>0</v>
      </c>
      <c r="BH309" s="238">
        <f>IF(N309="sníž. přenesená",J309,0)</f>
        <v>0</v>
      </c>
      <c r="BI309" s="238">
        <f>IF(N309="nulová",J309,0)</f>
        <v>0</v>
      </c>
      <c r="BJ309" s="25" t="s">
        <v>24</v>
      </c>
      <c r="BK309" s="238">
        <f>ROUND(I309*H309,2)</f>
        <v>0</v>
      </c>
      <c r="BL309" s="25" t="s">
        <v>287</v>
      </c>
      <c r="BM309" s="25" t="s">
        <v>1825</v>
      </c>
    </row>
    <row r="310" spans="2:47" s="1" customFormat="1" ht="13.5">
      <c r="B310" s="48"/>
      <c r="C310" s="76"/>
      <c r="D310" s="239" t="s">
        <v>269</v>
      </c>
      <c r="E310" s="76"/>
      <c r="F310" s="240" t="s">
        <v>936</v>
      </c>
      <c r="G310" s="76"/>
      <c r="H310" s="76"/>
      <c r="I310" s="198"/>
      <c r="J310" s="76"/>
      <c r="K310" s="76"/>
      <c r="L310" s="74"/>
      <c r="M310" s="264"/>
      <c r="N310" s="265"/>
      <c r="O310" s="265"/>
      <c r="P310" s="265"/>
      <c r="Q310" s="265"/>
      <c r="R310" s="265"/>
      <c r="S310" s="265"/>
      <c r="T310" s="266"/>
      <c r="AT310" s="25" t="s">
        <v>269</v>
      </c>
      <c r="AU310" s="25" t="s">
        <v>92</v>
      </c>
    </row>
    <row r="311" spans="2:12" s="1" customFormat="1" ht="6.95" customHeight="1">
      <c r="B311" s="69"/>
      <c r="C311" s="70"/>
      <c r="D311" s="70"/>
      <c r="E311" s="70"/>
      <c r="F311" s="70"/>
      <c r="G311" s="70"/>
      <c r="H311" s="70"/>
      <c r="I311" s="180"/>
      <c r="J311" s="70"/>
      <c r="K311" s="70"/>
      <c r="L311" s="74"/>
    </row>
  </sheetData>
  <sheetProtection password="CC35" sheet="1" objects="1" scenarios="1" formatColumns="0" formatRows="0" autoFilter="0"/>
  <autoFilter ref="C87:K310"/>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22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152</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1712</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1826</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1827</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ROUND(SUM(BE89:BE224),2)</f>
        <v>0</v>
      </c>
      <c r="G32" s="49"/>
      <c r="H32" s="49"/>
      <c r="I32" s="172">
        <v>0.21</v>
      </c>
      <c r="J32" s="171">
        <f>ROUND(ROUND((SUM(BE89:BE224)),2)*I32,2)</f>
        <v>0</v>
      </c>
      <c r="K32" s="53"/>
    </row>
    <row r="33" spans="2:11" s="1" customFormat="1" ht="14.4" customHeight="1">
      <c r="B33" s="48"/>
      <c r="C33" s="49"/>
      <c r="D33" s="49"/>
      <c r="E33" s="57" t="s">
        <v>56</v>
      </c>
      <c r="F33" s="171">
        <f>ROUND(SUM(BF89:BF224),2)</f>
        <v>0</v>
      </c>
      <c r="G33" s="49"/>
      <c r="H33" s="49"/>
      <c r="I33" s="172">
        <v>0.15</v>
      </c>
      <c r="J33" s="171">
        <f>ROUND(ROUND((SUM(BF89:BF224)),2)*I33,2)</f>
        <v>0</v>
      </c>
      <c r="K33" s="53"/>
    </row>
    <row r="34" spans="2:11" s="1" customFormat="1" ht="14.4" customHeight="1" hidden="1">
      <c r="B34" s="48"/>
      <c r="C34" s="49"/>
      <c r="D34" s="49"/>
      <c r="E34" s="57" t="s">
        <v>57</v>
      </c>
      <c r="F34" s="171">
        <f>ROUND(SUM(BG89:BG224),2)</f>
        <v>0</v>
      </c>
      <c r="G34" s="49"/>
      <c r="H34" s="49"/>
      <c r="I34" s="172">
        <v>0.21</v>
      </c>
      <c r="J34" s="171">
        <v>0</v>
      </c>
      <c r="K34" s="53"/>
    </row>
    <row r="35" spans="2:11" s="1" customFormat="1" ht="14.4" customHeight="1" hidden="1">
      <c r="B35" s="48"/>
      <c r="C35" s="49"/>
      <c r="D35" s="49"/>
      <c r="E35" s="57" t="s">
        <v>58</v>
      </c>
      <c r="F35" s="171">
        <f>ROUND(SUM(BH89:BH224),2)</f>
        <v>0</v>
      </c>
      <c r="G35" s="49"/>
      <c r="H35" s="49"/>
      <c r="I35" s="172">
        <v>0.15</v>
      </c>
      <c r="J35" s="171">
        <v>0</v>
      </c>
      <c r="K35" s="53"/>
    </row>
    <row r="36" spans="2:11" s="1" customFormat="1" ht="14.4" customHeight="1" hidden="1">
      <c r="B36" s="48"/>
      <c r="C36" s="49"/>
      <c r="D36" s="49"/>
      <c r="E36" s="57" t="s">
        <v>59</v>
      </c>
      <c r="F36" s="171">
        <f>ROUND(SUM(BI89:BI224),2)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1712</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03-2 - Bezpečnostní přeliv ProR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463</v>
      </c>
      <c r="E63" s="270"/>
      <c r="F63" s="270"/>
      <c r="G63" s="270"/>
      <c r="H63" s="270"/>
      <c r="I63" s="271"/>
      <c r="J63" s="272">
        <f>J156</f>
        <v>0</v>
      </c>
      <c r="K63" s="273"/>
    </row>
    <row r="64" spans="2:11" s="13" customFormat="1" ht="19.9" customHeight="1">
      <c r="B64" s="267"/>
      <c r="C64" s="268"/>
      <c r="D64" s="269" t="s">
        <v>464</v>
      </c>
      <c r="E64" s="270"/>
      <c r="F64" s="270"/>
      <c r="G64" s="270"/>
      <c r="H64" s="270"/>
      <c r="I64" s="271"/>
      <c r="J64" s="272">
        <f>J174</f>
        <v>0</v>
      </c>
      <c r="K64" s="273"/>
    </row>
    <row r="65" spans="2:11" s="13" customFormat="1" ht="19.9" customHeight="1">
      <c r="B65" s="267"/>
      <c r="C65" s="268"/>
      <c r="D65" s="269" t="s">
        <v>469</v>
      </c>
      <c r="E65" s="270"/>
      <c r="F65" s="270"/>
      <c r="G65" s="270"/>
      <c r="H65" s="270"/>
      <c r="I65" s="271"/>
      <c r="J65" s="272">
        <f>J201</f>
        <v>0</v>
      </c>
      <c r="K65" s="273"/>
    </row>
    <row r="66" spans="2:11" s="8" customFormat="1" ht="24.95" customHeight="1">
      <c r="B66" s="191"/>
      <c r="C66" s="192"/>
      <c r="D66" s="193" t="s">
        <v>470</v>
      </c>
      <c r="E66" s="194"/>
      <c r="F66" s="194"/>
      <c r="G66" s="194"/>
      <c r="H66" s="194"/>
      <c r="I66" s="195"/>
      <c r="J66" s="196">
        <f>J204</f>
        <v>0</v>
      </c>
      <c r="K66" s="197"/>
    </row>
    <row r="67" spans="2:11" s="13" customFormat="1" ht="19.9" customHeight="1">
      <c r="B67" s="267"/>
      <c r="C67" s="268"/>
      <c r="D67" s="269" t="s">
        <v>471</v>
      </c>
      <c r="E67" s="270"/>
      <c r="F67" s="270"/>
      <c r="G67" s="270"/>
      <c r="H67" s="270"/>
      <c r="I67" s="271"/>
      <c r="J67" s="272">
        <f>J205</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1712</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SO 03-2 - Bezpečnostní přeliv ProR</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P90+P204</f>
        <v>0</v>
      </c>
      <c r="Q89" s="108"/>
      <c r="R89" s="211">
        <f>R90+R204</f>
        <v>152.665805276488</v>
      </c>
      <c r="S89" s="108"/>
      <c r="T89" s="212">
        <f>T90+T204</f>
        <v>0</v>
      </c>
      <c r="AT89" s="25" t="s">
        <v>83</v>
      </c>
      <c r="AU89" s="25" t="s">
        <v>242</v>
      </c>
      <c r="BK89" s="213">
        <f>BK90+BK204</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P91+P156+P174+P201</f>
        <v>0</v>
      </c>
      <c r="Q90" s="222"/>
      <c r="R90" s="223">
        <f>R91+R156+R174+R201</f>
        <v>152.60580527648798</v>
      </c>
      <c r="S90" s="222"/>
      <c r="T90" s="224">
        <f>T91+T156+T174+T201</f>
        <v>0</v>
      </c>
      <c r="AR90" s="225" t="s">
        <v>24</v>
      </c>
      <c r="AT90" s="226" t="s">
        <v>83</v>
      </c>
      <c r="AU90" s="226" t="s">
        <v>84</v>
      </c>
      <c r="AY90" s="225" t="s">
        <v>261</v>
      </c>
      <c r="BK90" s="227">
        <f>BK91+BK156+BK174+BK201</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SUM(P92:P155)</f>
        <v>0</v>
      </c>
      <c r="Q91" s="222"/>
      <c r="R91" s="223">
        <f>SUM(R92:R155)</f>
        <v>0.0024996430000000006</v>
      </c>
      <c r="S91" s="222"/>
      <c r="T91" s="224">
        <f>SUM(T92:T155)</f>
        <v>0</v>
      </c>
      <c r="AR91" s="225" t="s">
        <v>24</v>
      </c>
      <c r="AT91" s="226" t="s">
        <v>83</v>
      </c>
      <c r="AU91" s="226" t="s">
        <v>24</v>
      </c>
      <c r="AY91" s="225" t="s">
        <v>261</v>
      </c>
      <c r="BK91" s="227">
        <f>SUM(BK92:BK155)</f>
        <v>0</v>
      </c>
    </row>
    <row r="92" spans="2:65" s="1" customFormat="1" ht="14.4" customHeight="1">
      <c r="B92" s="48"/>
      <c r="C92" s="228" t="s">
        <v>24</v>
      </c>
      <c r="D92" s="228" t="s">
        <v>262</v>
      </c>
      <c r="E92" s="229" t="s">
        <v>975</v>
      </c>
      <c r="F92" s="230" t="s">
        <v>976</v>
      </c>
      <c r="G92" s="231" t="s">
        <v>340</v>
      </c>
      <c r="H92" s="232">
        <v>191.2</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1828</v>
      </c>
    </row>
    <row r="93" spans="2:47" s="1" customFormat="1" ht="13.5">
      <c r="B93" s="48"/>
      <c r="C93" s="76"/>
      <c r="D93" s="239" t="s">
        <v>269</v>
      </c>
      <c r="E93" s="76"/>
      <c r="F93" s="240" t="s">
        <v>978</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543</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1829</v>
      </c>
      <c r="G95" s="254"/>
      <c r="H95" s="257">
        <v>191.2</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92</v>
      </c>
      <c r="D96" s="228" t="s">
        <v>262</v>
      </c>
      <c r="E96" s="229" t="s">
        <v>546</v>
      </c>
      <c r="F96" s="230" t="s">
        <v>547</v>
      </c>
      <c r="G96" s="231" t="s">
        <v>340</v>
      </c>
      <c r="H96" s="232">
        <v>57.36</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1830</v>
      </c>
    </row>
    <row r="97" spans="2:47" s="1" customFormat="1" ht="13.5">
      <c r="B97" s="48"/>
      <c r="C97" s="76"/>
      <c r="D97" s="239" t="s">
        <v>269</v>
      </c>
      <c r="E97" s="76"/>
      <c r="F97" s="240" t="s">
        <v>549</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543</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4"/>
      <c r="F99" s="256" t="s">
        <v>1831</v>
      </c>
      <c r="G99" s="254"/>
      <c r="H99" s="257">
        <v>57.36</v>
      </c>
      <c r="I99" s="258"/>
      <c r="J99" s="254"/>
      <c r="K99" s="254"/>
      <c r="L99" s="259"/>
      <c r="M99" s="260"/>
      <c r="N99" s="261"/>
      <c r="O99" s="261"/>
      <c r="P99" s="261"/>
      <c r="Q99" s="261"/>
      <c r="R99" s="261"/>
      <c r="S99" s="261"/>
      <c r="T99" s="262"/>
      <c r="AT99" s="263" t="s">
        <v>278</v>
      </c>
      <c r="AU99" s="263" t="s">
        <v>92</v>
      </c>
      <c r="AV99" s="12" t="s">
        <v>92</v>
      </c>
      <c r="AW99" s="12" t="s">
        <v>6</v>
      </c>
      <c r="AX99" s="12" t="s">
        <v>24</v>
      </c>
      <c r="AY99" s="263" t="s">
        <v>261</v>
      </c>
    </row>
    <row r="100" spans="2:65" s="1" customFormat="1" ht="22.8" customHeight="1">
      <c r="B100" s="48"/>
      <c r="C100" s="228" t="s">
        <v>282</v>
      </c>
      <c r="D100" s="228" t="s">
        <v>262</v>
      </c>
      <c r="E100" s="229" t="s">
        <v>552</v>
      </c>
      <c r="F100" s="230" t="s">
        <v>553</v>
      </c>
      <c r="G100" s="231" t="s">
        <v>340</v>
      </c>
      <c r="H100" s="232">
        <v>10.88</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1832</v>
      </c>
    </row>
    <row r="101" spans="2:47" s="1" customFormat="1" ht="13.5">
      <c r="B101" s="48"/>
      <c r="C101" s="76"/>
      <c r="D101" s="239" t="s">
        <v>269</v>
      </c>
      <c r="E101" s="76"/>
      <c r="F101" s="240" t="s">
        <v>555</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343</v>
      </c>
      <c r="E102" s="76"/>
      <c r="F102" s="242" t="s">
        <v>556</v>
      </c>
      <c r="G102" s="76"/>
      <c r="H102" s="76"/>
      <c r="I102" s="198"/>
      <c r="J102" s="76"/>
      <c r="K102" s="76"/>
      <c r="L102" s="74"/>
      <c r="M102" s="241"/>
      <c r="N102" s="49"/>
      <c r="O102" s="49"/>
      <c r="P102" s="49"/>
      <c r="Q102" s="49"/>
      <c r="R102" s="49"/>
      <c r="S102" s="49"/>
      <c r="T102" s="97"/>
      <c r="AT102" s="25" t="s">
        <v>343</v>
      </c>
      <c r="AU102" s="25" t="s">
        <v>92</v>
      </c>
    </row>
    <row r="103" spans="2:51" s="12" customFormat="1" ht="13.5">
      <c r="B103" s="253"/>
      <c r="C103" s="254"/>
      <c r="D103" s="239" t="s">
        <v>278</v>
      </c>
      <c r="E103" s="255" t="s">
        <v>40</v>
      </c>
      <c r="F103" s="256" t="s">
        <v>1833</v>
      </c>
      <c r="G103" s="254"/>
      <c r="H103" s="257">
        <v>5.98</v>
      </c>
      <c r="I103" s="258"/>
      <c r="J103" s="254"/>
      <c r="K103" s="254"/>
      <c r="L103" s="259"/>
      <c r="M103" s="260"/>
      <c r="N103" s="261"/>
      <c r="O103" s="261"/>
      <c r="P103" s="261"/>
      <c r="Q103" s="261"/>
      <c r="R103" s="261"/>
      <c r="S103" s="261"/>
      <c r="T103" s="262"/>
      <c r="AT103" s="263" t="s">
        <v>278</v>
      </c>
      <c r="AU103" s="263" t="s">
        <v>92</v>
      </c>
      <c r="AV103" s="12" t="s">
        <v>92</v>
      </c>
      <c r="AW103" s="12" t="s">
        <v>47</v>
      </c>
      <c r="AX103" s="12" t="s">
        <v>84</v>
      </c>
      <c r="AY103" s="263" t="s">
        <v>261</v>
      </c>
    </row>
    <row r="104" spans="2:51" s="12" customFormat="1" ht="13.5">
      <c r="B104" s="253"/>
      <c r="C104" s="254"/>
      <c r="D104" s="239" t="s">
        <v>278</v>
      </c>
      <c r="E104" s="255" t="s">
        <v>40</v>
      </c>
      <c r="F104" s="256" t="s">
        <v>1834</v>
      </c>
      <c r="G104" s="254"/>
      <c r="H104" s="257">
        <v>4.9</v>
      </c>
      <c r="I104" s="258"/>
      <c r="J104" s="254"/>
      <c r="K104" s="254"/>
      <c r="L104" s="259"/>
      <c r="M104" s="260"/>
      <c r="N104" s="261"/>
      <c r="O104" s="261"/>
      <c r="P104" s="261"/>
      <c r="Q104" s="261"/>
      <c r="R104" s="261"/>
      <c r="S104" s="261"/>
      <c r="T104" s="262"/>
      <c r="AT104" s="263" t="s">
        <v>278</v>
      </c>
      <c r="AU104" s="263" t="s">
        <v>92</v>
      </c>
      <c r="AV104" s="12" t="s">
        <v>92</v>
      </c>
      <c r="AW104" s="12" t="s">
        <v>47</v>
      </c>
      <c r="AX104" s="12" t="s">
        <v>84</v>
      </c>
      <c r="AY104" s="263" t="s">
        <v>261</v>
      </c>
    </row>
    <row r="105" spans="2:51" s="15" customFormat="1" ht="13.5">
      <c r="B105" s="290"/>
      <c r="C105" s="291"/>
      <c r="D105" s="239" t="s">
        <v>278</v>
      </c>
      <c r="E105" s="292" t="s">
        <v>40</v>
      </c>
      <c r="F105" s="293" t="s">
        <v>380</v>
      </c>
      <c r="G105" s="291"/>
      <c r="H105" s="294">
        <v>10.88</v>
      </c>
      <c r="I105" s="295"/>
      <c r="J105" s="291"/>
      <c r="K105" s="291"/>
      <c r="L105" s="296"/>
      <c r="M105" s="297"/>
      <c r="N105" s="298"/>
      <c r="O105" s="298"/>
      <c r="P105" s="298"/>
      <c r="Q105" s="298"/>
      <c r="R105" s="298"/>
      <c r="S105" s="298"/>
      <c r="T105" s="299"/>
      <c r="AT105" s="300" t="s">
        <v>278</v>
      </c>
      <c r="AU105" s="300" t="s">
        <v>92</v>
      </c>
      <c r="AV105" s="15" t="s">
        <v>287</v>
      </c>
      <c r="AW105" s="15" t="s">
        <v>47</v>
      </c>
      <c r="AX105" s="15" t="s">
        <v>24</v>
      </c>
      <c r="AY105" s="300" t="s">
        <v>261</v>
      </c>
    </row>
    <row r="106" spans="2:65" s="1" customFormat="1" ht="22.8" customHeight="1">
      <c r="B106" s="48"/>
      <c r="C106" s="228" t="s">
        <v>287</v>
      </c>
      <c r="D106" s="228" t="s">
        <v>262</v>
      </c>
      <c r="E106" s="229" t="s">
        <v>558</v>
      </c>
      <c r="F106" s="230" t="s">
        <v>559</v>
      </c>
      <c r="G106" s="231" t="s">
        <v>340</v>
      </c>
      <c r="H106" s="232">
        <v>3.26</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1835</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556</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4"/>
      <c r="F109" s="256" t="s">
        <v>1836</v>
      </c>
      <c r="G109" s="254"/>
      <c r="H109" s="257">
        <v>3.26</v>
      </c>
      <c r="I109" s="258"/>
      <c r="J109" s="254"/>
      <c r="K109" s="254"/>
      <c r="L109" s="259"/>
      <c r="M109" s="260"/>
      <c r="N109" s="261"/>
      <c r="O109" s="261"/>
      <c r="P109" s="261"/>
      <c r="Q109" s="261"/>
      <c r="R109" s="261"/>
      <c r="S109" s="261"/>
      <c r="T109" s="262"/>
      <c r="AT109" s="263" t="s">
        <v>278</v>
      </c>
      <c r="AU109" s="263" t="s">
        <v>92</v>
      </c>
      <c r="AV109" s="12" t="s">
        <v>92</v>
      </c>
      <c r="AW109" s="12" t="s">
        <v>6</v>
      </c>
      <c r="AX109" s="12" t="s">
        <v>24</v>
      </c>
      <c r="AY109" s="263" t="s">
        <v>261</v>
      </c>
    </row>
    <row r="110" spans="2:65" s="1" customFormat="1" ht="22.8" customHeight="1">
      <c r="B110" s="48"/>
      <c r="C110" s="228" t="s">
        <v>260</v>
      </c>
      <c r="D110" s="228" t="s">
        <v>262</v>
      </c>
      <c r="E110" s="229" t="s">
        <v>632</v>
      </c>
      <c r="F110" s="230" t="s">
        <v>633</v>
      </c>
      <c r="G110" s="231" t="s">
        <v>340</v>
      </c>
      <c r="H110" s="232">
        <v>3.65</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1837</v>
      </c>
    </row>
    <row r="111" spans="2:47" s="1" customFormat="1" ht="13.5">
      <c r="B111" s="48"/>
      <c r="C111" s="76"/>
      <c r="D111" s="239" t="s">
        <v>269</v>
      </c>
      <c r="E111" s="76"/>
      <c r="F111" s="240" t="s">
        <v>635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310" t="s">
        <v>636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1838</v>
      </c>
      <c r="G113" s="254"/>
      <c r="H113" s="257">
        <v>3.65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297</v>
      </c>
      <c r="D114" s="228" t="s">
        <v>262</v>
      </c>
      <c r="E114" s="229" t="s">
        <v>661</v>
      </c>
      <c r="F114" s="230" t="s">
        <v>662</v>
      </c>
      <c r="G114" s="231" t="s">
        <v>504</v>
      </c>
      <c r="H114" s="232">
        <v>131.7</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1839</v>
      </c>
    </row>
    <row r="115" spans="2:47" s="1" customFormat="1" ht="13.5">
      <c r="B115" s="48"/>
      <c r="C115" s="76"/>
      <c r="D115" s="239" t="s">
        <v>269</v>
      </c>
      <c r="E115" s="76"/>
      <c r="F115" s="240" t="s">
        <v>664</v>
      </c>
      <c r="G115" s="76"/>
      <c r="H115" s="76"/>
      <c r="I115" s="198"/>
      <c r="J115" s="76"/>
      <c r="K115" s="76"/>
      <c r="L115" s="74"/>
      <c r="M115" s="241"/>
      <c r="N115" s="49"/>
      <c r="O115" s="49"/>
      <c r="P115" s="49"/>
      <c r="Q115" s="49"/>
      <c r="R115" s="49"/>
      <c r="S115" s="49"/>
      <c r="T115" s="97"/>
      <c r="AT115" s="25" t="s">
        <v>269</v>
      </c>
      <c r="AU115" s="25" t="s">
        <v>92</v>
      </c>
    </row>
    <row r="116" spans="2:51" s="12" customFormat="1" ht="13.5">
      <c r="B116" s="253"/>
      <c r="C116" s="254"/>
      <c r="D116" s="239" t="s">
        <v>278</v>
      </c>
      <c r="E116" s="255" t="s">
        <v>40</v>
      </c>
      <c r="F116" s="256" t="s">
        <v>1840</v>
      </c>
      <c r="G116" s="254"/>
      <c r="H116" s="257">
        <v>131.7</v>
      </c>
      <c r="I116" s="258"/>
      <c r="J116" s="254"/>
      <c r="K116" s="254"/>
      <c r="L116" s="259"/>
      <c r="M116" s="260"/>
      <c r="N116" s="261"/>
      <c r="O116" s="261"/>
      <c r="P116" s="261"/>
      <c r="Q116" s="261"/>
      <c r="R116" s="261"/>
      <c r="S116" s="261"/>
      <c r="T116" s="262"/>
      <c r="AT116" s="263" t="s">
        <v>278</v>
      </c>
      <c r="AU116" s="263" t="s">
        <v>92</v>
      </c>
      <c r="AV116" s="12" t="s">
        <v>92</v>
      </c>
      <c r="AW116" s="12" t="s">
        <v>47</v>
      </c>
      <c r="AX116" s="12" t="s">
        <v>24</v>
      </c>
      <c r="AY116" s="263" t="s">
        <v>261</v>
      </c>
    </row>
    <row r="117" spans="2:65" s="1" customFormat="1" ht="22.8" customHeight="1">
      <c r="B117" s="48"/>
      <c r="C117" s="228" t="s">
        <v>303</v>
      </c>
      <c r="D117" s="228" t="s">
        <v>262</v>
      </c>
      <c r="E117" s="229" t="s">
        <v>667</v>
      </c>
      <c r="F117" s="230" t="s">
        <v>668</v>
      </c>
      <c r="G117" s="231" t="s">
        <v>504</v>
      </c>
      <c r="H117" s="232">
        <v>79.82</v>
      </c>
      <c r="I117" s="233"/>
      <c r="J117" s="232">
        <f>ROUND(I117*H117,2)</f>
        <v>0</v>
      </c>
      <c r="K117" s="230" t="s">
        <v>266</v>
      </c>
      <c r="L117" s="74"/>
      <c r="M117" s="234" t="s">
        <v>40</v>
      </c>
      <c r="N117" s="235" t="s">
        <v>55</v>
      </c>
      <c r="O117" s="49"/>
      <c r="P117" s="236">
        <f>O117*H117</f>
        <v>0</v>
      </c>
      <c r="Q117" s="236">
        <v>0</v>
      </c>
      <c r="R117" s="236">
        <f>Q117*H117</f>
        <v>0</v>
      </c>
      <c r="S117" s="236">
        <v>0</v>
      </c>
      <c r="T117" s="237">
        <f>S117*H117</f>
        <v>0</v>
      </c>
      <c r="AR117" s="25" t="s">
        <v>287</v>
      </c>
      <c r="AT117" s="25" t="s">
        <v>262</v>
      </c>
      <c r="AU117" s="25" t="s">
        <v>92</v>
      </c>
      <c r="AY117" s="25" t="s">
        <v>261</v>
      </c>
      <c r="BE117" s="238">
        <f>IF(N117="základní",J117,0)</f>
        <v>0</v>
      </c>
      <c r="BF117" s="238">
        <f>IF(N117="snížená",J117,0)</f>
        <v>0</v>
      </c>
      <c r="BG117" s="238">
        <f>IF(N117="zákl. přenesená",J117,0)</f>
        <v>0</v>
      </c>
      <c r="BH117" s="238">
        <f>IF(N117="sníž. přenesená",J117,0)</f>
        <v>0</v>
      </c>
      <c r="BI117" s="238">
        <f>IF(N117="nulová",J117,0)</f>
        <v>0</v>
      </c>
      <c r="BJ117" s="25" t="s">
        <v>24</v>
      </c>
      <c r="BK117" s="238">
        <f>ROUND(I117*H117,2)</f>
        <v>0</v>
      </c>
      <c r="BL117" s="25" t="s">
        <v>287</v>
      </c>
      <c r="BM117" s="25" t="s">
        <v>1841</v>
      </c>
    </row>
    <row r="118" spans="2:47" s="1" customFormat="1" ht="13.5">
      <c r="B118" s="48"/>
      <c r="C118" s="76"/>
      <c r="D118" s="239" t="s">
        <v>269</v>
      </c>
      <c r="E118" s="76"/>
      <c r="F118" s="240" t="s">
        <v>670</v>
      </c>
      <c r="G118" s="76"/>
      <c r="H118" s="76"/>
      <c r="I118" s="198"/>
      <c r="J118" s="76"/>
      <c r="K118" s="76"/>
      <c r="L118" s="74"/>
      <c r="M118" s="241"/>
      <c r="N118" s="49"/>
      <c r="O118" s="49"/>
      <c r="P118" s="49"/>
      <c r="Q118" s="49"/>
      <c r="R118" s="49"/>
      <c r="S118" s="49"/>
      <c r="T118" s="97"/>
      <c r="AT118" s="25" t="s">
        <v>269</v>
      </c>
      <c r="AU118" s="25" t="s">
        <v>92</v>
      </c>
    </row>
    <row r="119" spans="2:51" s="12" customFormat="1" ht="13.5">
      <c r="B119" s="253"/>
      <c r="C119" s="254"/>
      <c r="D119" s="239" t="s">
        <v>278</v>
      </c>
      <c r="E119" s="255" t="s">
        <v>40</v>
      </c>
      <c r="F119" s="256" t="s">
        <v>1842</v>
      </c>
      <c r="G119" s="254"/>
      <c r="H119" s="257">
        <v>79.82</v>
      </c>
      <c r="I119" s="258"/>
      <c r="J119" s="254"/>
      <c r="K119" s="254"/>
      <c r="L119" s="259"/>
      <c r="M119" s="260"/>
      <c r="N119" s="261"/>
      <c r="O119" s="261"/>
      <c r="P119" s="261"/>
      <c r="Q119" s="261"/>
      <c r="R119" s="261"/>
      <c r="S119" s="261"/>
      <c r="T119" s="262"/>
      <c r="AT119" s="263" t="s">
        <v>278</v>
      </c>
      <c r="AU119" s="263" t="s">
        <v>92</v>
      </c>
      <c r="AV119" s="12" t="s">
        <v>92</v>
      </c>
      <c r="AW119" s="12" t="s">
        <v>47</v>
      </c>
      <c r="AX119" s="12" t="s">
        <v>24</v>
      </c>
      <c r="AY119" s="263" t="s">
        <v>261</v>
      </c>
    </row>
    <row r="120" spans="2:65" s="1" customFormat="1" ht="22.8" customHeight="1">
      <c r="B120" s="48"/>
      <c r="C120" s="228" t="s">
        <v>308</v>
      </c>
      <c r="D120" s="228" t="s">
        <v>262</v>
      </c>
      <c r="E120" s="229" t="s">
        <v>1016</v>
      </c>
      <c r="F120" s="230" t="s">
        <v>1017</v>
      </c>
      <c r="G120" s="231" t="s">
        <v>504</v>
      </c>
      <c r="H120" s="232">
        <v>98.81</v>
      </c>
      <c r="I120" s="233"/>
      <c r="J120" s="232">
        <f>ROUND(I120*H120,2)</f>
        <v>0</v>
      </c>
      <c r="K120" s="230" t="s">
        <v>266</v>
      </c>
      <c r="L120" s="74"/>
      <c r="M120" s="234" t="s">
        <v>40</v>
      </c>
      <c r="N120" s="235" t="s">
        <v>55</v>
      </c>
      <c r="O120" s="49"/>
      <c r="P120" s="236">
        <f>O120*H120</f>
        <v>0</v>
      </c>
      <c r="Q120" s="236">
        <v>0</v>
      </c>
      <c r="R120" s="236">
        <f>Q120*H120</f>
        <v>0</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1843</v>
      </c>
    </row>
    <row r="121" spans="2:47" s="1" customFormat="1" ht="13.5">
      <c r="B121" s="48"/>
      <c r="C121" s="76"/>
      <c r="D121" s="239" t="s">
        <v>269</v>
      </c>
      <c r="E121" s="76"/>
      <c r="F121" s="240" t="s">
        <v>1019</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678</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1844</v>
      </c>
      <c r="G123" s="254"/>
      <c r="H123" s="257">
        <v>98.81</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5" s="1" customFormat="1" ht="14.4" customHeight="1">
      <c r="B124" s="48"/>
      <c r="C124" s="301" t="s">
        <v>313</v>
      </c>
      <c r="D124" s="301" t="s">
        <v>510</v>
      </c>
      <c r="E124" s="302" t="s">
        <v>693</v>
      </c>
      <c r="F124" s="303" t="s">
        <v>694</v>
      </c>
      <c r="G124" s="304" t="s">
        <v>683</v>
      </c>
      <c r="H124" s="305">
        <v>2.47</v>
      </c>
      <c r="I124" s="306"/>
      <c r="J124" s="305">
        <f>ROUND(I124*H124,2)</f>
        <v>0</v>
      </c>
      <c r="K124" s="303" t="s">
        <v>266</v>
      </c>
      <c r="L124" s="307"/>
      <c r="M124" s="308" t="s">
        <v>40</v>
      </c>
      <c r="N124" s="309" t="s">
        <v>55</v>
      </c>
      <c r="O124" s="49"/>
      <c r="P124" s="236">
        <f>O124*H124</f>
        <v>0</v>
      </c>
      <c r="Q124" s="236">
        <v>0.001</v>
      </c>
      <c r="R124" s="236">
        <f>Q124*H124</f>
        <v>0.0024700000000000004</v>
      </c>
      <c r="S124" s="236">
        <v>0</v>
      </c>
      <c r="T124" s="237">
        <f>S124*H124</f>
        <v>0</v>
      </c>
      <c r="AR124" s="25" t="s">
        <v>308</v>
      </c>
      <c r="AT124" s="25" t="s">
        <v>510</v>
      </c>
      <c r="AU124" s="25" t="s">
        <v>92</v>
      </c>
      <c r="AY124" s="25" t="s">
        <v>261</v>
      </c>
      <c r="BE124" s="238">
        <f>IF(N124="základní",J124,0)</f>
        <v>0</v>
      </c>
      <c r="BF124" s="238">
        <f>IF(N124="snížená",J124,0)</f>
        <v>0</v>
      </c>
      <c r="BG124" s="238">
        <f>IF(N124="zákl. přenesená",J124,0)</f>
        <v>0</v>
      </c>
      <c r="BH124" s="238">
        <f>IF(N124="sníž. přenesená",J124,0)</f>
        <v>0</v>
      </c>
      <c r="BI124" s="238">
        <f>IF(N124="nulová",J124,0)</f>
        <v>0</v>
      </c>
      <c r="BJ124" s="25" t="s">
        <v>24</v>
      </c>
      <c r="BK124" s="238">
        <f>ROUND(I124*H124,2)</f>
        <v>0</v>
      </c>
      <c r="BL124" s="25" t="s">
        <v>287</v>
      </c>
      <c r="BM124" s="25" t="s">
        <v>1845</v>
      </c>
    </row>
    <row r="125" spans="2:47" s="1" customFormat="1" ht="13.5">
      <c r="B125" s="48"/>
      <c r="C125" s="76"/>
      <c r="D125" s="239" t="s">
        <v>269</v>
      </c>
      <c r="E125" s="76"/>
      <c r="F125" s="240" t="s">
        <v>694</v>
      </c>
      <c r="G125" s="76"/>
      <c r="H125" s="76"/>
      <c r="I125" s="198"/>
      <c r="J125" s="76"/>
      <c r="K125" s="76"/>
      <c r="L125" s="74"/>
      <c r="M125" s="241"/>
      <c r="N125" s="49"/>
      <c r="O125" s="49"/>
      <c r="P125" s="49"/>
      <c r="Q125" s="49"/>
      <c r="R125" s="49"/>
      <c r="S125" s="49"/>
      <c r="T125" s="97"/>
      <c r="AT125" s="25" t="s">
        <v>269</v>
      </c>
      <c r="AU125" s="25" t="s">
        <v>92</v>
      </c>
    </row>
    <row r="126" spans="2:51" s="12" customFormat="1" ht="13.5">
      <c r="B126" s="253"/>
      <c r="C126" s="254"/>
      <c r="D126" s="239" t="s">
        <v>278</v>
      </c>
      <c r="E126" s="254"/>
      <c r="F126" s="256" t="s">
        <v>1846</v>
      </c>
      <c r="G126" s="254"/>
      <c r="H126" s="257">
        <v>2.47</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29</v>
      </c>
      <c r="D127" s="228" t="s">
        <v>262</v>
      </c>
      <c r="E127" s="229" t="s">
        <v>706</v>
      </c>
      <c r="F127" s="230" t="s">
        <v>707</v>
      </c>
      <c r="G127" s="231" t="s">
        <v>504</v>
      </c>
      <c r="H127" s="232">
        <v>84.08</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1847</v>
      </c>
    </row>
    <row r="128" spans="2:47" s="1" customFormat="1" ht="13.5">
      <c r="B128" s="48"/>
      <c r="C128" s="76"/>
      <c r="D128" s="239" t="s">
        <v>269</v>
      </c>
      <c r="E128" s="76"/>
      <c r="F128" s="240" t="s">
        <v>709</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710</v>
      </c>
      <c r="G129" s="76"/>
      <c r="H129" s="76"/>
      <c r="I129" s="198"/>
      <c r="J129" s="76"/>
      <c r="K129" s="76"/>
      <c r="L129" s="74"/>
      <c r="M129" s="241"/>
      <c r="N129" s="49"/>
      <c r="O129" s="49"/>
      <c r="P129" s="49"/>
      <c r="Q129" s="49"/>
      <c r="R129" s="49"/>
      <c r="S129" s="49"/>
      <c r="T129" s="97"/>
      <c r="AT129" s="25" t="s">
        <v>343</v>
      </c>
      <c r="AU129" s="25" t="s">
        <v>92</v>
      </c>
    </row>
    <row r="130" spans="2:51" s="12" customFormat="1" ht="13.5">
      <c r="B130" s="253"/>
      <c r="C130" s="254"/>
      <c r="D130" s="239" t="s">
        <v>278</v>
      </c>
      <c r="E130" s="255" t="s">
        <v>40</v>
      </c>
      <c r="F130" s="256" t="s">
        <v>1848</v>
      </c>
      <c r="G130" s="254"/>
      <c r="H130" s="257">
        <v>67.7</v>
      </c>
      <c r="I130" s="258"/>
      <c r="J130" s="254"/>
      <c r="K130" s="254"/>
      <c r="L130" s="259"/>
      <c r="M130" s="260"/>
      <c r="N130" s="261"/>
      <c r="O130" s="261"/>
      <c r="P130" s="261"/>
      <c r="Q130" s="261"/>
      <c r="R130" s="261"/>
      <c r="S130" s="261"/>
      <c r="T130" s="262"/>
      <c r="AT130" s="263" t="s">
        <v>278</v>
      </c>
      <c r="AU130" s="263" t="s">
        <v>92</v>
      </c>
      <c r="AV130" s="12" t="s">
        <v>92</v>
      </c>
      <c r="AW130" s="12" t="s">
        <v>47</v>
      </c>
      <c r="AX130" s="12" t="s">
        <v>84</v>
      </c>
      <c r="AY130" s="263" t="s">
        <v>261</v>
      </c>
    </row>
    <row r="131" spans="2:51" s="12" customFormat="1" ht="13.5">
      <c r="B131" s="253"/>
      <c r="C131" s="254"/>
      <c r="D131" s="239" t="s">
        <v>278</v>
      </c>
      <c r="E131" s="255" t="s">
        <v>40</v>
      </c>
      <c r="F131" s="256" t="s">
        <v>1849</v>
      </c>
      <c r="G131" s="254"/>
      <c r="H131" s="257">
        <v>7.48</v>
      </c>
      <c r="I131" s="258"/>
      <c r="J131" s="254"/>
      <c r="K131" s="254"/>
      <c r="L131" s="259"/>
      <c r="M131" s="260"/>
      <c r="N131" s="261"/>
      <c r="O131" s="261"/>
      <c r="P131" s="261"/>
      <c r="Q131" s="261"/>
      <c r="R131" s="261"/>
      <c r="S131" s="261"/>
      <c r="T131" s="262"/>
      <c r="AT131" s="263" t="s">
        <v>278</v>
      </c>
      <c r="AU131" s="263" t="s">
        <v>92</v>
      </c>
      <c r="AV131" s="12" t="s">
        <v>92</v>
      </c>
      <c r="AW131" s="12" t="s">
        <v>47</v>
      </c>
      <c r="AX131" s="12" t="s">
        <v>84</v>
      </c>
      <c r="AY131" s="263" t="s">
        <v>261</v>
      </c>
    </row>
    <row r="132" spans="2:51" s="12" customFormat="1" ht="13.5">
      <c r="B132" s="253"/>
      <c r="C132" s="254"/>
      <c r="D132" s="239" t="s">
        <v>278</v>
      </c>
      <c r="E132" s="255" t="s">
        <v>40</v>
      </c>
      <c r="F132" s="256" t="s">
        <v>1850</v>
      </c>
      <c r="G132" s="254"/>
      <c r="H132" s="257">
        <v>8.9</v>
      </c>
      <c r="I132" s="258"/>
      <c r="J132" s="254"/>
      <c r="K132" s="254"/>
      <c r="L132" s="259"/>
      <c r="M132" s="260"/>
      <c r="N132" s="261"/>
      <c r="O132" s="261"/>
      <c r="P132" s="261"/>
      <c r="Q132" s="261"/>
      <c r="R132" s="261"/>
      <c r="S132" s="261"/>
      <c r="T132" s="262"/>
      <c r="AT132" s="263" t="s">
        <v>278</v>
      </c>
      <c r="AU132" s="263" t="s">
        <v>92</v>
      </c>
      <c r="AV132" s="12" t="s">
        <v>92</v>
      </c>
      <c r="AW132" s="12" t="s">
        <v>47</v>
      </c>
      <c r="AX132" s="12" t="s">
        <v>84</v>
      </c>
      <c r="AY132" s="263" t="s">
        <v>261</v>
      </c>
    </row>
    <row r="133" spans="2:51" s="15" customFormat="1" ht="13.5">
      <c r="B133" s="290"/>
      <c r="C133" s="291"/>
      <c r="D133" s="239" t="s">
        <v>278</v>
      </c>
      <c r="E133" s="292" t="s">
        <v>40</v>
      </c>
      <c r="F133" s="293" t="s">
        <v>380</v>
      </c>
      <c r="G133" s="291"/>
      <c r="H133" s="294">
        <v>84.08</v>
      </c>
      <c r="I133" s="295"/>
      <c r="J133" s="291"/>
      <c r="K133" s="291"/>
      <c r="L133" s="296"/>
      <c r="M133" s="297"/>
      <c r="N133" s="298"/>
      <c r="O133" s="298"/>
      <c r="P133" s="298"/>
      <c r="Q133" s="298"/>
      <c r="R133" s="298"/>
      <c r="S133" s="298"/>
      <c r="T133" s="299"/>
      <c r="AT133" s="300" t="s">
        <v>278</v>
      </c>
      <c r="AU133" s="300" t="s">
        <v>92</v>
      </c>
      <c r="AV133" s="15" t="s">
        <v>287</v>
      </c>
      <c r="AW133" s="15" t="s">
        <v>47</v>
      </c>
      <c r="AX133" s="15" t="s">
        <v>24</v>
      </c>
      <c r="AY133" s="300" t="s">
        <v>261</v>
      </c>
    </row>
    <row r="134" spans="2:65" s="1" customFormat="1" ht="14.4" customHeight="1">
      <c r="B134" s="48"/>
      <c r="C134" s="228" t="s">
        <v>324</v>
      </c>
      <c r="D134" s="228" t="s">
        <v>262</v>
      </c>
      <c r="E134" s="229" t="s">
        <v>714</v>
      </c>
      <c r="F134" s="230" t="s">
        <v>715</v>
      </c>
      <c r="G134" s="231" t="s">
        <v>504</v>
      </c>
      <c r="H134" s="232">
        <v>305.97</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1851</v>
      </c>
    </row>
    <row r="135" spans="2:47" s="1" customFormat="1" ht="13.5">
      <c r="B135" s="48"/>
      <c r="C135" s="76"/>
      <c r="D135" s="239" t="s">
        <v>269</v>
      </c>
      <c r="E135" s="76"/>
      <c r="F135" s="240" t="s">
        <v>717</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718</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1852</v>
      </c>
      <c r="G137" s="254"/>
      <c r="H137" s="257">
        <v>172.6</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2" customFormat="1" ht="13.5">
      <c r="B138" s="253"/>
      <c r="C138" s="254"/>
      <c r="D138" s="239" t="s">
        <v>278</v>
      </c>
      <c r="E138" s="255" t="s">
        <v>40</v>
      </c>
      <c r="F138" s="256" t="s">
        <v>1853</v>
      </c>
      <c r="G138" s="254"/>
      <c r="H138" s="257">
        <v>31.11</v>
      </c>
      <c r="I138" s="258"/>
      <c r="J138" s="254"/>
      <c r="K138" s="254"/>
      <c r="L138" s="259"/>
      <c r="M138" s="260"/>
      <c r="N138" s="261"/>
      <c r="O138" s="261"/>
      <c r="P138" s="261"/>
      <c r="Q138" s="261"/>
      <c r="R138" s="261"/>
      <c r="S138" s="261"/>
      <c r="T138" s="262"/>
      <c r="AT138" s="263" t="s">
        <v>278</v>
      </c>
      <c r="AU138" s="263" t="s">
        <v>92</v>
      </c>
      <c r="AV138" s="12" t="s">
        <v>92</v>
      </c>
      <c r="AW138" s="12" t="s">
        <v>47</v>
      </c>
      <c r="AX138" s="12" t="s">
        <v>84</v>
      </c>
      <c r="AY138" s="263" t="s">
        <v>261</v>
      </c>
    </row>
    <row r="139" spans="2:51" s="12" customFormat="1" ht="13.5">
      <c r="B139" s="253"/>
      <c r="C139" s="254"/>
      <c r="D139" s="239" t="s">
        <v>278</v>
      </c>
      <c r="E139" s="255" t="s">
        <v>40</v>
      </c>
      <c r="F139" s="256" t="s">
        <v>1854</v>
      </c>
      <c r="G139" s="254"/>
      <c r="H139" s="257">
        <v>53.55</v>
      </c>
      <c r="I139" s="258"/>
      <c r="J139" s="254"/>
      <c r="K139" s="254"/>
      <c r="L139" s="259"/>
      <c r="M139" s="260"/>
      <c r="N139" s="261"/>
      <c r="O139" s="261"/>
      <c r="P139" s="261"/>
      <c r="Q139" s="261"/>
      <c r="R139" s="261"/>
      <c r="S139" s="261"/>
      <c r="T139" s="262"/>
      <c r="AT139" s="263" t="s">
        <v>278</v>
      </c>
      <c r="AU139" s="263" t="s">
        <v>92</v>
      </c>
      <c r="AV139" s="12" t="s">
        <v>92</v>
      </c>
      <c r="AW139" s="12" t="s">
        <v>47</v>
      </c>
      <c r="AX139" s="12" t="s">
        <v>84</v>
      </c>
      <c r="AY139" s="263" t="s">
        <v>261</v>
      </c>
    </row>
    <row r="140" spans="2:51" s="12" customFormat="1" ht="13.5">
      <c r="B140" s="253"/>
      <c r="C140" s="254"/>
      <c r="D140" s="239" t="s">
        <v>278</v>
      </c>
      <c r="E140" s="255" t="s">
        <v>40</v>
      </c>
      <c r="F140" s="256" t="s">
        <v>1855</v>
      </c>
      <c r="G140" s="254"/>
      <c r="H140" s="257">
        <v>48.71</v>
      </c>
      <c r="I140" s="258"/>
      <c r="J140" s="254"/>
      <c r="K140" s="254"/>
      <c r="L140" s="259"/>
      <c r="M140" s="260"/>
      <c r="N140" s="261"/>
      <c r="O140" s="261"/>
      <c r="P140" s="261"/>
      <c r="Q140" s="261"/>
      <c r="R140" s="261"/>
      <c r="S140" s="261"/>
      <c r="T140" s="262"/>
      <c r="AT140" s="263" t="s">
        <v>278</v>
      </c>
      <c r="AU140" s="263" t="s">
        <v>92</v>
      </c>
      <c r="AV140" s="12" t="s">
        <v>92</v>
      </c>
      <c r="AW140" s="12" t="s">
        <v>47</v>
      </c>
      <c r="AX140" s="12" t="s">
        <v>84</v>
      </c>
      <c r="AY140" s="263" t="s">
        <v>261</v>
      </c>
    </row>
    <row r="141" spans="2:51" s="15" customFormat="1" ht="13.5">
      <c r="B141" s="290"/>
      <c r="C141" s="291"/>
      <c r="D141" s="239" t="s">
        <v>278</v>
      </c>
      <c r="E141" s="292" t="s">
        <v>40</v>
      </c>
      <c r="F141" s="293" t="s">
        <v>380</v>
      </c>
      <c r="G141" s="291"/>
      <c r="H141" s="294">
        <v>305.97</v>
      </c>
      <c r="I141" s="295"/>
      <c r="J141" s="291"/>
      <c r="K141" s="291"/>
      <c r="L141" s="296"/>
      <c r="M141" s="297"/>
      <c r="N141" s="298"/>
      <c r="O141" s="298"/>
      <c r="P141" s="298"/>
      <c r="Q141" s="298"/>
      <c r="R141" s="298"/>
      <c r="S141" s="298"/>
      <c r="T141" s="299"/>
      <c r="AT141" s="300" t="s">
        <v>278</v>
      </c>
      <c r="AU141" s="300" t="s">
        <v>92</v>
      </c>
      <c r="AV141" s="15" t="s">
        <v>287</v>
      </c>
      <c r="AW141" s="15" t="s">
        <v>47</v>
      </c>
      <c r="AX141" s="15" t="s">
        <v>24</v>
      </c>
      <c r="AY141" s="300" t="s">
        <v>261</v>
      </c>
    </row>
    <row r="142" spans="2:65" s="1" customFormat="1" ht="22.8" customHeight="1">
      <c r="B142" s="48"/>
      <c r="C142" s="228" t="s">
        <v>538</v>
      </c>
      <c r="D142" s="228" t="s">
        <v>262</v>
      </c>
      <c r="E142" s="229" t="s">
        <v>722</v>
      </c>
      <c r="F142" s="230" t="s">
        <v>723</v>
      </c>
      <c r="G142" s="231" t="s">
        <v>504</v>
      </c>
      <c r="H142" s="232">
        <v>98.81</v>
      </c>
      <c r="I142" s="233"/>
      <c r="J142" s="232">
        <f>ROUND(I142*H142,2)</f>
        <v>0</v>
      </c>
      <c r="K142" s="230" t="s">
        <v>266</v>
      </c>
      <c r="L142" s="74"/>
      <c r="M142" s="234" t="s">
        <v>40</v>
      </c>
      <c r="N142" s="235" t="s">
        <v>55</v>
      </c>
      <c r="O142" s="49"/>
      <c r="P142" s="236">
        <f>O142*H142</f>
        <v>0</v>
      </c>
      <c r="Q142" s="236">
        <v>3E-07</v>
      </c>
      <c r="R142" s="236">
        <f>Q142*H142</f>
        <v>2.9643E-05</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1856</v>
      </c>
    </row>
    <row r="143" spans="2:47" s="1" customFormat="1" ht="13.5">
      <c r="B143" s="48"/>
      <c r="C143" s="76"/>
      <c r="D143" s="239" t="s">
        <v>269</v>
      </c>
      <c r="E143" s="76"/>
      <c r="F143" s="240" t="s">
        <v>725</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726</v>
      </c>
      <c r="G144" s="76"/>
      <c r="H144" s="76"/>
      <c r="I144" s="198"/>
      <c r="J144" s="76"/>
      <c r="K144" s="76"/>
      <c r="L144" s="74"/>
      <c r="M144" s="241"/>
      <c r="N144" s="49"/>
      <c r="O144" s="49"/>
      <c r="P144" s="49"/>
      <c r="Q144" s="49"/>
      <c r="R144" s="49"/>
      <c r="S144" s="49"/>
      <c r="T144" s="97"/>
      <c r="AT144" s="25" t="s">
        <v>343</v>
      </c>
      <c r="AU144" s="25" t="s">
        <v>92</v>
      </c>
    </row>
    <row r="145" spans="2:51" s="12" customFormat="1" ht="13.5">
      <c r="B145" s="253"/>
      <c r="C145" s="254"/>
      <c r="D145" s="239" t="s">
        <v>278</v>
      </c>
      <c r="E145" s="255" t="s">
        <v>40</v>
      </c>
      <c r="F145" s="256" t="s">
        <v>1857</v>
      </c>
      <c r="G145" s="254"/>
      <c r="H145" s="257">
        <v>98.81</v>
      </c>
      <c r="I145" s="258"/>
      <c r="J145" s="254"/>
      <c r="K145" s="254"/>
      <c r="L145" s="259"/>
      <c r="M145" s="260"/>
      <c r="N145" s="261"/>
      <c r="O145" s="261"/>
      <c r="P145" s="261"/>
      <c r="Q145" s="261"/>
      <c r="R145" s="261"/>
      <c r="S145" s="261"/>
      <c r="T145" s="262"/>
      <c r="AT145" s="263" t="s">
        <v>278</v>
      </c>
      <c r="AU145" s="263" t="s">
        <v>92</v>
      </c>
      <c r="AV145" s="12" t="s">
        <v>92</v>
      </c>
      <c r="AW145" s="12" t="s">
        <v>47</v>
      </c>
      <c r="AX145" s="12" t="s">
        <v>24</v>
      </c>
      <c r="AY145" s="263" t="s">
        <v>261</v>
      </c>
    </row>
    <row r="146" spans="2:65" s="1" customFormat="1" ht="14.4" customHeight="1">
      <c r="B146" s="48"/>
      <c r="C146" s="228" t="s">
        <v>545</v>
      </c>
      <c r="D146" s="228" t="s">
        <v>262</v>
      </c>
      <c r="E146" s="229" t="s">
        <v>740</v>
      </c>
      <c r="F146" s="230" t="s">
        <v>741</v>
      </c>
      <c r="G146" s="231" t="s">
        <v>504</v>
      </c>
      <c r="H146" s="232">
        <v>197.62</v>
      </c>
      <c r="I146" s="233"/>
      <c r="J146" s="232">
        <f>ROUND(I146*H146,2)</f>
        <v>0</v>
      </c>
      <c r="K146" s="230" t="s">
        <v>266</v>
      </c>
      <c r="L146" s="74"/>
      <c r="M146" s="234" t="s">
        <v>40</v>
      </c>
      <c r="N146" s="235" t="s">
        <v>55</v>
      </c>
      <c r="O146" s="49"/>
      <c r="P146" s="236">
        <f>O146*H146</f>
        <v>0</v>
      </c>
      <c r="Q146" s="236">
        <v>0</v>
      </c>
      <c r="R146" s="236">
        <f>Q146*H146</f>
        <v>0</v>
      </c>
      <c r="S146" s="236">
        <v>0</v>
      </c>
      <c r="T146" s="237">
        <f>S146*H146</f>
        <v>0</v>
      </c>
      <c r="AR146" s="25" t="s">
        <v>287</v>
      </c>
      <c r="AT146" s="25" t="s">
        <v>262</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1858</v>
      </c>
    </row>
    <row r="147" spans="2:47" s="1" customFormat="1" ht="13.5">
      <c r="B147" s="48"/>
      <c r="C147" s="76"/>
      <c r="D147" s="239" t="s">
        <v>269</v>
      </c>
      <c r="E147" s="76"/>
      <c r="F147" s="240" t="s">
        <v>743</v>
      </c>
      <c r="G147" s="76"/>
      <c r="H147" s="76"/>
      <c r="I147" s="198"/>
      <c r="J147" s="76"/>
      <c r="K147" s="76"/>
      <c r="L147" s="74"/>
      <c r="M147" s="241"/>
      <c r="N147" s="49"/>
      <c r="O147" s="49"/>
      <c r="P147" s="49"/>
      <c r="Q147" s="49"/>
      <c r="R147" s="49"/>
      <c r="S147" s="49"/>
      <c r="T147" s="97"/>
      <c r="AT147" s="25" t="s">
        <v>269</v>
      </c>
      <c r="AU147" s="25" t="s">
        <v>92</v>
      </c>
    </row>
    <row r="148" spans="2:47" s="1" customFormat="1" ht="13.5">
      <c r="B148" s="48"/>
      <c r="C148" s="76"/>
      <c r="D148" s="239" t="s">
        <v>343</v>
      </c>
      <c r="E148" s="76"/>
      <c r="F148" s="242" t="s">
        <v>744</v>
      </c>
      <c r="G148" s="76"/>
      <c r="H148" s="76"/>
      <c r="I148" s="198"/>
      <c r="J148" s="76"/>
      <c r="K148" s="76"/>
      <c r="L148" s="74"/>
      <c r="M148" s="241"/>
      <c r="N148" s="49"/>
      <c r="O148" s="49"/>
      <c r="P148" s="49"/>
      <c r="Q148" s="49"/>
      <c r="R148" s="49"/>
      <c r="S148" s="49"/>
      <c r="T148" s="97"/>
      <c r="AT148" s="25" t="s">
        <v>343</v>
      </c>
      <c r="AU148" s="25" t="s">
        <v>92</v>
      </c>
    </row>
    <row r="149" spans="2:51" s="12" customFormat="1" ht="13.5">
      <c r="B149" s="253"/>
      <c r="C149" s="254"/>
      <c r="D149" s="239" t="s">
        <v>278</v>
      </c>
      <c r="E149" s="255" t="s">
        <v>40</v>
      </c>
      <c r="F149" s="256" t="s">
        <v>1859</v>
      </c>
      <c r="G149" s="254"/>
      <c r="H149" s="257">
        <v>197.62</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14.4" customHeight="1">
      <c r="B150" s="48"/>
      <c r="C150" s="228" t="s">
        <v>551</v>
      </c>
      <c r="D150" s="228" t="s">
        <v>262</v>
      </c>
      <c r="E150" s="229" t="s">
        <v>747</v>
      </c>
      <c r="F150" s="230" t="s">
        <v>748</v>
      </c>
      <c r="G150" s="231" t="s">
        <v>340</v>
      </c>
      <c r="H150" s="232">
        <v>14.82</v>
      </c>
      <c r="I150" s="233"/>
      <c r="J150" s="232">
        <f>ROUND(I150*H150,2)</f>
        <v>0</v>
      </c>
      <c r="K150" s="230" t="s">
        <v>266</v>
      </c>
      <c r="L150" s="74"/>
      <c r="M150" s="234" t="s">
        <v>40</v>
      </c>
      <c r="N150" s="235" t="s">
        <v>55</v>
      </c>
      <c r="O150" s="49"/>
      <c r="P150" s="236">
        <f>O150*H150</f>
        <v>0</v>
      </c>
      <c r="Q150" s="236">
        <v>0</v>
      </c>
      <c r="R150" s="236">
        <f>Q150*H150</f>
        <v>0</v>
      </c>
      <c r="S150" s="236">
        <v>0</v>
      </c>
      <c r="T150" s="237">
        <f>S150*H150</f>
        <v>0</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1860</v>
      </c>
    </row>
    <row r="151" spans="2:47" s="1" customFormat="1" ht="13.5">
      <c r="B151" s="48"/>
      <c r="C151" s="76"/>
      <c r="D151" s="239" t="s">
        <v>269</v>
      </c>
      <c r="E151" s="76"/>
      <c r="F151" s="240" t="s">
        <v>750</v>
      </c>
      <c r="G151" s="76"/>
      <c r="H151" s="76"/>
      <c r="I151" s="198"/>
      <c r="J151" s="76"/>
      <c r="K151" s="76"/>
      <c r="L151" s="74"/>
      <c r="M151" s="241"/>
      <c r="N151" s="49"/>
      <c r="O151" s="49"/>
      <c r="P151" s="49"/>
      <c r="Q151" s="49"/>
      <c r="R151" s="49"/>
      <c r="S151" s="49"/>
      <c r="T151" s="97"/>
      <c r="AT151" s="25" t="s">
        <v>269</v>
      </c>
      <c r="AU151" s="25" t="s">
        <v>92</v>
      </c>
    </row>
    <row r="152" spans="2:51" s="12" customFormat="1" ht="13.5">
      <c r="B152" s="253"/>
      <c r="C152" s="254"/>
      <c r="D152" s="239" t="s">
        <v>278</v>
      </c>
      <c r="E152" s="255" t="s">
        <v>40</v>
      </c>
      <c r="F152" s="256" t="s">
        <v>1861</v>
      </c>
      <c r="G152" s="254"/>
      <c r="H152" s="257">
        <v>14.82</v>
      </c>
      <c r="I152" s="258"/>
      <c r="J152" s="254"/>
      <c r="K152" s="254"/>
      <c r="L152" s="259"/>
      <c r="M152" s="260"/>
      <c r="N152" s="261"/>
      <c r="O152" s="261"/>
      <c r="P152" s="261"/>
      <c r="Q152" s="261"/>
      <c r="R152" s="261"/>
      <c r="S152" s="261"/>
      <c r="T152" s="262"/>
      <c r="AT152" s="263" t="s">
        <v>278</v>
      </c>
      <c r="AU152" s="263" t="s">
        <v>92</v>
      </c>
      <c r="AV152" s="12" t="s">
        <v>92</v>
      </c>
      <c r="AW152" s="12" t="s">
        <v>47</v>
      </c>
      <c r="AX152" s="12" t="s">
        <v>24</v>
      </c>
      <c r="AY152" s="263" t="s">
        <v>261</v>
      </c>
    </row>
    <row r="153" spans="2:65" s="1" customFormat="1" ht="14.4" customHeight="1">
      <c r="B153" s="48"/>
      <c r="C153" s="228" t="s">
        <v>10</v>
      </c>
      <c r="D153" s="228" t="s">
        <v>262</v>
      </c>
      <c r="E153" s="229" t="s">
        <v>753</v>
      </c>
      <c r="F153" s="230" t="s">
        <v>754</v>
      </c>
      <c r="G153" s="231" t="s">
        <v>340</v>
      </c>
      <c r="H153" s="232">
        <v>14.82</v>
      </c>
      <c r="I153" s="233"/>
      <c r="J153" s="232">
        <f>ROUND(I153*H153,2)</f>
        <v>0</v>
      </c>
      <c r="K153" s="230" t="s">
        <v>266</v>
      </c>
      <c r="L153" s="74"/>
      <c r="M153" s="234" t="s">
        <v>40</v>
      </c>
      <c r="N153" s="235" t="s">
        <v>55</v>
      </c>
      <c r="O153" s="49"/>
      <c r="P153" s="236">
        <f>O153*H153</f>
        <v>0</v>
      </c>
      <c r="Q153" s="236">
        <v>0</v>
      </c>
      <c r="R153" s="236">
        <f>Q153*H153</f>
        <v>0</v>
      </c>
      <c r="S153" s="236">
        <v>0</v>
      </c>
      <c r="T153" s="237">
        <f>S153*H153</f>
        <v>0</v>
      </c>
      <c r="AR153" s="25" t="s">
        <v>287</v>
      </c>
      <c r="AT153" s="25" t="s">
        <v>262</v>
      </c>
      <c r="AU153" s="25" t="s">
        <v>92</v>
      </c>
      <c r="AY153" s="25" t="s">
        <v>261</v>
      </c>
      <c r="BE153" s="238">
        <f>IF(N153="základní",J153,0)</f>
        <v>0</v>
      </c>
      <c r="BF153" s="238">
        <f>IF(N153="snížená",J153,0)</f>
        <v>0</v>
      </c>
      <c r="BG153" s="238">
        <f>IF(N153="zákl. přenesená",J153,0)</f>
        <v>0</v>
      </c>
      <c r="BH153" s="238">
        <f>IF(N153="sníž. přenesená",J153,0)</f>
        <v>0</v>
      </c>
      <c r="BI153" s="238">
        <f>IF(N153="nulová",J153,0)</f>
        <v>0</v>
      </c>
      <c r="BJ153" s="25" t="s">
        <v>24</v>
      </c>
      <c r="BK153" s="238">
        <f>ROUND(I153*H153,2)</f>
        <v>0</v>
      </c>
      <c r="BL153" s="25" t="s">
        <v>287</v>
      </c>
      <c r="BM153" s="25" t="s">
        <v>1862</v>
      </c>
    </row>
    <row r="154" spans="2:47" s="1" customFormat="1" ht="13.5">
      <c r="B154" s="48"/>
      <c r="C154" s="76"/>
      <c r="D154" s="239" t="s">
        <v>269</v>
      </c>
      <c r="E154" s="76"/>
      <c r="F154" s="240" t="s">
        <v>756</v>
      </c>
      <c r="G154" s="76"/>
      <c r="H154" s="76"/>
      <c r="I154" s="198"/>
      <c r="J154" s="76"/>
      <c r="K154" s="76"/>
      <c r="L154" s="74"/>
      <c r="M154" s="241"/>
      <c r="N154" s="49"/>
      <c r="O154" s="49"/>
      <c r="P154" s="49"/>
      <c r="Q154" s="49"/>
      <c r="R154" s="49"/>
      <c r="S154" s="49"/>
      <c r="T154" s="97"/>
      <c r="AT154" s="25" t="s">
        <v>269</v>
      </c>
      <c r="AU154" s="25" t="s">
        <v>92</v>
      </c>
    </row>
    <row r="155" spans="2:47" s="1" customFormat="1" ht="13.5">
      <c r="B155" s="48"/>
      <c r="C155" s="76"/>
      <c r="D155" s="239" t="s">
        <v>343</v>
      </c>
      <c r="E155" s="76"/>
      <c r="F155" s="242" t="s">
        <v>757</v>
      </c>
      <c r="G155" s="76"/>
      <c r="H155" s="76"/>
      <c r="I155" s="198"/>
      <c r="J155" s="76"/>
      <c r="K155" s="76"/>
      <c r="L155" s="74"/>
      <c r="M155" s="241"/>
      <c r="N155" s="49"/>
      <c r="O155" s="49"/>
      <c r="P155" s="49"/>
      <c r="Q155" s="49"/>
      <c r="R155" s="49"/>
      <c r="S155" s="49"/>
      <c r="T155" s="97"/>
      <c r="AT155" s="25" t="s">
        <v>343</v>
      </c>
      <c r="AU155" s="25" t="s">
        <v>92</v>
      </c>
    </row>
    <row r="156" spans="2:63" s="10" customFormat="1" ht="29.85" customHeight="1">
      <c r="B156" s="214"/>
      <c r="C156" s="215"/>
      <c r="D156" s="216" t="s">
        <v>83</v>
      </c>
      <c r="E156" s="274" t="s">
        <v>282</v>
      </c>
      <c r="F156" s="274" t="s">
        <v>758</v>
      </c>
      <c r="G156" s="215"/>
      <c r="H156" s="215"/>
      <c r="I156" s="218"/>
      <c r="J156" s="275">
        <f>BK156</f>
        <v>0</v>
      </c>
      <c r="K156" s="215"/>
      <c r="L156" s="220"/>
      <c r="M156" s="221"/>
      <c r="N156" s="222"/>
      <c r="O156" s="222"/>
      <c r="P156" s="223">
        <f>SUM(P157:P173)</f>
        <v>0</v>
      </c>
      <c r="Q156" s="222"/>
      <c r="R156" s="223">
        <f>SUM(R157:R173)</f>
        <v>0.545064753488</v>
      </c>
      <c r="S156" s="222"/>
      <c r="T156" s="224">
        <f>SUM(T157:T173)</f>
        <v>0</v>
      </c>
      <c r="AR156" s="225" t="s">
        <v>24</v>
      </c>
      <c r="AT156" s="226" t="s">
        <v>83</v>
      </c>
      <c r="AU156" s="226" t="s">
        <v>24</v>
      </c>
      <c r="AY156" s="225" t="s">
        <v>261</v>
      </c>
      <c r="BK156" s="227">
        <f>SUM(BK157:BK173)</f>
        <v>0</v>
      </c>
    </row>
    <row r="157" spans="2:65" s="1" customFormat="1" ht="22.8" customHeight="1">
      <c r="B157" s="48"/>
      <c r="C157" s="228" t="s">
        <v>563</v>
      </c>
      <c r="D157" s="228" t="s">
        <v>262</v>
      </c>
      <c r="E157" s="229" t="s">
        <v>760</v>
      </c>
      <c r="F157" s="230" t="s">
        <v>761</v>
      </c>
      <c r="G157" s="231" t="s">
        <v>340</v>
      </c>
      <c r="H157" s="232">
        <v>32.37</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1863</v>
      </c>
    </row>
    <row r="158" spans="2:47" s="1" customFormat="1" ht="13.5">
      <c r="B158" s="48"/>
      <c r="C158" s="76"/>
      <c r="D158" s="239" t="s">
        <v>269</v>
      </c>
      <c r="E158" s="76"/>
      <c r="F158" s="240" t="s">
        <v>763</v>
      </c>
      <c r="G158" s="76"/>
      <c r="H158" s="76"/>
      <c r="I158" s="198"/>
      <c r="J158" s="76"/>
      <c r="K158" s="76"/>
      <c r="L158" s="74"/>
      <c r="M158" s="241"/>
      <c r="N158" s="49"/>
      <c r="O158" s="49"/>
      <c r="P158" s="49"/>
      <c r="Q158" s="49"/>
      <c r="R158" s="49"/>
      <c r="S158" s="49"/>
      <c r="T158" s="97"/>
      <c r="AT158" s="25" t="s">
        <v>269</v>
      </c>
      <c r="AU158" s="25" t="s">
        <v>92</v>
      </c>
    </row>
    <row r="159" spans="2:47" s="1" customFormat="1" ht="13.5">
      <c r="B159" s="48"/>
      <c r="C159" s="76"/>
      <c r="D159" s="239" t="s">
        <v>343</v>
      </c>
      <c r="E159" s="76"/>
      <c r="F159" s="242" t="s">
        <v>764</v>
      </c>
      <c r="G159" s="76"/>
      <c r="H159" s="76"/>
      <c r="I159" s="198"/>
      <c r="J159" s="76"/>
      <c r="K159" s="76"/>
      <c r="L159" s="74"/>
      <c r="M159" s="241"/>
      <c r="N159" s="49"/>
      <c r="O159" s="49"/>
      <c r="P159" s="49"/>
      <c r="Q159" s="49"/>
      <c r="R159" s="49"/>
      <c r="S159" s="49"/>
      <c r="T159" s="97"/>
      <c r="AT159" s="25" t="s">
        <v>343</v>
      </c>
      <c r="AU159" s="25" t="s">
        <v>92</v>
      </c>
    </row>
    <row r="160" spans="2:51" s="12" customFormat="1" ht="13.5">
      <c r="B160" s="253"/>
      <c r="C160" s="254"/>
      <c r="D160" s="239" t="s">
        <v>278</v>
      </c>
      <c r="E160" s="255" t="s">
        <v>40</v>
      </c>
      <c r="F160" s="256" t="s">
        <v>1864</v>
      </c>
      <c r="G160" s="254"/>
      <c r="H160" s="257">
        <v>6.7</v>
      </c>
      <c r="I160" s="258"/>
      <c r="J160" s="254"/>
      <c r="K160" s="254"/>
      <c r="L160" s="259"/>
      <c r="M160" s="260"/>
      <c r="N160" s="261"/>
      <c r="O160" s="261"/>
      <c r="P160" s="261"/>
      <c r="Q160" s="261"/>
      <c r="R160" s="261"/>
      <c r="S160" s="261"/>
      <c r="T160" s="262"/>
      <c r="AT160" s="263" t="s">
        <v>278</v>
      </c>
      <c r="AU160" s="263" t="s">
        <v>92</v>
      </c>
      <c r="AV160" s="12" t="s">
        <v>92</v>
      </c>
      <c r="AW160" s="12" t="s">
        <v>47</v>
      </c>
      <c r="AX160" s="12" t="s">
        <v>84</v>
      </c>
      <c r="AY160" s="263" t="s">
        <v>261</v>
      </c>
    </row>
    <row r="161" spans="2:51" s="12" customFormat="1" ht="13.5">
      <c r="B161" s="253"/>
      <c r="C161" s="254"/>
      <c r="D161" s="239" t="s">
        <v>278</v>
      </c>
      <c r="E161" s="255" t="s">
        <v>40</v>
      </c>
      <c r="F161" s="256" t="s">
        <v>1865</v>
      </c>
      <c r="G161" s="254"/>
      <c r="H161" s="257">
        <v>3.54</v>
      </c>
      <c r="I161" s="258"/>
      <c r="J161" s="254"/>
      <c r="K161" s="254"/>
      <c r="L161" s="259"/>
      <c r="M161" s="260"/>
      <c r="N161" s="261"/>
      <c r="O161" s="261"/>
      <c r="P161" s="261"/>
      <c r="Q161" s="261"/>
      <c r="R161" s="261"/>
      <c r="S161" s="261"/>
      <c r="T161" s="262"/>
      <c r="AT161" s="263" t="s">
        <v>278</v>
      </c>
      <c r="AU161" s="263" t="s">
        <v>92</v>
      </c>
      <c r="AV161" s="12" t="s">
        <v>92</v>
      </c>
      <c r="AW161" s="12" t="s">
        <v>47</v>
      </c>
      <c r="AX161" s="12" t="s">
        <v>84</v>
      </c>
      <c r="AY161" s="263" t="s">
        <v>261</v>
      </c>
    </row>
    <row r="162" spans="2:51" s="12" customFormat="1" ht="13.5">
      <c r="B162" s="253"/>
      <c r="C162" s="254"/>
      <c r="D162" s="239" t="s">
        <v>278</v>
      </c>
      <c r="E162" s="255" t="s">
        <v>40</v>
      </c>
      <c r="F162" s="256" t="s">
        <v>1866</v>
      </c>
      <c r="G162" s="254"/>
      <c r="H162" s="257">
        <v>14.82</v>
      </c>
      <c r="I162" s="258"/>
      <c r="J162" s="254"/>
      <c r="K162" s="254"/>
      <c r="L162" s="259"/>
      <c r="M162" s="260"/>
      <c r="N162" s="261"/>
      <c r="O162" s="261"/>
      <c r="P162" s="261"/>
      <c r="Q162" s="261"/>
      <c r="R162" s="261"/>
      <c r="S162" s="261"/>
      <c r="T162" s="262"/>
      <c r="AT162" s="263" t="s">
        <v>278</v>
      </c>
      <c r="AU162" s="263" t="s">
        <v>92</v>
      </c>
      <c r="AV162" s="12" t="s">
        <v>92</v>
      </c>
      <c r="AW162" s="12" t="s">
        <v>47</v>
      </c>
      <c r="AX162" s="12" t="s">
        <v>84</v>
      </c>
      <c r="AY162" s="263" t="s">
        <v>261</v>
      </c>
    </row>
    <row r="163" spans="2:51" s="12" customFormat="1" ht="13.5">
      <c r="B163" s="253"/>
      <c r="C163" s="254"/>
      <c r="D163" s="239" t="s">
        <v>278</v>
      </c>
      <c r="E163" s="255" t="s">
        <v>40</v>
      </c>
      <c r="F163" s="256" t="s">
        <v>1867</v>
      </c>
      <c r="G163" s="254"/>
      <c r="H163" s="257">
        <v>7.31</v>
      </c>
      <c r="I163" s="258"/>
      <c r="J163" s="254"/>
      <c r="K163" s="254"/>
      <c r="L163" s="259"/>
      <c r="M163" s="260"/>
      <c r="N163" s="261"/>
      <c r="O163" s="261"/>
      <c r="P163" s="261"/>
      <c r="Q163" s="261"/>
      <c r="R163" s="261"/>
      <c r="S163" s="261"/>
      <c r="T163" s="262"/>
      <c r="AT163" s="263" t="s">
        <v>278</v>
      </c>
      <c r="AU163" s="263" t="s">
        <v>92</v>
      </c>
      <c r="AV163" s="12" t="s">
        <v>92</v>
      </c>
      <c r="AW163" s="12" t="s">
        <v>47</v>
      </c>
      <c r="AX163" s="12" t="s">
        <v>84</v>
      </c>
      <c r="AY163" s="263" t="s">
        <v>261</v>
      </c>
    </row>
    <row r="164" spans="2:51" s="15" customFormat="1" ht="13.5">
      <c r="B164" s="290"/>
      <c r="C164" s="291"/>
      <c r="D164" s="239" t="s">
        <v>278</v>
      </c>
      <c r="E164" s="292" t="s">
        <v>40</v>
      </c>
      <c r="F164" s="293" t="s">
        <v>380</v>
      </c>
      <c r="G164" s="291"/>
      <c r="H164" s="294">
        <v>32.37</v>
      </c>
      <c r="I164" s="295"/>
      <c r="J164" s="291"/>
      <c r="K164" s="291"/>
      <c r="L164" s="296"/>
      <c r="M164" s="297"/>
      <c r="N164" s="298"/>
      <c r="O164" s="298"/>
      <c r="P164" s="298"/>
      <c r="Q164" s="298"/>
      <c r="R164" s="298"/>
      <c r="S164" s="298"/>
      <c r="T164" s="299"/>
      <c r="AT164" s="300" t="s">
        <v>278</v>
      </c>
      <c r="AU164" s="300" t="s">
        <v>92</v>
      </c>
      <c r="AV164" s="15" t="s">
        <v>287</v>
      </c>
      <c r="AW164" s="15" t="s">
        <v>47</v>
      </c>
      <c r="AX164" s="15" t="s">
        <v>24</v>
      </c>
      <c r="AY164" s="300" t="s">
        <v>261</v>
      </c>
    </row>
    <row r="165" spans="2:65" s="1" customFormat="1" ht="14.4" customHeight="1">
      <c r="B165" s="48"/>
      <c r="C165" s="228" t="s">
        <v>566</v>
      </c>
      <c r="D165" s="228" t="s">
        <v>262</v>
      </c>
      <c r="E165" s="229" t="s">
        <v>767</v>
      </c>
      <c r="F165" s="230" t="s">
        <v>768</v>
      </c>
      <c r="G165" s="231" t="s">
        <v>504</v>
      </c>
      <c r="H165" s="232">
        <v>64.04</v>
      </c>
      <c r="I165" s="233"/>
      <c r="J165" s="232">
        <f>ROUND(I165*H165,2)</f>
        <v>0</v>
      </c>
      <c r="K165" s="230" t="s">
        <v>266</v>
      </c>
      <c r="L165" s="74"/>
      <c r="M165" s="234" t="s">
        <v>40</v>
      </c>
      <c r="N165" s="235" t="s">
        <v>55</v>
      </c>
      <c r="O165" s="49"/>
      <c r="P165" s="236">
        <f>O165*H165</f>
        <v>0</v>
      </c>
      <c r="Q165" s="236">
        <v>0.0076543822</v>
      </c>
      <c r="R165" s="236">
        <f>Q165*H165</f>
        <v>0.490186636088</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1868</v>
      </c>
    </row>
    <row r="166" spans="2:47" s="1" customFormat="1" ht="13.5">
      <c r="B166" s="48"/>
      <c r="C166" s="76"/>
      <c r="D166" s="239" t="s">
        <v>269</v>
      </c>
      <c r="E166" s="76"/>
      <c r="F166" s="240" t="s">
        <v>770</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771</v>
      </c>
      <c r="G167" s="76"/>
      <c r="H167" s="76"/>
      <c r="I167" s="198"/>
      <c r="J167" s="76"/>
      <c r="K167" s="76"/>
      <c r="L167" s="74"/>
      <c r="M167" s="241"/>
      <c r="N167" s="49"/>
      <c r="O167" s="49"/>
      <c r="P167" s="49"/>
      <c r="Q167" s="49"/>
      <c r="R167" s="49"/>
      <c r="S167" s="49"/>
      <c r="T167" s="97"/>
      <c r="AT167" s="25" t="s">
        <v>343</v>
      </c>
      <c r="AU167" s="25" t="s">
        <v>92</v>
      </c>
    </row>
    <row r="168" spans="2:51" s="12" customFormat="1" ht="13.5">
      <c r="B168" s="253"/>
      <c r="C168" s="254"/>
      <c r="D168" s="239" t="s">
        <v>278</v>
      </c>
      <c r="E168" s="255" t="s">
        <v>40</v>
      </c>
      <c r="F168" s="256" t="s">
        <v>1869</v>
      </c>
      <c r="G168" s="254"/>
      <c r="H168" s="257">
        <v>45.84</v>
      </c>
      <c r="I168" s="258"/>
      <c r="J168" s="254"/>
      <c r="K168" s="254"/>
      <c r="L168" s="259"/>
      <c r="M168" s="260"/>
      <c r="N168" s="261"/>
      <c r="O168" s="261"/>
      <c r="P168" s="261"/>
      <c r="Q168" s="261"/>
      <c r="R168" s="261"/>
      <c r="S168" s="261"/>
      <c r="T168" s="262"/>
      <c r="AT168" s="263" t="s">
        <v>278</v>
      </c>
      <c r="AU168" s="263" t="s">
        <v>92</v>
      </c>
      <c r="AV168" s="12" t="s">
        <v>92</v>
      </c>
      <c r="AW168" s="12" t="s">
        <v>47</v>
      </c>
      <c r="AX168" s="12" t="s">
        <v>84</v>
      </c>
      <c r="AY168" s="263" t="s">
        <v>261</v>
      </c>
    </row>
    <row r="169" spans="2:51" s="12" customFormat="1" ht="13.5">
      <c r="B169" s="253"/>
      <c r="C169" s="254"/>
      <c r="D169" s="239" t="s">
        <v>278</v>
      </c>
      <c r="E169" s="255" t="s">
        <v>40</v>
      </c>
      <c r="F169" s="256" t="s">
        <v>1870</v>
      </c>
      <c r="G169" s="254"/>
      <c r="H169" s="257">
        <v>18.2</v>
      </c>
      <c r="I169" s="258"/>
      <c r="J169" s="254"/>
      <c r="K169" s="254"/>
      <c r="L169" s="259"/>
      <c r="M169" s="260"/>
      <c r="N169" s="261"/>
      <c r="O169" s="261"/>
      <c r="P169" s="261"/>
      <c r="Q169" s="261"/>
      <c r="R169" s="261"/>
      <c r="S169" s="261"/>
      <c r="T169" s="262"/>
      <c r="AT169" s="263" t="s">
        <v>278</v>
      </c>
      <c r="AU169" s="263" t="s">
        <v>92</v>
      </c>
      <c r="AV169" s="12" t="s">
        <v>92</v>
      </c>
      <c r="AW169" s="12" t="s">
        <v>47</v>
      </c>
      <c r="AX169" s="12" t="s">
        <v>84</v>
      </c>
      <c r="AY169" s="263" t="s">
        <v>261</v>
      </c>
    </row>
    <row r="170" spans="2:51" s="15" customFormat="1" ht="13.5">
      <c r="B170" s="290"/>
      <c r="C170" s="291"/>
      <c r="D170" s="239" t="s">
        <v>278</v>
      </c>
      <c r="E170" s="292" t="s">
        <v>40</v>
      </c>
      <c r="F170" s="293" t="s">
        <v>380</v>
      </c>
      <c r="G170" s="291"/>
      <c r="H170" s="294">
        <v>64.04</v>
      </c>
      <c r="I170" s="295"/>
      <c r="J170" s="291"/>
      <c r="K170" s="291"/>
      <c r="L170" s="296"/>
      <c r="M170" s="297"/>
      <c r="N170" s="298"/>
      <c r="O170" s="298"/>
      <c r="P170" s="298"/>
      <c r="Q170" s="298"/>
      <c r="R170" s="298"/>
      <c r="S170" s="298"/>
      <c r="T170" s="299"/>
      <c r="AT170" s="300" t="s">
        <v>278</v>
      </c>
      <c r="AU170" s="300" t="s">
        <v>92</v>
      </c>
      <c r="AV170" s="15" t="s">
        <v>287</v>
      </c>
      <c r="AW170" s="15" t="s">
        <v>47</v>
      </c>
      <c r="AX170" s="15" t="s">
        <v>24</v>
      </c>
      <c r="AY170" s="300" t="s">
        <v>261</v>
      </c>
    </row>
    <row r="171" spans="2:65" s="1" customFormat="1" ht="14.4" customHeight="1">
      <c r="B171" s="48"/>
      <c r="C171" s="228" t="s">
        <v>572</v>
      </c>
      <c r="D171" s="228" t="s">
        <v>262</v>
      </c>
      <c r="E171" s="229" t="s">
        <v>774</v>
      </c>
      <c r="F171" s="230" t="s">
        <v>775</v>
      </c>
      <c r="G171" s="231" t="s">
        <v>504</v>
      </c>
      <c r="H171" s="232">
        <v>64.04</v>
      </c>
      <c r="I171" s="233"/>
      <c r="J171" s="232">
        <f>ROUND(I171*H171,2)</f>
        <v>0</v>
      </c>
      <c r="K171" s="230" t="s">
        <v>266</v>
      </c>
      <c r="L171" s="74"/>
      <c r="M171" s="234" t="s">
        <v>40</v>
      </c>
      <c r="N171" s="235" t="s">
        <v>55</v>
      </c>
      <c r="O171" s="49"/>
      <c r="P171" s="236">
        <f>O171*H171</f>
        <v>0</v>
      </c>
      <c r="Q171" s="236">
        <v>0.000856935</v>
      </c>
      <c r="R171" s="236">
        <f>Q171*H171</f>
        <v>0.0548781174</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1871</v>
      </c>
    </row>
    <row r="172" spans="2:47" s="1" customFormat="1" ht="13.5">
      <c r="B172" s="48"/>
      <c r="C172" s="76"/>
      <c r="D172" s="239" t="s">
        <v>269</v>
      </c>
      <c r="E172" s="76"/>
      <c r="F172" s="240" t="s">
        <v>777</v>
      </c>
      <c r="G172" s="76"/>
      <c r="H172" s="76"/>
      <c r="I172" s="198"/>
      <c r="J172" s="76"/>
      <c r="K172" s="76"/>
      <c r="L172" s="74"/>
      <c r="M172" s="241"/>
      <c r="N172" s="49"/>
      <c r="O172" s="49"/>
      <c r="P172" s="49"/>
      <c r="Q172" s="49"/>
      <c r="R172" s="49"/>
      <c r="S172" s="49"/>
      <c r="T172" s="97"/>
      <c r="AT172" s="25" t="s">
        <v>269</v>
      </c>
      <c r="AU172" s="25" t="s">
        <v>92</v>
      </c>
    </row>
    <row r="173" spans="2:47" s="1" customFormat="1" ht="13.5">
      <c r="B173" s="48"/>
      <c r="C173" s="76"/>
      <c r="D173" s="239" t="s">
        <v>343</v>
      </c>
      <c r="E173" s="76"/>
      <c r="F173" s="242" t="s">
        <v>771</v>
      </c>
      <c r="G173" s="76"/>
      <c r="H173" s="76"/>
      <c r="I173" s="198"/>
      <c r="J173" s="76"/>
      <c r="K173" s="76"/>
      <c r="L173" s="74"/>
      <c r="M173" s="241"/>
      <c r="N173" s="49"/>
      <c r="O173" s="49"/>
      <c r="P173" s="49"/>
      <c r="Q173" s="49"/>
      <c r="R173" s="49"/>
      <c r="S173" s="49"/>
      <c r="T173" s="97"/>
      <c r="AT173" s="25" t="s">
        <v>343</v>
      </c>
      <c r="AU173" s="25" t="s">
        <v>92</v>
      </c>
    </row>
    <row r="174" spans="2:63" s="10" customFormat="1" ht="29.85" customHeight="1">
      <c r="B174" s="214"/>
      <c r="C174" s="215"/>
      <c r="D174" s="216" t="s">
        <v>83</v>
      </c>
      <c r="E174" s="274" t="s">
        <v>287</v>
      </c>
      <c r="F174" s="274" t="s">
        <v>778</v>
      </c>
      <c r="G174" s="215"/>
      <c r="H174" s="215"/>
      <c r="I174" s="218"/>
      <c r="J174" s="275">
        <f>BK174</f>
        <v>0</v>
      </c>
      <c r="K174" s="215"/>
      <c r="L174" s="220"/>
      <c r="M174" s="221"/>
      <c r="N174" s="222"/>
      <c r="O174" s="222"/>
      <c r="P174" s="223">
        <f>SUM(P175:P200)</f>
        <v>0</v>
      </c>
      <c r="Q174" s="222"/>
      <c r="R174" s="223">
        <f>SUM(R175:R200)</f>
        <v>152.05824087999997</v>
      </c>
      <c r="S174" s="222"/>
      <c r="T174" s="224">
        <f>SUM(T175:T200)</f>
        <v>0</v>
      </c>
      <c r="AR174" s="225" t="s">
        <v>24</v>
      </c>
      <c r="AT174" s="226" t="s">
        <v>83</v>
      </c>
      <c r="AU174" s="226" t="s">
        <v>24</v>
      </c>
      <c r="AY174" s="225" t="s">
        <v>261</v>
      </c>
      <c r="BK174" s="227">
        <f>SUM(BK175:BK200)</f>
        <v>0</v>
      </c>
    </row>
    <row r="175" spans="2:65" s="1" customFormat="1" ht="22.8" customHeight="1">
      <c r="B175" s="48"/>
      <c r="C175" s="228" t="s">
        <v>578</v>
      </c>
      <c r="D175" s="228" t="s">
        <v>262</v>
      </c>
      <c r="E175" s="229" t="s">
        <v>780</v>
      </c>
      <c r="F175" s="230" t="s">
        <v>781</v>
      </c>
      <c r="G175" s="231" t="s">
        <v>504</v>
      </c>
      <c r="H175" s="232">
        <v>16.38</v>
      </c>
      <c r="I175" s="233"/>
      <c r="J175" s="232">
        <f>ROUND(I175*H175,2)</f>
        <v>0</v>
      </c>
      <c r="K175" s="230" t="s">
        <v>266</v>
      </c>
      <c r="L175" s="74"/>
      <c r="M175" s="234" t="s">
        <v>40</v>
      </c>
      <c r="N175" s="235" t="s">
        <v>55</v>
      </c>
      <c r="O175" s="49"/>
      <c r="P175" s="236">
        <f>O175*H175</f>
        <v>0</v>
      </c>
      <c r="Q175" s="236">
        <v>0.227976</v>
      </c>
      <c r="R175" s="236">
        <f>Q175*H175</f>
        <v>3.73424688</v>
      </c>
      <c r="S175" s="236">
        <v>0</v>
      </c>
      <c r="T175" s="237">
        <f>S175*H175</f>
        <v>0</v>
      </c>
      <c r="AR175" s="25" t="s">
        <v>287</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1872</v>
      </c>
    </row>
    <row r="176" spans="2:47" s="1" customFormat="1" ht="13.5">
      <c r="B176" s="48"/>
      <c r="C176" s="76"/>
      <c r="D176" s="239" t="s">
        <v>269</v>
      </c>
      <c r="E176" s="76"/>
      <c r="F176" s="240" t="s">
        <v>783</v>
      </c>
      <c r="G176" s="76"/>
      <c r="H176" s="76"/>
      <c r="I176" s="198"/>
      <c r="J176" s="76"/>
      <c r="K176" s="76"/>
      <c r="L176" s="74"/>
      <c r="M176" s="241"/>
      <c r="N176" s="49"/>
      <c r="O176" s="49"/>
      <c r="P176" s="49"/>
      <c r="Q176" s="49"/>
      <c r="R176" s="49"/>
      <c r="S176" s="49"/>
      <c r="T176" s="97"/>
      <c r="AT176" s="25" t="s">
        <v>269</v>
      </c>
      <c r="AU176" s="25" t="s">
        <v>92</v>
      </c>
    </row>
    <row r="177" spans="2:47" s="1" customFormat="1" ht="13.5">
      <c r="B177" s="48"/>
      <c r="C177" s="76"/>
      <c r="D177" s="239" t="s">
        <v>343</v>
      </c>
      <c r="E177" s="76"/>
      <c r="F177" s="242" t="s">
        <v>784</v>
      </c>
      <c r="G177" s="76"/>
      <c r="H177" s="76"/>
      <c r="I177" s="198"/>
      <c r="J177" s="76"/>
      <c r="K177" s="76"/>
      <c r="L177" s="74"/>
      <c r="M177" s="241"/>
      <c r="N177" s="49"/>
      <c r="O177" s="49"/>
      <c r="P177" s="49"/>
      <c r="Q177" s="49"/>
      <c r="R177" s="49"/>
      <c r="S177" s="49"/>
      <c r="T177" s="97"/>
      <c r="AT177" s="25" t="s">
        <v>343</v>
      </c>
      <c r="AU177" s="25" t="s">
        <v>92</v>
      </c>
    </row>
    <row r="178" spans="2:51" s="12" customFormat="1" ht="13.5">
      <c r="B178" s="253"/>
      <c r="C178" s="254"/>
      <c r="D178" s="239" t="s">
        <v>278</v>
      </c>
      <c r="E178" s="255" t="s">
        <v>40</v>
      </c>
      <c r="F178" s="256" t="s">
        <v>1873</v>
      </c>
      <c r="G178" s="254"/>
      <c r="H178" s="257">
        <v>7.48</v>
      </c>
      <c r="I178" s="258"/>
      <c r="J178" s="254"/>
      <c r="K178" s="254"/>
      <c r="L178" s="259"/>
      <c r="M178" s="260"/>
      <c r="N178" s="261"/>
      <c r="O178" s="261"/>
      <c r="P178" s="261"/>
      <c r="Q178" s="261"/>
      <c r="R178" s="261"/>
      <c r="S178" s="261"/>
      <c r="T178" s="262"/>
      <c r="AT178" s="263" t="s">
        <v>278</v>
      </c>
      <c r="AU178" s="263" t="s">
        <v>92</v>
      </c>
      <c r="AV178" s="12" t="s">
        <v>92</v>
      </c>
      <c r="AW178" s="12" t="s">
        <v>47</v>
      </c>
      <c r="AX178" s="12" t="s">
        <v>84</v>
      </c>
      <c r="AY178" s="263" t="s">
        <v>261</v>
      </c>
    </row>
    <row r="179" spans="2:51" s="12" customFormat="1" ht="13.5">
      <c r="B179" s="253"/>
      <c r="C179" s="254"/>
      <c r="D179" s="239" t="s">
        <v>278</v>
      </c>
      <c r="E179" s="255" t="s">
        <v>40</v>
      </c>
      <c r="F179" s="256" t="s">
        <v>1874</v>
      </c>
      <c r="G179" s="254"/>
      <c r="H179" s="257">
        <v>8.9</v>
      </c>
      <c r="I179" s="258"/>
      <c r="J179" s="254"/>
      <c r="K179" s="254"/>
      <c r="L179" s="259"/>
      <c r="M179" s="260"/>
      <c r="N179" s="261"/>
      <c r="O179" s="261"/>
      <c r="P179" s="261"/>
      <c r="Q179" s="261"/>
      <c r="R179" s="261"/>
      <c r="S179" s="261"/>
      <c r="T179" s="262"/>
      <c r="AT179" s="263" t="s">
        <v>278</v>
      </c>
      <c r="AU179" s="263" t="s">
        <v>92</v>
      </c>
      <c r="AV179" s="12" t="s">
        <v>92</v>
      </c>
      <c r="AW179" s="12" t="s">
        <v>47</v>
      </c>
      <c r="AX179" s="12" t="s">
        <v>84</v>
      </c>
      <c r="AY179" s="263" t="s">
        <v>261</v>
      </c>
    </row>
    <row r="180" spans="2:51" s="15" customFormat="1" ht="13.5">
      <c r="B180" s="290"/>
      <c r="C180" s="291"/>
      <c r="D180" s="239" t="s">
        <v>278</v>
      </c>
      <c r="E180" s="292" t="s">
        <v>40</v>
      </c>
      <c r="F180" s="293" t="s">
        <v>380</v>
      </c>
      <c r="G180" s="291"/>
      <c r="H180" s="294">
        <v>16.38</v>
      </c>
      <c r="I180" s="295"/>
      <c r="J180" s="291"/>
      <c r="K180" s="291"/>
      <c r="L180" s="296"/>
      <c r="M180" s="297"/>
      <c r="N180" s="298"/>
      <c r="O180" s="298"/>
      <c r="P180" s="298"/>
      <c r="Q180" s="298"/>
      <c r="R180" s="298"/>
      <c r="S180" s="298"/>
      <c r="T180" s="299"/>
      <c r="AT180" s="300" t="s">
        <v>278</v>
      </c>
      <c r="AU180" s="300" t="s">
        <v>92</v>
      </c>
      <c r="AV180" s="15" t="s">
        <v>287</v>
      </c>
      <c r="AW180" s="15" t="s">
        <v>47</v>
      </c>
      <c r="AX180" s="15" t="s">
        <v>24</v>
      </c>
      <c r="AY180" s="300" t="s">
        <v>261</v>
      </c>
    </row>
    <row r="181" spans="2:65" s="1" customFormat="1" ht="22.8" customHeight="1">
      <c r="B181" s="48"/>
      <c r="C181" s="228" t="s">
        <v>584</v>
      </c>
      <c r="D181" s="228" t="s">
        <v>262</v>
      </c>
      <c r="E181" s="229" t="s">
        <v>1064</v>
      </c>
      <c r="F181" s="230" t="s">
        <v>1065</v>
      </c>
      <c r="G181" s="231" t="s">
        <v>340</v>
      </c>
      <c r="H181" s="232">
        <v>7.75</v>
      </c>
      <c r="I181" s="233"/>
      <c r="J181" s="232">
        <f>ROUND(I181*H181,2)</f>
        <v>0</v>
      </c>
      <c r="K181" s="230" t="s">
        <v>266</v>
      </c>
      <c r="L181" s="74"/>
      <c r="M181" s="234" t="s">
        <v>40</v>
      </c>
      <c r="N181" s="235" t="s">
        <v>55</v>
      </c>
      <c r="O181" s="49"/>
      <c r="P181" s="236">
        <f>O181*H181</f>
        <v>0</v>
      </c>
      <c r="Q181" s="236">
        <v>1.87</v>
      </c>
      <c r="R181" s="236">
        <f>Q181*H181</f>
        <v>14.492500000000001</v>
      </c>
      <c r="S181" s="236">
        <v>0</v>
      </c>
      <c r="T181" s="237">
        <f>S181*H181</f>
        <v>0</v>
      </c>
      <c r="AR181" s="25" t="s">
        <v>287</v>
      </c>
      <c r="AT181" s="25" t="s">
        <v>262</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287</v>
      </c>
      <c r="BM181" s="25" t="s">
        <v>1875</v>
      </c>
    </row>
    <row r="182" spans="2:47" s="1" customFormat="1" ht="13.5">
      <c r="B182" s="48"/>
      <c r="C182" s="76"/>
      <c r="D182" s="239" t="s">
        <v>269</v>
      </c>
      <c r="E182" s="76"/>
      <c r="F182" s="240" t="s">
        <v>1067</v>
      </c>
      <c r="G182" s="76"/>
      <c r="H182" s="76"/>
      <c r="I182" s="198"/>
      <c r="J182" s="76"/>
      <c r="K182" s="76"/>
      <c r="L182" s="74"/>
      <c r="M182" s="241"/>
      <c r="N182" s="49"/>
      <c r="O182" s="49"/>
      <c r="P182" s="49"/>
      <c r="Q182" s="49"/>
      <c r="R182" s="49"/>
      <c r="S182" s="49"/>
      <c r="T182" s="97"/>
      <c r="AT182" s="25" t="s">
        <v>269</v>
      </c>
      <c r="AU182" s="25" t="s">
        <v>92</v>
      </c>
    </row>
    <row r="183" spans="2:47" s="1" customFormat="1" ht="13.5">
      <c r="B183" s="48"/>
      <c r="C183" s="76"/>
      <c r="D183" s="239" t="s">
        <v>343</v>
      </c>
      <c r="E183" s="76"/>
      <c r="F183" s="242" t="s">
        <v>1068</v>
      </c>
      <c r="G183" s="76"/>
      <c r="H183" s="76"/>
      <c r="I183" s="198"/>
      <c r="J183" s="76"/>
      <c r="K183" s="76"/>
      <c r="L183" s="74"/>
      <c r="M183" s="241"/>
      <c r="N183" s="49"/>
      <c r="O183" s="49"/>
      <c r="P183" s="49"/>
      <c r="Q183" s="49"/>
      <c r="R183" s="49"/>
      <c r="S183" s="49"/>
      <c r="T183" s="97"/>
      <c r="AT183" s="25" t="s">
        <v>343</v>
      </c>
      <c r="AU183" s="25" t="s">
        <v>92</v>
      </c>
    </row>
    <row r="184" spans="2:51" s="12" customFormat="1" ht="13.5">
      <c r="B184" s="253"/>
      <c r="C184" s="254"/>
      <c r="D184" s="239" t="s">
        <v>278</v>
      </c>
      <c r="E184" s="255" t="s">
        <v>40</v>
      </c>
      <c r="F184" s="256" t="s">
        <v>1876</v>
      </c>
      <c r="G184" s="254"/>
      <c r="H184" s="257">
        <v>7.75</v>
      </c>
      <c r="I184" s="258"/>
      <c r="J184" s="254"/>
      <c r="K184" s="254"/>
      <c r="L184" s="259"/>
      <c r="M184" s="260"/>
      <c r="N184" s="261"/>
      <c r="O184" s="261"/>
      <c r="P184" s="261"/>
      <c r="Q184" s="261"/>
      <c r="R184" s="261"/>
      <c r="S184" s="261"/>
      <c r="T184" s="262"/>
      <c r="AT184" s="263" t="s">
        <v>278</v>
      </c>
      <c r="AU184" s="263" t="s">
        <v>92</v>
      </c>
      <c r="AV184" s="12" t="s">
        <v>92</v>
      </c>
      <c r="AW184" s="12" t="s">
        <v>47</v>
      </c>
      <c r="AX184" s="12" t="s">
        <v>24</v>
      </c>
      <c r="AY184" s="263" t="s">
        <v>261</v>
      </c>
    </row>
    <row r="185" spans="2:65" s="1" customFormat="1" ht="22.8" customHeight="1">
      <c r="B185" s="48"/>
      <c r="C185" s="228" t="s">
        <v>9</v>
      </c>
      <c r="D185" s="228" t="s">
        <v>262</v>
      </c>
      <c r="E185" s="229" t="s">
        <v>1070</v>
      </c>
      <c r="F185" s="230" t="s">
        <v>1071</v>
      </c>
      <c r="G185" s="231" t="s">
        <v>340</v>
      </c>
      <c r="H185" s="232">
        <v>22.7</v>
      </c>
      <c r="I185" s="233"/>
      <c r="J185" s="232">
        <f>ROUND(I185*H185,2)</f>
        <v>0</v>
      </c>
      <c r="K185" s="230" t="s">
        <v>266</v>
      </c>
      <c r="L185" s="74"/>
      <c r="M185" s="234" t="s">
        <v>40</v>
      </c>
      <c r="N185" s="235" t="s">
        <v>55</v>
      </c>
      <c r="O185" s="49"/>
      <c r="P185" s="236">
        <f>O185*H185</f>
        <v>0</v>
      </c>
      <c r="Q185" s="236">
        <v>2.00322</v>
      </c>
      <c r="R185" s="236">
        <f>Q185*H185</f>
        <v>45.473093999999996</v>
      </c>
      <c r="S185" s="236">
        <v>0</v>
      </c>
      <c r="T185" s="237">
        <f>S185*H185</f>
        <v>0</v>
      </c>
      <c r="AR185" s="25" t="s">
        <v>287</v>
      </c>
      <c r="AT185" s="25" t="s">
        <v>262</v>
      </c>
      <c r="AU185" s="25" t="s">
        <v>92</v>
      </c>
      <c r="AY185" s="25" t="s">
        <v>261</v>
      </c>
      <c r="BE185" s="238">
        <f>IF(N185="základní",J185,0)</f>
        <v>0</v>
      </c>
      <c r="BF185" s="238">
        <f>IF(N185="snížená",J185,0)</f>
        <v>0</v>
      </c>
      <c r="BG185" s="238">
        <f>IF(N185="zákl. přenesená",J185,0)</f>
        <v>0</v>
      </c>
      <c r="BH185" s="238">
        <f>IF(N185="sníž. přenesená",J185,0)</f>
        <v>0</v>
      </c>
      <c r="BI185" s="238">
        <f>IF(N185="nulová",J185,0)</f>
        <v>0</v>
      </c>
      <c r="BJ185" s="25" t="s">
        <v>24</v>
      </c>
      <c r="BK185" s="238">
        <f>ROUND(I185*H185,2)</f>
        <v>0</v>
      </c>
      <c r="BL185" s="25" t="s">
        <v>287</v>
      </c>
      <c r="BM185" s="25" t="s">
        <v>1877</v>
      </c>
    </row>
    <row r="186" spans="2:47" s="1" customFormat="1" ht="13.5">
      <c r="B186" s="48"/>
      <c r="C186" s="76"/>
      <c r="D186" s="239" t="s">
        <v>269</v>
      </c>
      <c r="E186" s="76"/>
      <c r="F186" s="240" t="s">
        <v>1073</v>
      </c>
      <c r="G186" s="76"/>
      <c r="H186" s="76"/>
      <c r="I186" s="198"/>
      <c r="J186" s="76"/>
      <c r="K186" s="76"/>
      <c r="L186" s="74"/>
      <c r="M186" s="241"/>
      <c r="N186" s="49"/>
      <c r="O186" s="49"/>
      <c r="P186" s="49"/>
      <c r="Q186" s="49"/>
      <c r="R186" s="49"/>
      <c r="S186" s="49"/>
      <c r="T186" s="97"/>
      <c r="AT186" s="25" t="s">
        <v>269</v>
      </c>
      <c r="AU186" s="25" t="s">
        <v>92</v>
      </c>
    </row>
    <row r="187" spans="2:47" s="1" customFormat="1" ht="13.5">
      <c r="B187" s="48"/>
      <c r="C187" s="76"/>
      <c r="D187" s="239" t="s">
        <v>343</v>
      </c>
      <c r="E187" s="76"/>
      <c r="F187" s="242" t="s">
        <v>1068</v>
      </c>
      <c r="G187" s="76"/>
      <c r="H187" s="76"/>
      <c r="I187" s="198"/>
      <c r="J187" s="76"/>
      <c r="K187" s="76"/>
      <c r="L187" s="74"/>
      <c r="M187" s="241"/>
      <c r="N187" s="49"/>
      <c r="O187" s="49"/>
      <c r="P187" s="49"/>
      <c r="Q187" s="49"/>
      <c r="R187" s="49"/>
      <c r="S187" s="49"/>
      <c r="T187" s="97"/>
      <c r="AT187" s="25" t="s">
        <v>343</v>
      </c>
      <c r="AU187" s="25" t="s">
        <v>92</v>
      </c>
    </row>
    <row r="188" spans="2:51" s="12" customFormat="1" ht="13.5">
      <c r="B188" s="253"/>
      <c r="C188" s="254"/>
      <c r="D188" s="239" t="s">
        <v>278</v>
      </c>
      <c r="E188" s="255" t="s">
        <v>40</v>
      </c>
      <c r="F188" s="256" t="s">
        <v>1878</v>
      </c>
      <c r="G188" s="254"/>
      <c r="H188" s="257">
        <v>22.7</v>
      </c>
      <c r="I188" s="258"/>
      <c r="J188" s="254"/>
      <c r="K188" s="254"/>
      <c r="L188" s="259"/>
      <c r="M188" s="260"/>
      <c r="N188" s="261"/>
      <c r="O188" s="261"/>
      <c r="P188" s="261"/>
      <c r="Q188" s="261"/>
      <c r="R188" s="261"/>
      <c r="S188" s="261"/>
      <c r="T188" s="262"/>
      <c r="AT188" s="263" t="s">
        <v>278</v>
      </c>
      <c r="AU188" s="263" t="s">
        <v>92</v>
      </c>
      <c r="AV188" s="12" t="s">
        <v>92</v>
      </c>
      <c r="AW188" s="12" t="s">
        <v>47</v>
      </c>
      <c r="AX188" s="12" t="s">
        <v>24</v>
      </c>
      <c r="AY188" s="263" t="s">
        <v>261</v>
      </c>
    </row>
    <row r="189" spans="2:65" s="1" customFormat="1" ht="22.8" customHeight="1">
      <c r="B189" s="48"/>
      <c r="C189" s="228" t="s">
        <v>595</v>
      </c>
      <c r="D189" s="228" t="s">
        <v>262</v>
      </c>
      <c r="E189" s="229" t="s">
        <v>1075</v>
      </c>
      <c r="F189" s="230" t="s">
        <v>1076</v>
      </c>
      <c r="G189" s="231" t="s">
        <v>340</v>
      </c>
      <c r="H189" s="232">
        <v>44.25</v>
      </c>
      <c r="I189" s="233"/>
      <c r="J189" s="232">
        <f>ROUND(I189*H189,2)</f>
        <v>0</v>
      </c>
      <c r="K189" s="230" t="s">
        <v>266</v>
      </c>
      <c r="L189" s="74"/>
      <c r="M189" s="234" t="s">
        <v>40</v>
      </c>
      <c r="N189" s="235" t="s">
        <v>55</v>
      </c>
      <c r="O189" s="49"/>
      <c r="P189" s="236">
        <f>O189*H189</f>
        <v>0</v>
      </c>
      <c r="Q189" s="236">
        <v>1.9968</v>
      </c>
      <c r="R189" s="236">
        <f>Q189*H189</f>
        <v>88.35839999999999</v>
      </c>
      <c r="S189" s="236">
        <v>0</v>
      </c>
      <c r="T189" s="237">
        <f>S189*H189</f>
        <v>0</v>
      </c>
      <c r="AR189" s="25" t="s">
        <v>287</v>
      </c>
      <c r="AT189" s="25" t="s">
        <v>262</v>
      </c>
      <c r="AU189" s="25" t="s">
        <v>92</v>
      </c>
      <c r="AY189" s="25" t="s">
        <v>261</v>
      </c>
      <c r="BE189" s="238">
        <f>IF(N189="základní",J189,0)</f>
        <v>0</v>
      </c>
      <c r="BF189" s="238">
        <f>IF(N189="snížená",J189,0)</f>
        <v>0</v>
      </c>
      <c r="BG189" s="238">
        <f>IF(N189="zákl. přenesená",J189,0)</f>
        <v>0</v>
      </c>
      <c r="BH189" s="238">
        <f>IF(N189="sníž. přenesená",J189,0)</f>
        <v>0</v>
      </c>
      <c r="BI189" s="238">
        <f>IF(N189="nulová",J189,0)</f>
        <v>0</v>
      </c>
      <c r="BJ189" s="25" t="s">
        <v>24</v>
      </c>
      <c r="BK189" s="238">
        <f>ROUND(I189*H189,2)</f>
        <v>0</v>
      </c>
      <c r="BL189" s="25" t="s">
        <v>287</v>
      </c>
      <c r="BM189" s="25" t="s">
        <v>1879</v>
      </c>
    </row>
    <row r="190" spans="2:47" s="1" customFormat="1" ht="13.5">
      <c r="B190" s="48"/>
      <c r="C190" s="76"/>
      <c r="D190" s="239" t="s">
        <v>269</v>
      </c>
      <c r="E190" s="76"/>
      <c r="F190" s="240" t="s">
        <v>1078</v>
      </c>
      <c r="G190" s="76"/>
      <c r="H190" s="76"/>
      <c r="I190" s="198"/>
      <c r="J190" s="76"/>
      <c r="K190" s="76"/>
      <c r="L190" s="74"/>
      <c r="M190" s="241"/>
      <c r="N190" s="49"/>
      <c r="O190" s="49"/>
      <c r="P190" s="49"/>
      <c r="Q190" s="49"/>
      <c r="R190" s="49"/>
      <c r="S190" s="49"/>
      <c r="T190" s="97"/>
      <c r="AT190" s="25" t="s">
        <v>269</v>
      </c>
      <c r="AU190" s="25" t="s">
        <v>92</v>
      </c>
    </row>
    <row r="191" spans="2:47" s="1" customFormat="1" ht="13.5">
      <c r="B191" s="48"/>
      <c r="C191" s="76"/>
      <c r="D191" s="239" t="s">
        <v>343</v>
      </c>
      <c r="E191" s="76"/>
      <c r="F191" s="242" t="s">
        <v>1079</v>
      </c>
      <c r="G191" s="76"/>
      <c r="H191" s="76"/>
      <c r="I191" s="198"/>
      <c r="J191" s="76"/>
      <c r="K191" s="76"/>
      <c r="L191" s="74"/>
      <c r="M191" s="241"/>
      <c r="N191" s="49"/>
      <c r="O191" s="49"/>
      <c r="P191" s="49"/>
      <c r="Q191" s="49"/>
      <c r="R191" s="49"/>
      <c r="S191" s="49"/>
      <c r="T191" s="97"/>
      <c r="AT191" s="25" t="s">
        <v>343</v>
      </c>
      <c r="AU191" s="25" t="s">
        <v>92</v>
      </c>
    </row>
    <row r="192" spans="2:51" s="12" customFormat="1" ht="13.5">
      <c r="B192" s="253"/>
      <c r="C192" s="254"/>
      <c r="D192" s="239" t="s">
        <v>278</v>
      </c>
      <c r="E192" s="255" t="s">
        <v>40</v>
      </c>
      <c r="F192" s="256" t="s">
        <v>1880</v>
      </c>
      <c r="G192" s="254"/>
      <c r="H192" s="257">
        <v>29.64</v>
      </c>
      <c r="I192" s="258"/>
      <c r="J192" s="254"/>
      <c r="K192" s="254"/>
      <c r="L192" s="259"/>
      <c r="M192" s="260"/>
      <c r="N192" s="261"/>
      <c r="O192" s="261"/>
      <c r="P192" s="261"/>
      <c r="Q192" s="261"/>
      <c r="R192" s="261"/>
      <c r="S192" s="261"/>
      <c r="T192" s="262"/>
      <c r="AT192" s="263" t="s">
        <v>278</v>
      </c>
      <c r="AU192" s="263" t="s">
        <v>92</v>
      </c>
      <c r="AV192" s="12" t="s">
        <v>92</v>
      </c>
      <c r="AW192" s="12" t="s">
        <v>47</v>
      </c>
      <c r="AX192" s="12" t="s">
        <v>84</v>
      </c>
      <c r="AY192" s="263" t="s">
        <v>261</v>
      </c>
    </row>
    <row r="193" spans="2:51" s="12" customFormat="1" ht="13.5">
      <c r="B193" s="253"/>
      <c r="C193" s="254"/>
      <c r="D193" s="239" t="s">
        <v>278</v>
      </c>
      <c r="E193" s="255" t="s">
        <v>40</v>
      </c>
      <c r="F193" s="256" t="s">
        <v>1881</v>
      </c>
      <c r="G193" s="254"/>
      <c r="H193" s="257">
        <v>14.61</v>
      </c>
      <c r="I193" s="258"/>
      <c r="J193" s="254"/>
      <c r="K193" s="254"/>
      <c r="L193" s="259"/>
      <c r="M193" s="260"/>
      <c r="N193" s="261"/>
      <c r="O193" s="261"/>
      <c r="P193" s="261"/>
      <c r="Q193" s="261"/>
      <c r="R193" s="261"/>
      <c r="S193" s="261"/>
      <c r="T193" s="262"/>
      <c r="AT193" s="263" t="s">
        <v>278</v>
      </c>
      <c r="AU193" s="263" t="s">
        <v>92</v>
      </c>
      <c r="AV193" s="12" t="s">
        <v>92</v>
      </c>
      <c r="AW193" s="12" t="s">
        <v>47</v>
      </c>
      <c r="AX193" s="12" t="s">
        <v>84</v>
      </c>
      <c r="AY193" s="263" t="s">
        <v>261</v>
      </c>
    </row>
    <row r="194" spans="2:51" s="15" customFormat="1" ht="13.5">
      <c r="B194" s="290"/>
      <c r="C194" s="291"/>
      <c r="D194" s="239" t="s">
        <v>278</v>
      </c>
      <c r="E194" s="292" t="s">
        <v>40</v>
      </c>
      <c r="F194" s="293" t="s">
        <v>380</v>
      </c>
      <c r="G194" s="291"/>
      <c r="H194" s="294">
        <v>44.25</v>
      </c>
      <c r="I194" s="295"/>
      <c r="J194" s="291"/>
      <c r="K194" s="291"/>
      <c r="L194" s="296"/>
      <c r="M194" s="297"/>
      <c r="N194" s="298"/>
      <c r="O194" s="298"/>
      <c r="P194" s="298"/>
      <c r="Q194" s="298"/>
      <c r="R194" s="298"/>
      <c r="S194" s="298"/>
      <c r="T194" s="299"/>
      <c r="AT194" s="300" t="s">
        <v>278</v>
      </c>
      <c r="AU194" s="300" t="s">
        <v>92</v>
      </c>
      <c r="AV194" s="15" t="s">
        <v>287</v>
      </c>
      <c r="AW194" s="15" t="s">
        <v>47</v>
      </c>
      <c r="AX194" s="15" t="s">
        <v>24</v>
      </c>
      <c r="AY194" s="300" t="s">
        <v>261</v>
      </c>
    </row>
    <row r="195" spans="2:65" s="1" customFormat="1" ht="14.4" customHeight="1">
      <c r="B195" s="48"/>
      <c r="C195" s="228" t="s">
        <v>601</v>
      </c>
      <c r="D195" s="228" t="s">
        <v>262</v>
      </c>
      <c r="E195" s="229" t="s">
        <v>1081</v>
      </c>
      <c r="F195" s="230" t="s">
        <v>1082</v>
      </c>
      <c r="G195" s="231" t="s">
        <v>504</v>
      </c>
      <c r="H195" s="232">
        <v>147.52</v>
      </c>
      <c r="I195" s="233"/>
      <c r="J195" s="232">
        <f>ROUND(I195*H195,2)</f>
        <v>0</v>
      </c>
      <c r="K195" s="230" t="s">
        <v>266</v>
      </c>
      <c r="L195" s="74"/>
      <c r="M195" s="234" t="s">
        <v>40</v>
      </c>
      <c r="N195" s="235" t="s">
        <v>55</v>
      </c>
      <c r="O195" s="49"/>
      <c r="P195" s="236">
        <f>O195*H195</f>
        <v>0</v>
      </c>
      <c r="Q195" s="236">
        <v>0</v>
      </c>
      <c r="R195" s="236">
        <f>Q195*H195</f>
        <v>0</v>
      </c>
      <c r="S195" s="236">
        <v>0</v>
      </c>
      <c r="T195" s="237">
        <f>S195*H195</f>
        <v>0</v>
      </c>
      <c r="AR195" s="25" t="s">
        <v>287</v>
      </c>
      <c r="AT195" s="25" t="s">
        <v>262</v>
      </c>
      <c r="AU195" s="25" t="s">
        <v>92</v>
      </c>
      <c r="AY195" s="25" t="s">
        <v>261</v>
      </c>
      <c r="BE195" s="238">
        <f>IF(N195="základní",J195,0)</f>
        <v>0</v>
      </c>
      <c r="BF195" s="238">
        <f>IF(N195="snížená",J195,0)</f>
        <v>0</v>
      </c>
      <c r="BG195" s="238">
        <f>IF(N195="zákl. přenesená",J195,0)</f>
        <v>0</v>
      </c>
      <c r="BH195" s="238">
        <f>IF(N195="sníž. přenesená",J195,0)</f>
        <v>0</v>
      </c>
      <c r="BI195" s="238">
        <f>IF(N195="nulová",J195,0)</f>
        <v>0</v>
      </c>
      <c r="BJ195" s="25" t="s">
        <v>24</v>
      </c>
      <c r="BK195" s="238">
        <f>ROUND(I195*H195,2)</f>
        <v>0</v>
      </c>
      <c r="BL195" s="25" t="s">
        <v>287</v>
      </c>
      <c r="BM195" s="25" t="s">
        <v>1882</v>
      </c>
    </row>
    <row r="196" spans="2:47" s="1" customFormat="1" ht="13.5">
      <c r="B196" s="48"/>
      <c r="C196" s="76"/>
      <c r="D196" s="239" t="s">
        <v>269</v>
      </c>
      <c r="E196" s="76"/>
      <c r="F196" s="240" t="s">
        <v>1084</v>
      </c>
      <c r="G196" s="76"/>
      <c r="H196" s="76"/>
      <c r="I196" s="198"/>
      <c r="J196" s="76"/>
      <c r="K196" s="76"/>
      <c r="L196" s="74"/>
      <c r="M196" s="241"/>
      <c r="N196" s="49"/>
      <c r="O196" s="49"/>
      <c r="P196" s="49"/>
      <c r="Q196" s="49"/>
      <c r="R196" s="49"/>
      <c r="S196" s="49"/>
      <c r="T196" s="97"/>
      <c r="AT196" s="25" t="s">
        <v>269</v>
      </c>
      <c r="AU196" s="25" t="s">
        <v>92</v>
      </c>
    </row>
    <row r="197" spans="2:47" s="1" customFormat="1" ht="13.5">
      <c r="B197" s="48"/>
      <c r="C197" s="76"/>
      <c r="D197" s="239" t="s">
        <v>343</v>
      </c>
      <c r="E197" s="76"/>
      <c r="F197" s="242" t="s">
        <v>1079</v>
      </c>
      <c r="G197" s="76"/>
      <c r="H197" s="76"/>
      <c r="I197" s="198"/>
      <c r="J197" s="76"/>
      <c r="K197" s="76"/>
      <c r="L197" s="74"/>
      <c r="M197" s="241"/>
      <c r="N197" s="49"/>
      <c r="O197" s="49"/>
      <c r="P197" s="49"/>
      <c r="Q197" s="49"/>
      <c r="R197" s="49"/>
      <c r="S197" s="49"/>
      <c r="T197" s="97"/>
      <c r="AT197" s="25" t="s">
        <v>343</v>
      </c>
      <c r="AU197" s="25" t="s">
        <v>92</v>
      </c>
    </row>
    <row r="198" spans="2:51" s="12" customFormat="1" ht="13.5">
      <c r="B198" s="253"/>
      <c r="C198" s="254"/>
      <c r="D198" s="239" t="s">
        <v>278</v>
      </c>
      <c r="E198" s="255" t="s">
        <v>40</v>
      </c>
      <c r="F198" s="256" t="s">
        <v>1883</v>
      </c>
      <c r="G198" s="254"/>
      <c r="H198" s="257">
        <v>98.81</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1884</v>
      </c>
      <c r="G199" s="254"/>
      <c r="H199" s="257">
        <v>48.71</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5" customFormat="1" ht="13.5">
      <c r="B200" s="290"/>
      <c r="C200" s="291"/>
      <c r="D200" s="239" t="s">
        <v>278</v>
      </c>
      <c r="E200" s="292" t="s">
        <v>40</v>
      </c>
      <c r="F200" s="293" t="s">
        <v>380</v>
      </c>
      <c r="G200" s="291"/>
      <c r="H200" s="294">
        <v>147.52</v>
      </c>
      <c r="I200" s="295"/>
      <c r="J200" s="291"/>
      <c r="K200" s="291"/>
      <c r="L200" s="296"/>
      <c r="M200" s="297"/>
      <c r="N200" s="298"/>
      <c r="O200" s="298"/>
      <c r="P200" s="298"/>
      <c r="Q200" s="298"/>
      <c r="R200" s="298"/>
      <c r="S200" s="298"/>
      <c r="T200" s="299"/>
      <c r="AT200" s="300" t="s">
        <v>278</v>
      </c>
      <c r="AU200" s="300" t="s">
        <v>92</v>
      </c>
      <c r="AV200" s="15" t="s">
        <v>287</v>
      </c>
      <c r="AW200" s="15" t="s">
        <v>47</v>
      </c>
      <c r="AX200" s="15" t="s">
        <v>24</v>
      </c>
      <c r="AY200" s="300" t="s">
        <v>261</v>
      </c>
    </row>
    <row r="201" spans="2:63" s="10" customFormat="1" ht="29.85" customHeight="1">
      <c r="B201" s="214"/>
      <c r="C201" s="215"/>
      <c r="D201" s="216" t="s">
        <v>83</v>
      </c>
      <c r="E201" s="274" t="s">
        <v>930</v>
      </c>
      <c r="F201" s="274" t="s">
        <v>931</v>
      </c>
      <c r="G201" s="215"/>
      <c r="H201" s="215"/>
      <c r="I201" s="218"/>
      <c r="J201" s="275">
        <f>BK201</f>
        <v>0</v>
      </c>
      <c r="K201" s="215"/>
      <c r="L201" s="220"/>
      <c r="M201" s="221"/>
      <c r="N201" s="222"/>
      <c r="O201" s="222"/>
      <c r="P201" s="223">
        <f>SUM(P202:P203)</f>
        <v>0</v>
      </c>
      <c r="Q201" s="222"/>
      <c r="R201" s="223">
        <f>SUM(R202:R203)</f>
        <v>0</v>
      </c>
      <c r="S201" s="222"/>
      <c r="T201" s="224">
        <f>SUM(T202:T203)</f>
        <v>0</v>
      </c>
      <c r="AR201" s="225" t="s">
        <v>24</v>
      </c>
      <c r="AT201" s="226" t="s">
        <v>83</v>
      </c>
      <c r="AU201" s="226" t="s">
        <v>24</v>
      </c>
      <c r="AY201" s="225" t="s">
        <v>261</v>
      </c>
      <c r="BK201" s="227">
        <f>SUM(BK202:BK203)</f>
        <v>0</v>
      </c>
    </row>
    <row r="202" spans="2:65" s="1" customFormat="1" ht="14.4" customHeight="1">
      <c r="B202" s="48"/>
      <c r="C202" s="228" t="s">
        <v>604</v>
      </c>
      <c r="D202" s="228" t="s">
        <v>262</v>
      </c>
      <c r="E202" s="229" t="s">
        <v>933</v>
      </c>
      <c r="F202" s="230" t="s">
        <v>934</v>
      </c>
      <c r="G202" s="231" t="s">
        <v>363</v>
      </c>
      <c r="H202" s="232">
        <v>152.61</v>
      </c>
      <c r="I202" s="233"/>
      <c r="J202" s="232">
        <f>ROUND(I202*H202,2)</f>
        <v>0</v>
      </c>
      <c r="K202" s="230" t="s">
        <v>266</v>
      </c>
      <c r="L202" s="74"/>
      <c r="M202" s="234" t="s">
        <v>40</v>
      </c>
      <c r="N202" s="235" t="s">
        <v>55</v>
      </c>
      <c r="O202" s="49"/>
      <c r="P202" s="236">
        <f>O202*H202</f>
        <v>0</v>
      </c>
      <c r="Q202" s="236">
        <v>0</v>
      </c>
      <c r="R202" s="236">
        <f>Q202*H202</f>
        <v>0</v>
      </c>
      <c r="S202" s="236">
        <v>0</v>
      </c>
      <c r="T202" s="237">
        <f>S202*H202</f>
        <v>0</v>
      </c>
      <c r="AR202" s="25" t="s">
        <v>287</v>
      </c>
      <c r="AT202" s="25" t="s">
        <v>262</v>
      </c>
      <c r="AU202" s="25" t="s">
        <v>92</v>
      </c>
      <c r="AY202" s="25" t="s">
        <v>261</v>
      </c>
      <c r="BE202" s="238">
        <f>IF(N202="základní",J202,0)</f>
        <v>0</v>
      </c>
      <c r="BF202" s="238">
        <f>IF(N202="snížená",J202,0)</f>
        <v>0</v>
      </c>
      <c r="BG202" s="238">
        <f>IF(N202="zákl. přenesená",J202,0)</f>
        <v>0</v>
      </c>
      <c r="BH202" s="238">
        <f>IF(N202="sníž. přenesená",J202,0)</f>
        <v>0</v>
      </c>
      <c r="BI202" s="238">
        <f>IF(N202="nulová",J202,0)</f>
        <v>0</v>
      </c>
      <c r="BJ202" s="25" t="s">
        <v>24</v>
      </c>
      <c r="BK202" s="238">
        <f>ROUND(I202*H202,2)</f>
        <v>0</v>
      </c>
      <c r="BL202" s="25" t="s">
        <v>287</v>
      </c>
      <c r="BM202" s="25" t="s">
        <v>1885</v>
      </c>
    </row>
    <row r="203" spans="2:47" s="1" customFormat="1" ht="13.5">
      <c r="B203" s="48"/>
      <c r="C203" s="76"/>
      <c r="D203" s="239" t="s">
        <v>269</v>
      </c>
      <c r="E203" s="76"/>
      <c r="F203" s="240" t="s">
        <v>936</v>
      </c>
      <c r="G203" s="76"/>
      <c r="H203" s="76"/>
      <c r="I203" s="198"/>
      <c r="J203" s="76"/>
      <c r="K203" s="76"/>
      <c r="L203" s="74"/>
      <c r="M203" s="241"/>
      <c r="N203" s="49"/>
      <c r="O203" s="49"/>
      <c r="P203" s="49"/>
      <c r="Q203" s="49"/>
      <c r="R203" s="49"/>
      <c r="S203" s="49"/>
      <c r="T203" s="97"/>
      <c r="AT203" s="25" t="s">
        <v>269</v>
      </c>
      <c r="AU203" s="25" t="s">
        <v>92</v>
      </c>
    </row>
    <row r="204" spans="2:63" s="10" customFormat="1" ht="37.4" customHeight="1">
      <c r="B204" s="214"/>
      <c r="C204" s="215"/>
      <c r="D204" s="216" t="s">
        <v>83</v>
      </c>
      <c r="E204" s="217" t="s">
        <v>937</v>
      </c>
      <c r="F204" s="217" t="s">
        <v>938</v>
      </c>
      <c r="G204" s="215"/>
      <c r="H204" s="215"/>
      <c r="I204" s="218"/>
      <c r="J204" s="219">
        <f>BK204</f>
        <v>0</v>
      </c>
      <c r="K204" s="215"/>
      <c r="L204" s="220"/>
      <c r="M204" s="221"/>
      <c r="N204" s="222"/>
      <c r="O204" s="222"/>
      <c r="P204" s="223">
        <f>P205</f>
        <v>0</v>
      </c>
      <c r="Q204" s="222"/>
      <c r="R204" s="223">
        <f>R205</f>
        <v>0.06</v>
      </c>
      <c r="S204" s="222"/>
      <c r="T204" s="224">
        <f>T205</f>
        <v>0</v>
      </c>
      <c r="AR204" s="225" t="s">
        <v>92</v>
      </c>
      <c r="AT204" s="226" t="s">
        <v>83</v>
      </c>
      <c r="AU204" s="226" t="s">
        <v>84</v>
      </c>
      <c r="AY204" s="225" t="s">
        <v>261</v>
      </c>
      <c r="BK204" s="227">
        <f>BK205</f>
        <v>0</v>
      </c>
    </row>
    <row r="205" spans="2:63" s="10" customFormat="1" ht="19.9" customHeight="1">
      <c r="B205" s="214"/>
      <c r="C205" s="215"/>
      <c r="D205" s="216" t="s">
        <v>83</v>
      </c>
      <c r="E205" s="274" t="s">
        <v>939</v>
      </c>
      <c r="F205" s="274" t="s">
        <v>940</v>
      </c>
      <c r="G205" s="215"/>
      <c r="H205" s="215"/>
      <c r="I205" s="218"/>
      <c r="J205" s="275">
        <f>BK205</f>
        <v>0</v>
      </c>
      <c r="K205" s="215"/>
      <c r="L205" s="220"/>
      <c r="M205" s="221"/>
      <c r="N205" s="222"/>
      <c r="O205" s="222"/>
      <c r="P205" s="223">
        <f>SUM(P206:P224)</f>
        <v>0</v>
      </c>
      <c r="Q205" s="222"/>
      <c r="R205" s="223">
        <f>SUM(R206:R224)</f>
        <v>0.06</v>
      </c>
      <c r="S205" s="222"/>
      <c r="T205" s="224">
        <f>SUM(T206:T224)</f>
        <v>0</v>
      </c>
      <c r="AR205" s="225" t="s">
        <v>92</v>
      </c>
      <c r="AT205" s="226" t="s">
        <v>83</v>
      </c>
      <c r="AU205" s="226" t="s">
        <v>24</v>
      </c>
      <c r="AY205" s="225" t="s">
        <v>261</v>
      </c>
      <c r="BK205" s="227">
        <f>SUM(BK206:BK224)</f>
        <v>0</v>
      </c>
    </row>
    <row r="206" spans="2:65" s="1" customFormat="1" ht="22.8" customHeight="1">
      <c r="B206" s="48"/>
      <c r="C206" s="228" t="s">
        <v>607</v>
      </c>
      <c r="D206" s="228" t="s">
        <v>262</v>
      </c>
      <c r="E206" s="229" t="s">
        <v>942</v>
      </c>
      <c r="F206" s="230" t="s">
        <v>943</v>
      </c>
      <c r="G206" s="231" t="s">
        <v>504</v>
      </c>
      <c r="H206" s="232">
        <v>64.04</v>
      </c>
      <c r="I206" s="233"/>
      <c r="J206" s="232">
        <f>ROUND(I206*H206,2)</f>
        <v>0</v>
      </c>
      <c r="K206" s="230" t="s">
        <v>266</v>
      </c>
      <c r="L206" s="74"/>
      <c r="M206" s="234" t="s">
        <v>40</v>
      </c>
      <c r="N206" s="235" t="s">
        <v>55</v>
      </c>
      <c r="O206" s="49"/>
      <c r="P206" s="236">
        <f>O206*H206</f>
        <v>0</v>
      </c>
      <c r="Q206" s="236">
        <v>0</v>
      </c>
      <c r="R206" s="236">
        <f>Q206*H206</f>
        <v>0</v>
      </c>
      <c r="S206" s="236">
        <v>0</v>
      </c>
      <c r="T206" s="237">
        <f>S206*H206</f>
        <v>0</v>
      </c>
      <c r="AR206" s="25" t="s">
        <v>563</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563</v>
      </c>
      <c r="BM206" s="25" t="s">
        <v>1886</v>
      </c>
    </row>
    <row r="207" spans="2:47" s="1" customFormat="1" ht="13.5">
      <c r="B207" s="48"/>
      <c r="C207" s="76"/>
      <c r="D207" s="239" t="s">
        <v>269</v>
      </c>
      <c r="E207" s="76"/>
      <c r="F207" s="240" t="s">
        <v>945</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946</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1887</v>
      </c>
      <c r="G209" s="254"/>
      <c r="H209" s="257">
        <v>64.04</v>
      </c>
      <c r="I209" s="258"/>
      <c r="J209" s="254"/>
      <c r="K209" s="254"/>
      <c r="L209" s="259"/>
      <c r="M209" s="260"/>
      <c r="N209" s="261"/>
      <c r="O209" s="261"/>
      <c r="P209" s="261"/>
      <c r="Q209" s="261"/>
      <c r="R209" s="261"/>
      <c r="S209" s="261"/>
      <c r="T209" s="262"/>
      <c r="AT209" s="263" t="s">
        <v>278</v>
      </c>
      <c r="AU209" s="263" t="s">
        <v>92</v>
      </c>
      <c r="AV209" s="12" t="s">
        <v>92</v>
      </c>
      <c r="AW209" s="12" t="s">
        <v>47</v>
      </c>
      <c r="AX209" s="12" t="s">
        <v>24</v>
      </c>
      <c r="AY209" s="263" t="s">
        <v>261</v>
      </c>
    </row>
    <row r="210" spans="2:65" s="1" customFormat="1" ht="14.4" customHeight="1">
      <c r="B210" s="48"/>
      <c r="C210" s="301" t="s">
        <v>615</v>
      </c>
      <c r="D210" s="301" t="s">
        <v>510</v>
      </c>
      <c r="E210" s="302" t="s">
        <v>949</v>
      </c>
      <c r="F210" s="303" t="s">
        <v>950</v>
      </c>
      <c r="G210" s="304" t="s">
        <v>363</v>
      </c>
      <c r="H210" s="305">
        <v>0.03</v>
      </c>
      <c r="I210" s="306"/>
      <c r="J210" s="305">
        <f>ROUND(I210*H210,2)</f>
        <v>0</v>
      </c>
      <c r="K210" s="303" t="s">
        <v>266</v>
      </c>
      <c r="L210" s="307"/>
      <c r="M210" s="308" t="s">
        <v>40</v>
      </c>
      <c r="N210" s="309" t="s">
        <v>55</v>
      </c>
      <c r="O210" s="49"/>
      <c r="P210" s="236">
        <f>O210*H210</f>
        <v>0</v>
      </c>
      <c r="Q210" s="236">
        <v>1</v>
      </c>
      <c r="R210" s="236">
        <f>Q210*H210</f>
        <v>0.03</v>
      </c>
      <c r="S210" s="236">
        <v>0</v>
      </c>
      <c r="T210" s="237">
        <f>S210*H210</f>
        <v>0</v>
      </c>
      <c r="AR210" s="25" t="s">
        <v>650</v>
      </c>
      <c r="AT210" s="25" t="s">
        <v>510</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563</v>
      </c>
      <c r="BM210" s="25" t="s">
        <v>1888</v>
      </c>
    </row>
    <row r="211" spans="2:47" s="1" customFormat="1" ht="13.5">
      <c r="B211" s="48"/>
      <c r="C211" s="76"/>
      <c r="D211" s="239" t="s">
        <v>269</v>
      </c>
      <c r="E211" s="76"/>
      <c r="F211" s="240" t="s">
        <v>952</v>
      </c>
      <c r="G211" s="76"/>
      <c r="H211" s="76"/>
      <c r="I211" s="198"/>
      <c r="J211" s="76"/>
      <c r="K211" s="76"/>
      <c r="L211" s="74"/>
      <c r="M211" s="241"/>
      <c r="N211" s="49"/>
      <c r="O211" s="49"/>
      <c r="P211" s="49"/>
      <c r="Q211" s="49"/>
      <c r="R211" s="49"/>
      <c r="S211" s="49"/>
      <c r="T211" s="97"/>
      <c r="AT211" s="25" t="s">
        <v>269</v>
      </c>
      <c r="AU211" s="25" t="s">
        <v>92</v>
      </c>
    </row>
    <row r="212" spans="2:47" s="1" customFormat="1" ht="13.5">
      <c r="B212" s="48"/>
      <c r="C212" s="76"/>
      <c r="D212" s="239" t="s">
        <v>271</v>
      </c>
      <c r="E212" s="76"/>
      <c r="F212" s="242" t="s">
        <v>1096</v>
      </c>
      <c r="G212" s="76"/>
      <c r="H212" s="76"/>
      <c r="I212" s="198"/>
      <c r="J212" s="76"/>
      <c r="K212" s="76"/>
      <c r="L212" s="74"/>
      <c r="M212" s="241"/>
      <c r="N212" s="49"/>
      <c r="O212" s="49"/>
      <c r="P212" s="49"/>
      <c r="Q212" s="49"/>
      <c r="R212" s="49"/>
      <c r="S212" s="49"/>
      <c r="T212" s="97"/>
      <c r="AT212" s="25" t="s">
        <v>271</v>
      </c>
      <c r="AU212" s="25" t="s">
        <v>92</v>
      </c>
    </row>
    <row r="213" spans="2:51" s="12" customFormat="1" ht="13.5">
      <c r="B213" s="253"/>
      <c r="C213" s="254"/>
      <c r="D213" s="239" t="s">
        <v>278</v>
      </c>
      <c r="E213" s="254"/>
      <c r="F213" s="256" t="s">
        <v>1889</v>
      </c>
      <c r="G213" s="254"/>
      <c r="H213" s="257">
        <v>0.03</v>
      </c>
      <c r="I213" s="258"/>
      <c r="J213" s="254"/>
      <c r="K213" s="254"/>
      <c r="L213" s="259"/>
      <c r="M213" s="260"/>
      <c r="N213" s="261"/>
      <c r="O213" s="261"/>
      <c r="P213" s="261"/>
      <c r="Q213" s="261"/>
      <c r="R213" s="261"/>
      <c r="S213" s="261"/>
      <c r="T213" s="262"/>
      <c r="AT213" s="263" t="s">
        <v>278</v>
      </c>
      <c r="AU213" s="263" t="s">
        <v>92</v>
      </c>
      <c r="AV213" s="12" t="s">
        <v>92</v>
      </c>
      <c r="AW213" s="12" t="s">
        <v>6</v>
      </c>
      <c r="AX213" s="12" t="s">
        <v>24</v>
      </c>
      <c r="AY213" s="263" t="s">
        <v>261</v>
      </c>
    </row>
    <row r="214" spans="2:65" s="1" customFormat="1" ht="22.8" customHeight="1">
      <c r="B214" s="48"/>
      <c r="C214" s="228" t="s">
        <v>622</v>
      </c>
      <c r="D214" s="228" t="s">
        <v>262</v>
      </c>
      <c r="E214" s="229" t="s">
        <v>956</v>
      </c>
      <c r="F214" s="230" t="s">
        <v>957</v>
      </c>
      <c r="G214" s="231" t="s">
        <v>504</v>
      </c>
      <c r="H214" s="232">
        <v>64.04</v>
      </c>
      <c r="I214" s="233"/>
      <c r="J214" s="232">
        <f>ROUND(I214*H214,2)</f>
        <v>0</v>
      </c>
      <c r="K214" s="230" t="s">
        <v>266</v>
      </c>
      <c r="L214" s="74"/>
      <c r="M214" s="234" t="s">
        <v>40</v>
      </c>
      <c r="N214" s="235" t="s">
        <v>55</v>
      </c>
      <c r="O214" s="49"/>
      <c r="P214" s="236">
        <f>O214*H214</f>
        <v>0</v>
      </c>
      <c r="Q214" s="236">
        <v>0</v>
      </c>
      <c r="R214" s="236">
        <f>Q214*H214</f>
        <v>0</v>
      </c>
      <c r="S214" s="236">
        <v>0</v>
      </c>
      <c r="T214" s="237">
        <f>S214*H214</f>
        <v>0</v>
      </c>
      <c r="AR214" s="25" t="s">
        <v>563</v>
      </c>
      <c r="AT214" s="25" t="s">
        <v>262</v>
      </c>
      <c r="AU214" s="25" t="s">
        <v>92</v>
      </c>
      <c r="AY214" s="25" t="s">
        <v>261</v>
      </c>
      <c r="BE214" s="238">
        <f>IF(N214="základní",J214,0)</f>
        <v>0</v>
      </c>
      <c r="BF214" s="238">
        <f>IF(N214="snížená",J214,0)</f>
        <v>0</v>
      </c>
      <c r="BG214" s="238">
        <f>IF(N214="zákl. přenesená",J214,0)</f>
        <v>0</v>
      </c>
      <c r="BH214" s="238">
        <f>IF(N214="sníž. přenesená",J214,0)</f>
        <v>0</v>
      </c>
      <c r="BI214" s="238">
        <f>IF(N214="nulová",J214,0)</f>
        <v>0</v>
      </c>
      <c r="BJ214" s="25" t="s">
        <v>24</v>
      </c>
      <c r="BK214" s="238">
        <f>ROUND(I214*H214,2)</f>
        <v>0</v>
      </c>
      <c r="BL214" s="25" t="s">
        <v>563</v>
      </c>
      <c r="BM214" s="25" t="s">
        <v>1890</v>
      </c>
    </row>
    <row r="215" spans="2:47" s="1" customFormat="1" ht="13.5">
      <c r="B215" s="48"/>
      <c r="C215" s="76"/>
      <c r="D215" s="239" t="s">
        <v>269</v>
      </c>
      <c r="E215" s="76"/>
      <c r="F215" s="240" t="s">
        <v>959</v>
      </c>
      <c r="G215" s="76"/>
      <c r="H215" s="76"/>
      <c r="I215" s="198"/>
      <c r="J215" s="76"/>
      <c r="K215" s="76"/>
      <c r="L215" s="74"/>
      <c r="M215" s="241"/>
      <c r="N215" s="49"/>
      <c r="O215" s="49"/>
      <c r="P215" s="49"/>
      <c r="Q215" s="49"/>
      <c r="R215" s="49"/>
      <c r="S215" s="49"/>
      <c r="T215" s="97"/>
      <c r="AT215" s="25" t="s">
        <v>269</v>
      </c>
      <c r="AU215" s="25" t="s">
        <v>92</v>
      </c>
    </row>
    <row r="216" spans="2:47" s="1" customFormat="1" ht="13.5">
      <c r="B216" s="48"/>
      <c r="C216" s="76"/>
      <c r="D216" s="239" t="s">
        <v>343</v>
      </c>
      <c r="E216" s="76"/>
      <c r="F216" s="242" t="s">
        <v>946</v>
      </c>
      <c r="G216" s="76"/>
      <c r="H216" s="76"/>
      <c r="I216" s="198"/>
      <c r="J216" s="76"/>
      <c r="K216" s="76"/>
      <c r="L216" s="74"/>
      <c r="M216" s="241"/>
      <c r="N216" s="49"/>
      <c r="O216" s="49"/>
      <c r="P216" s="49"/>
      <c r="Q216" s="49"/>
      <c r="R216" s="49"/>
      <c r="S216" s="49"/>
      <c r="T216" s="97"/>
      <c r="AT216" s="25" t="s">
        <v>343</v>
      </c>
      <c r="AU216" s="25" t="s">
        <v>92</v>
      </c>
    </row>
    <row r="217" spans="2:51" s="12" customFormat="1" ht="13.5">
      <c r="B217" s="253"/>
      <c r="C217" s="254"/>
      <c r="D217" s="239" t="s">
        <v>278</v>
      </c>
      <c r="E217" s="255" t="s">
        <v>40</v>
      </c>
      <c r="F217" s="256" t="s">
        <v>1887</v>
      </c>
      <c r="G217" s="254"/>
      <c r="H217" s="257">
        <v>64.04</v>
      </c>
      <c r="I217" s="258"/>
      <c r="J217" s="254"/>
      <c r="K217" s="254"/>
      <c r="L217" s="259"/>
      <c r="M217" s="260"/>
      <c r="N217" s="261"/>
      <c r="O217" s="261"/>
      <c r="P217" s="261"/>
      <c r="Q217" s="261"/>
      <c r="R217" s="261"/>
      <c r="S217" s="261"/>
      <c r="T217" s="262"/>
      <c r="AT217" s="263" t="s">
        <v>278</v>
      </c>
      <c r="AU217" s="263" t="s">
        <v>92</v>
      </c>
      <c r="AV217" s="12" t="s">
        <v>92</v>
      </c>
      <c r="AW217" s="12" t="s">
        <v>47</v>
      </c>
      <c r="AX217" s="12" t="s">
        <v>24</v>
      </c>
      <c r="AY217" s="263" t="s">
        <v>261</v>
      </c>
    </row>
    <row r="218" spans="2:65" s="1" customFormat="1" ht="14.4" customHeight="1">
      <c r="B218" s="48"/>
      <c r="C218" s="301" t="s">
        <v>625</v>
      </c>
      <c r="D218" s="301" t="s">
        <v>510</v>
      </c>
      <c r="E218" s="302" t="s">
        <v>961</v>
      </c>
      <c r="F218" s="303" t="s">
        <v>962</v>
      </c>
      <c r="G218" s="304" t="s">
        <v>363</v>
      </c>
      <c r="H218" s="305">
        <v>0.03</v>
      </c>
      <c r="I218" s="306"/>
      <c r="J218" s="305">
        <f>ROUND(I218*H218,2)</f>
        <v>0</v>
      </c>
      <c r="K218" s="303" t="s">
        <v>266</v>
      </c>
      <c r="L218" s="307"/>
      <c r="M218" s="308" t="s">
        <v>40</v>
      </c>
      <c r="N218" s="309" t="s">
        <v>55</v>
      </c>
      <c r="O218" s="49"/>
      <c r="P218" s="236">
        <f>O218*H218</f>
        <v>0</v>
      </c>
      <c r="Q218" s="236">
        <v>1</v>
      </c>
      <c r="R218" s="236">
        <f>Q218*H218</f>
        <v>0.03</v>
      </c>
      <c r="S218" s="236">
        <v>0</v>
      </c>
      <c r="T218" s="237">
        <f>S218*H218</f>
        <v>0</v>
      </c>
      <c r="AR218" s="25" t="s">
        <v>650</v>
      </c>
      <c r="AT218" s="25" t="s">
        <v>510</v>
      </c>
      <c r="AU218" s="25" t="s">
        <v>92</v>
      </c>
      <c r="AY218" s="25" t="s">
        <v>261</v>
      </c>
      <c r="BE218" s="238">
        <f>IF(N218="základní",J218,0)</f>
        <v>0</v>
      </c>
      <c r="BF218" s="238">
        <f>IF(N218="snížená",J218,0)</f>
        <v>0</v>
      </c>
      <c r="BG218" s="238">
        <f>IF(N218="zákl. přenesená",J218,0)</f>
        <v>0</v>
      </c>
      <c r="BH218" s="238">
        <f>IF(N218="sníž. přenesená",J218,0)</f>
        <v>0</v>
      </c>
      <c r="BI218" s="238">
        <f>IF(N218="nulová",J218,0)</f>
        <v>0</v>
      </c>
      <c r="BJ218" s="25" t="s">
        <v>24</v>
      </c>
      <c r="BK218" s="238">
        <f>ROUND(I218*H218,2)</f>
        <v>0</v>
      </c>
      <c r="BL218" s="25" t="s">
        <v>563</v>
      </c>
      <c r="BM218" s="25" t="s">
        <v>1891</v>
      </c>
    </row>
    <row r="219" spans="2:47" s="1" customFormat="1" ht="13.5">
      <c r="B219" s="48"/>
      <c r="C219" s="76"/>
      <c r="D219" s="239" t="s">
        <v>269</v>
      </c>
      <c r="E219" s="76"/>
      <c r="F219" s="240" t="s">
        <v>964</v>
      </c>
      <c r="G219" s="76"/>
      <c r="H219" s="76"/>
      <c r="I219" s="198"/>
      <c r="J219" s="76"/>
      <c r="K219" s="76"/>
      <c r="L219" s="74"/>
      <c r="M219" s="241"/>
      <c r="N219" s="49"/>
      <c r="O219" s="49"/>
      <c r="P219" s="49"/>
      <c r="Q219" s="49"/>
      <c r="R219" s="49"/>
      <c r="S219" s="49"/>
      <c r="T219" s="97"/>
      <c r="AT219" s="25" t="s">
        <v>269</v>
      </c>
      <c r="AU219" s="25" t="s">
        <v>92</v>
      </c>
    </row>
    <row r="220" spans="2:47" s="1" customFormat="1" ht="13.5">
      <c r="B220" s="48"/>
      <c r="C220" s="76"/>
      <c r="D220" s="239" t="s">
        <v>271</v>
      </c>
      <c r="E220" s="76"/>
      <c r="F220" s="242" t="s">
        <v>1100</v>
      </c>
      <c r="G220" s="76"/>
      <c r="H220" s="76"/>
      <c r="I220" s="198"/>
      <c r="J220" s="76"/>
      <c r="K220" s="76"/>
      <c r="L220" s="74"/>
      <c r="M220" s="241"/>
      <c r="N220" s="49"/>
      <c r="O220" s="49"/>
      <c r="P220" s="49"/>
      <c r="Q220" s="49"/>
      <c r="R220" s="49"/>
      <c r="S220" s="49"/>
      <c r="T220" s="97"/>
      <c r="AT220" s="25" t="s">
        <v>271</v>
      </c>
      <c r="AU220" s="25" t="s">
        <v>92</v>
      </c>
    </row>
    <row r="221" spans="2:51" s="12" customFormat="1" ht="13.5">
      <c r="B221" s="253"/>
      <c r="C221" s="254"/>
      <c r="D221" s="239" t="s">
        <v>278</v>
      </c>
      <c r="E221" s="254"/>
      <c r="F221" s="256" t="s">
        <v>1892</v>
      </c>
      <c r="G221" s="254"/>
      <c r="H221" s="257">
        <v>0.03</v>
      </c>
      <c r="I221" s="258"/>
      <c r="J221" s="254"/>
      <c r="K221" s="254"/>
      <c r="L221" s="259"/>
      <c r="M221" s="260"/>
      <c r="N221" s="261"/>
      <c r="O221" s="261"/>
      <c r="P221" s="261"/>
      <c r="Q221" s="261"/>
      <c r="R221" s="261"/>
      <c r="S221" s="261"/>
      <c r="T221" s="262"/>
      <c r="AT221" s="263" t="s">
        <v>278</v>
      </c>
      <c r="AU221" s="263" t="s">
        <v>92</v>
      </c>
      <c r="AV221" s="12" t="s">
        <v>92</v>
      </c>
      <c r="AW221" s="12" t="s">
        <v>6</v>
      </c>
      <c r="AX221" s="12" t="s">
        <v>24</v>
      </c>
      <c r="AY221" s="263" t="s">
        <v>261</v>
      </c>
    </row>
    <row r="222" spans="2:65" s="1" customFormat="1" ht="22.8" customHeight="1">
      <c r="B222" s="48"/>
      <c r="C222" s="228" t="s">
        <v>631</v>
      </c>
      <c r="D222" s="228" t="s">
        <v>262</v>
      </c>
      <c r="E222" s="229" t="s">
        <v>968</v>
      </c>
      <c r="F222" s="230" t="s">
        <v>969</v>
      </c>
      <c r="G222" s="231" t="s">
        <v>363</v>
      </c>
      <c r="H222" s="232">
        <v>0.06</v>
      </c>
      <c r="I222" s="233"/>
      <c r="J222" s="232">
        <f>ROUND(I222*H222,2)</f>
        <v>0</v>
      </c>
      <c r="K222" s="230" t="s">
        <v>266</v>
      </c>
      <c r="L222" s="74"/>
      <c r="M222" s="234" t="s">
        <v>40</v>
      </c>
      <c r="N222" s="235" t="s">
        <v>55</v>
      </c>
      <c r="O222" s="49"/>
      <c r="P222" s="236">
        <f>O222*H222</f>
        <v>0</v>
      </c>
      <c r="Q222" s="236">
        <v>0</v>
      </c>
      <c r="R222" s="236">
        <f>Q222*H222</f>
        <v>0</v>
      </c>
      <c r="S222" s="236">
        <v>0</v>
      </c>
      <c r="T222" s="237">
        <f>S222*H222</f>
        <v>0</v>
      </c>
      <c r="AR222" s="25" t="s">
        <v>563</v>
      </c>
      <c r="AT222" s="25" t="s">
        <v>262</v>
      </c>
      <c r="AU222" s="25" t="s">
        <v>92</v>
      </c>
      <c r="AY222" s="25" t="s">
        <v>261</v>
      </c>
      <c r="BE222" s="238">
        <f>IF(N222="základní",J222,0)</f>
        <v>0</v>
      </c>
      <c r="BF222" s="238">
        <f>IF(N222="snížená",J222,0)</f>
        <v>0</v>
      </c>
      <c r="BG222" s="238">
        <f>IF(N222="zákl. přenesená",J222,0)</f>
        <v>0</v>
      </c>
      <c r="BH222" s="238">
        <f>IF(N222="sníž. přenesená",J222,0)</f>
        <v>0</v>
      </c>
      <c r="BI222" s="238">
        <f>IF(N222="nulová",J222,0)</f>
        <v>0</v>
      </c>
      <c r="BJ222" s="25" t="s">
        <v>24</v>
      </c>
      <c r="BK222" s="238">
        <f>ROUND(I222*H222,2)</f>
        <v>0</v>
      </c>
      <c r="BL222" s="25" t="s">
        <v>563</v>
      </c>
      <c r="BM222" s="25" t="s">
        <v>1893</v>
      </c>
    </row>
    <row r="223" spans="2:47" s="1" customFormat="1" ht="13.5">
      <c r="B223" s="48"/>
      <c r="C223" s="76"/>
      <c r="D223" s="239" t="s">
        <v>269</v>
      </c>
      <c r="E223" s="76"/>
      <c r="F223" s="240" t="s">
        <v>971</v>
      </c>
      <c r="G223" s="76"/>
      <c r="H223" s="76"/>
      <c r="I223" s="198"/>
      <c r="J223" s="76"/>
      <c r="K223" s="76"/>
      <c r="L223" s="74"/>
      <c r="M223" s="241"/>
      <c r="N223" s="49"/>
      <c r="O223" s="49"/>
      <c r="P223" s="49"/>
      <c r="Q223" s="49"/>
      <c r="R223" s="49"/>
      <c r="S223" s="49"/>
      <c r="T223" s="97"/>
      <c r="AT223" s="25" t="s">
        <v>269</v>
      </c>
      <c r="AU223" s="25" t="s">
        <v>92</v>
      </c>
    </row>
    <row r="224" spans="2:47" s="1" customFormat="1" ht="13.5">
      <c r="B224" s="48"/>
      <c r="C224" s="76"/>
      <c r="D224" s="239" t="s">
        <v>343</v>
      </c>
      <c r="E224" s="76"/>
      <c r="F224" s="242" t="s">
        <v>972</v>
      </c>
      <c r="G224" s="76"/>
      <c r="H224" s="76"/>
      <c r="I224" s="198"/>
      <c r="J224" s="76"/>
      <c r="K224" s="76"/>
      <c r="L224" s="74"/>
      <c r="M224" s="264"/>
      <c r="N224" s="265"/>
      <c r="O224" s="265"/>
      <c r="P224" s="265"/>
      <c r="Q224" s="265"/>
      <c r="R224" s="265"/>
      <c r="S224" s="265"/>
      <c r="T224" s="266"/>
      <c r="AT224" s="25" t="s">
        <v>343</v>
      </c>
      <c r="AU224" s="25" t="s">
        <v>92</v>
      </c>
    </row>
    <row r="225" spans="2:12" s="1" customFormat="1" ht="6.95" customHeight="1">
      <c r="B225" s="69"/>
      <c r="C225" s="70"/>
      <c r="D225" s="70"/>
      <c r="E225" s="70"/>
      <c r="F225" s="70"/>
      <c r="G225" s="70"/>
      <c r="H225" s="70"/>
      <c r="I225" s="180"/>
      <c r="J225" s="70"/>
      <c r="K225" s="70"/>
      <c r="L225" s="74"/>
    </row>
  </sheetData>
  <sheetProtection password="CC35" sheet="1" objects="1" scenarios="1" formatColumns="0" formatRows="0" autoFilter="0"/>
  <autoFilter ref="C88:K224"/>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29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155</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1712</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1894</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1895</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ROUND(SUM(BE92:BE298),2)</f>
        <v>0</v>
      </c>
      <c r="G32" s="49"/>
      <c r="H32" s="49"/>
      <c r="I32" s="172">
        <v>0.21</v>
      </c>
      <c r="J32" s="171">
        <f>ROUND(ROUND((SUM(BE92:BE298)),2)*I32,2)</f>
        <v>0</v>
      </c>
      <c r="K32" s="53"/>
    </row>
    <row r="33" spans="2:11" s="1" customFormat="1" ht="14.4" customHeight="1">
      <c r="B33" s="48"/>
      <c r="C33" s="49"/>
      <c r="D33" s="49"/>
      <c r="E33" s="57" t="s">
        <v>56</v>
      </c>
      <c r="F33" s="171">
        <f>ROUND(SUM(BF92:BF298),2)</f>
        <v>0</v>
      </c>
      <c r="G33" s="49"/>
      <c r="H33" s="49"/>
      <c r="I33" s="172">
        <v>0.15</v>
      </c>
      <c r="J33" s="171">
        <f>ROUND(ROUND((SUM(BF92:BF298)),2)*I33,2)</f>
        <v>0</v>
      </c>
      <c r="K33" s="53"/>
    </row>
    <row r="34" spans="2:11" s="1" customFormat="1" ht="14.4" customHeight="1" hidden="1">
      <c r="B34" s="48"/>
      <c r="C34" s="49"/>
      <c r="D34" s="49"/>
      <c r="E34" s="57" t="s">
        <v>57</v>
      </c>
      <c r="F34" s="171">
        <f>ROUND(SUM(BG92:BG298),2)</f>
        <v>0</v>
      </c>
      <c r="G34" s="49"/>
      <c r="H34" s="49"/>
      <c r="I34" s="172">
        <v>0.21</v>
      </c>
      <c r="J34" s="171">
        <v>0</v>
      </c>
      <c r="K34" s="53"/>
    </row>
    <row r="35" spans="2:11" s="1" customFormat="1" ht="14.4" customHeight="1" hidden="1">
      <c r="B35" s="48"/>
      <c r="C35" s="49"/>
      <c r="D35" s="49"/>
      <c r="E35" s="57" t="s">
        <v>58</v>
      </c>
      <c r="F35" s="171">
        <f>ROUND(SUM(BH92:BH298),2)</f>
        <v>0</v>
      </c>
      <c r="G35" s="49"/>
      <c r="H35" s="49"/>
      <c r="I35" s="172">
        <v>0.15</v>
      </c>
      <c r="J35" s="171">
        <v>0</v>
      </c>
      <c r="K35" s="53"/>
    </row>
    <row r="36" spans="2:11" s="1" customFormat="1" ht="14.4" customHeight="1" hidden="1">
      <c r="B36" s="48"/>
      <c r="C36" s="49"/>
      <c r="D36" s="49"/>
      <c r="E36" s="57" t="s">
        <v>59</v>
      </c>
      <c r="F36" s="171">
        <f>ROUND(SUM(BI92:BI298),2)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1712</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03-3 - Výpustný objekt ProR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J155</f>
        <v>0</v>
      </c>
      <c r="K63" s="273"/>
    </row>
    <row r="64" spans="2:11" s="13" customFormat="1" ht="19.9" customHeight="1">
      <c r="B64" s="267"/>
      <c r="C64" s="268"/>
      <c r="D64" s="269" t="s">
        <v>464</v>
      </c>
      <c r="E64" s="270"/>
      <c r="F64" s="270"/>
      <c r="G64" s="270"/>
      <c r="H64" s="270"/>
      <c r="I64" s="271"/>
      <c r="J64" s="272">
        <f>J214</f>
        <v>0</v>
      </c>
      <c r="K64" s="273"/>
    </row>
    <row r="65" spans="2:11" s="13" customFormat="1" ht="19.9" customHeight="1">
      <c r="B65" s="267"/>
      <c r="C65" s="268"/>
      <c r="D65" s="269" t="s">
        <v>466</v>
      </c>
      <c r="E65" s="270"/>
      <c r="F65" s="270"/>
      <c r="G65" s="270"/>
      <c r="H65" s="270"/>
      <c r="I65" s="271"/>
      <c r="J65" s="272">
        <f>J232</f>
        <v>0</v>
      </c>
      <c r="K65" s="273"/>
    </row>
    <row r="66" spans="2:11" s="13" customFormat="1" ht="19.9" customHeight="1">
      <c r="B66" s="267"/>
      <c r="C66" s="268"/>
      <c r="D66" s="269" t="s">
        <v>467</v>
      </c>
      <c r="E66" s="270"/>
      <c r="F66" s="270"/>
      <c r="G66" s="270"/>
      <c r="H66" s="270"/>
      <c r="I66" s="271"/>
      <c r="J66" s="272">
        <f>J253</f>
        <v>0</v>
      </c>
      <c r="K66" s="273"/>
    </row>
    <row r="67" spans="2:11" s="13" customFormat="1" ht="19.9" customHeight="1">
      <c r="B67" s="267"/>
      <c r="C67" s="268"/>
      <c r="D67" s="269" t="s">
        <v>469</v>
      </c>
      <c r="E67" s="270"/>
      <c r="F67" s="270"/>
      <c r="G67" s="270"/>
      <c r="H67" s="270"/>
      <c r="I67" s="271"/>
      <c r="J67" s="272">
        <f>J266</f>
        <v>0</v>
      </c>
      <c r="K67" s="273"/>
    </row>
    <row r="68" spans="2:11" s="8" customFormat="1" ht="24.95" customHeight="1">
      <c r="B68" s="191"/>
      <c r="C68" s="192"/>
      <c r="D68" s="193" t="s">
        <v>470</v>
      </c>
      <c r="E68" s="194"/>
      <c r="F68" s="194"/>
      <c r="G68" s="194"/>
      <c r="H68" s="194"/>
      <c r="I68" s="195"/>
      <c r="J68" s="196">
        <f>J269</f>
        <v>0</v>
      </c>
      <c r="K68" s="197"/>
    </row>
    <row r="69" spans="2:11" s="13" customFormat="1" ht="19.9" customHeight="1">
      <c r="B69" s="267"/>
      <c r="C69" s="268"/>
      <c r="D69" s="269" t="s">
        <v>471</v>
      </c>
      <c r="E69" s="270"/>
      <c r="F69" s="270"/>
      <c r="G69" s="270"/>
      <c r="H69" s="270"/>
      <c r="I69" s="271"/>
      <c r="J69" s="272">
        <f>J270</f>
        <v>0</v>
      </c>
      <c r="K69" s="273"/>
    </row>
    <row r="70" spans="2:11" s="13" customFormat="1" ht="19.9" customHeight="1">
      <c r="B70" s="267"/>
      <c r="C70" s="268"/>
      <c r="D70" s="269" t="s">
        <v>1105</v>
      </c>
      <c r="E70" s="270"/>
      <c r="F70" s="270"/>
      <c r="G70" s="270"/>
      <c r="H70" s="270"/>
      <c r="I70" s="271"/>
      <c r="J70" s="272">
        <f>J290</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1712</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03-3 - Výpustný objekt ProR</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P93+P269</f>
        <v>0</v>
      </c>
      <c r="Q92" s="108"/>
      <c r="R92" s="211">
        <f>R93+R269</f>
        <v>9.627085156144</v>
      </c>
      <c r="S92" s="108"/>
      <c r="T92" s="212">
        <f>T93+T269</f>
        <v>0</v>
      </c>
      <c r="AT92" s="25" t="s">
        <v>83</v>
      </c>
      <c r="AU92" s="25" t="s">
        <v>242</v>
      </c>
      <c r="BK92" s="213">
        <f>BK93+BK269</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P94+P155+P214+P232+P253+P266</f>
        <v>0</v>
      </c>
      <c r="Q93" s="222"/>
      <c r="R93" s="223">
        <f>R94+R155+R214+R232+R253+R266</f>
        <v>9.606197375644</v>
      </c>
      <c r="S93" s="222"/>
      <c r="T93" s="224">
        <f>T94+T155+T214+T232+T253+T266</f>
        <v>0</v>
      </c>
      <c r="AR93" s="225" t="s">
        <v>24</v>
      </c>
      <c r="AT93" s="226" t="s">
        <v>83</v>
      </c>
      <c r="AU93" s="226" t="s">
        <v>84</v>
      </c>
      <c r="AY93" s="225" t="s">
        <v>261</v>
      </c>
      <c r="BK93" s="227">
        <f>BK94+BK155+BK214+BK232+BK253+BK266</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SUM(P95:P154)</f>
        <v>0</v>
      </c>
      <c r="Q94" s="222"/>
      <c r="R94" s="223">
        <f>SUM(R95:R154)</f>
        <v>0.39537552515999996</v>
      </c>
      <c r="S94" s="222"/>
      <c r="T94" s="224">
        <f>SUM(T95:T154)</f>
        <v>0</v>
      </c>
      <c r="AR94" s="225" t="s">
        <v>24</v>
      </c>
      <c r="AT94" s="226" t="s">
        <v>83</v>
      </c>
      <c r="AU94" s="226" t="s">
        <v>24</v>
      </c>
      <c r="AY94" s="225" t="s">
        <v>261</v>
      </c>
      <c r="BK94" s="227">
        <f>SUM(BK95:BK154)</f>
        <v>0</v>
      </c>
    </row>
    <row r="95" spans="2:65" s="1" customFormat="1" ht="14.4" customHeight="1">
      <c r="B95" s="48"/>
      <c r="C95" s="228" t="s">
        <v>24</v>
      </c>
      <c r="D95" s="228" t="s">
        <v>262</v>
      </c>
      <c r="E95" s="229" t="s">
        <v>1106</v>
      </c>
      <c r="F95" s="230" t="s">
        <v>1107</v>
      </c>
      <c r="G95" s="231" t="s">
        <v>857</v>
      </c>
      <c r="H95" s="232">
        <v>22</v>
      </c>
      <c r="I95" s="233"/>
      <c r="J95" s="232">
        <f>ROUND(I95*H95,2)</f>
        <v>0</v>
      </c>
      <c r="K95" s="230" t="s">
        <v>266</v>
      </c>
      <c r="L95" s="74"/>
      <c r="M95" s="234" t="s">
        <v>40</v>
      </c>
      <c r="N95" s="235" t="s">
        <v>55</v>
      </c>
      <c r="O95" s="49"/>
      <c r="P95" s="236">
        <f>O95*H95</f>
        <v>0</v>
      </c>
      <c r="Q95" s="236">
        <v>0.01797161478</v>
      </c>
      <c r="R95" s="236">
        <f>Q95*H95</f>
        <v>0.39537552515999996</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1896</v>
      </c>
    </row>
    <row r="96" spans="2:47" s="1" customFormat="1" ht="13.5">
      <c r="B96" s="48"/>
      <c r="C96" s="76"/>
      <c r="D96" s="239" t="s">
        <v>269</v>
      </c>
      <c r="E96" s="76"/>
      <c r="F96" s="240" t="s">
        <v>1109</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1110</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1560</v>
      </c>
      <c r="G98" s="254"/>
      <c r="H98" s="257">
        <v>22</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92</v>
      </c>
      <c r="D99" s="228" t="s">
        <v>262</v>
      </c>
      <c r="E99" s="229" t="s">
        <v>975</v>
      </c>
      <c r="F99" s="230" t="s">
        <v>976</v>
      </c>
      <c r="G99" s="231" t="s">
        <v>340</v>
      </c>
      <c r="H99" s="232">
        <v>36</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1897</v>
      </c>
    </row>
    <row r="100" spans="2:47" s="1" customFormat="1" ht="13.5">
      <c r="B100" s="48"/>
      <c r="C100" s="76"/>
      <c r="D100" s="239" t="s">
        <v>269</v>
      </c>
      <c r="E100" s="76"/>
      <c r="F100" s="240" t="s">
        <v>978</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543</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5" t="s">
        <v>40</v>
      </c>
      <c r="F102" s="256" t="s">
        <v>1898</v>
      </c>
      <c r="G102" s="254"/>
      <c r="H102" s="257">
        <v>36</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282</v>
      </c>
      <c r="D103" s="228" t="s">
        <v>262</v>
      </c>
      <c r="E103" s="229" t="s">
        <v>546</v>
      </c>
      <c r="F103" s="230" t="s">
        <v>547</v>
      </c>
      <c r="G103" s="231" t="s">
        <v>340</v>
      </c>
      <c r="H103" s="232">
        <v>10.8</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1899</v>
      </c>
    </row>
    <row r="104" spans="2:47" s="1" customFormat="1" ht="13.5">
      <c r="B104" s="48"/>
      <c r="C104" s="76"/>
      <c r="D104" s="239" t="s">
        <v>269</v>
      </c>
      <c r="E104" s="76"/>
      <c r="F104" s="240" t="s">
        <v>549</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543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4"/>
      <c r="F106" s="256" t="s">
        <v>1900</v>
      </c>
      <c r="G106" s="254"/>
      <c r="H106" s="257">
        <v>10.8</v>
      </c>
      <c r="I106" s="258"/>
      <c r="J106" s="254"/>
      <c r="K106" s="254"/>
      <c r="L106" s="259"/>
      <c r="M106" s="260"/>
      <c r="N106" s="261"/>
      <c r="O106" s="261"/>
      <c r="P106" s="261"/>
      <c r="Q106" s="261"/>
      <c r="R106" s="261"/>
      <c r="S106" s="261"/>
      <c r="T106" s="262"/>
      <c r="AT106" s="263" t="s">
        <v>278</v>
      </c>
      <c r="AU106" s="263" t="s">
        <v>92</v>
      </c>
      <c r="AV106" s="12" t="s">
        <v>92</v>
      </c>
      <c r="AW106" s="12" t="s">
        <v>6</v>
      </c>
      <c r="AX106" s="12" t="s">
        <v>24</v>
      </c>
      <c r="AY106" s="263" t="s">
        <v>261</v>
      </c>
    </row>
    <row r="107" spans="2:65" s="1" customFormat="1" ht="22.8" customHeight="1">
      <c r="B107" s="48"/>
      <c r="C107" s="228" t="s">
        <v>287</v>
      </c>
      <c r="D107" s="228" t="s">
        <v>262</v>
      </c>
      <c r="E107" s="229" t="s">
        <v>552</v>
      </c>
      <c r="F107" s="230" t="s">
        <v>553</v>
      </c>
      <c r="G107" s="231" t="s">
        <v>340</v>
      </c>
      <c r="H107" s="232">
        <v>1.89</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1901</v>
      </c>
    </row>
    <row r="108" spans="2:47" s="1" customFormat="1" ht="13.5">
      <c r="B108" s="48"/>
      <c r="C108" s="76"/>
      <c r="D108" s="239" t="s">
        <v>269</v>
      </c>
      <c r="E108" s="76"/>
      <c r="F108" s="240" t="s">
        <v>555</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556</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1902</v>
      </c>
      <c r="G110" s="254"/>
      <c r="H110" s="257">
        <v>0.76</v>
      </c>
      <c r="I110" s="258"/>
      <c r="J110" s="254"/>
      <c r="K110" s="254"/>
      <c r="L110" s="259"/>
      <c r="M110" s="260"/>
      <c r="N110" s="261"/>
      <c r="O110" s="261"/>
      <c r="P110" s="261"/>
      <c r="Q110" s="261"/>
      <c r="R110" s="261"/>
      <c r="S110" s="261"/>
      <c r="T110" s="262"/>
      <c r="AT110" s="263" t="s">
        <v>278</v>
      </c>
      <c r="AU110" s="263" t="s">
        <v>92</v>
      </c>
      <c r="AV110" s="12" t="s">
        <v>92</v>
      </c>
      <c r="AW110" s="12" t="s">
        <v>47</v>
      </c>
      <c r="AX110" s="12" t="s">
        <v>84</v>
      </c>
      <c r="AY110" s="263" t="s">
        <v>261</v>
      </c>
    </row>
    <row r="111" spans="2:51" s="12" customFormat="1" ht="13.5">
      <c r="B111" s="253"/>
      <c r="C111" s="254"/>
      <c r="D111" s="239" t="s">
        <v>278</v>
      </c>
      <c r="E111" s="255" t="s">
        <v>40</v>
      </c>
      <c r="F111" s="256" t="s">
        <v>1903</v>
      </c>
      <c r="G111" s="254"/>
      <c r="H111" s="257">
        <v>0.77</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2" customFormat="1" ht="13.5">
      <c r="B112" s="253"/>
      <c r="C112" s="254"/>
      <c r="D112" s="239" t="s">
        <v>278</v>
      </c>
      <c r="E112" s="255" t="s">
        <v>40</v>
      </c>
      <c r="F112" s="256" t="s">
        <v>1904</v>
      </c>
      <c r="G112" s="254"/>
      <c r="H112" s="257">
        <v>0.28</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1905</v>
      </c>
      <c r="G113" s="254"/>
      <c r="H113" s="257">
        <v>0.08</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1.89</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22.8" customHeight="1">
      <c r="B115" s="48"/>
      <c r="C115" s="228" t="s">
        <v>260</v>
      </c>
      <c r="D115" s="228" t="s">
        <v>262</v>
      </c>
      <c r="E115" s="229" t="s">
        <v>558</v>
      </c>
      <c r="F115" s="230" t="s">
        <v>559</v>
      </c>
      <c r="G115" s="231" t="s">
        <v>340</v>
      </c>
      <c r="H115" s="232">
        <v>0.57</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1906</v>
      </c>
    </row>
    <row r="116" spans="2:47" s="1" customFormat="1" ht="13.5">
      <c r="B116" s="48"/>
      <c r="C116" s="76"/>
      <c r="D116" s="239" t="s">
        <v>269</v>
      </c>
      <c r="E116" s="76"/>
      <c r="F116" s="240" t="s">
        <v>561</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556</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4"/>
      <c r="F118" s="256" t="s">
        <v>1907</v>
      </c>
      <c r="G118" s="254"/>
      <c r="H118" s="257">
        <v>0.57</v>
      </c>
      <c r="I118" s="258"/>
      <c r="J118" s="254"/>
      <c r="K118" s="254"/>
      <c r="L118" s="259"/>
      <c r="M118" s="260"/>
      <c r="N118" s="261"/>
      <c r="O118" s="261"/>
      <c r="P118" s="261"/>
      <c r="Q118" s="261"/>
      <c r="R118" s="261"/>
      <c r="S118" s="261"/>
      <c r="T118" s="262"/>
      <c r="AT118" s="263" t="s">
        <v>278</v>
      </c>
      <c r="AU118" s="263" t="s">
        <v>92</v>
      </c>
      <c r="AV118" s="12" t="s">
        <v>92</v>
      </c>
      <c r="AW118" s="12" t="s">
        <v>6</v>
      </c>
      <c r="AX118" s="12" t="s">
        <v>24</v>
      </c>
      <c r="AY118" s="263" t="s">
        <v>261</v>
      </c>
    </row>
    <row r="119" spans="2:65" s="1" customFormat="1" ht="22.8" customHeight="1">
      <c r="B119" s="48"/>
      <c r="C119" s="228" t="s">
        <v>297</v>
      </c>
      <c r="D119" s="228" t="s">
        <v>262</v>
      </c>
      <c r="E119" s="229" t="s">
        <v>1123</v>
      </c>
      <c r="F119" s="230" t="s">
        <v>1124</v>
      </c>
      <c r="G119" s="231" t="s">
        <v>340</v>
      </c>
      <c r="H119" s="232">
        <v>1.58</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1908</v>
      </c>
    </row>
    <row r="120" spans="2:47" s="1" customFormat="1" ht="13.5">
      <c r="B120" s="48"/>
      <c r="C120" s="76"/>
      <c r="D120" s="239" t="s">
        <v>269</v>
      </c>
      <c r="E120" s="76"/>
      <c r="F120" s="240" t="s">
        <v>1126</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1127</v>
      </c>
      <c r="G121" s="76"/>
      <c r="H121" s="76"/>
      <c r="I121" s="198"/>
      <c r="J121" s="76"/>
      <c r="K121" s="76"/>
      <c r="L121" s="74"/>
      <c r="M121" s="241"/>
      <c r="N121" s="49"/>
      <c r="O121" s="49"/>
      <c r="P121" s="49"/>
      <c r="Q121" s="49"/>
      <c r="R121" s="49"/>
      <c r="S121" s="49"/>
      <c r="T121" s="97"/>
      <c r="AT121" s="25" t="s">
        <v>343</v>
      </c>
      <c r="AU121" s="25" t="s">
        <v>92</v>
      </c>
    </row>
    <row r="122" spans="2:51" s="12" customFormat="1" ht="13.5">
      <c r="B122" s="253"/>
      <c r="C122" s="254"/>
      <c r="D122" s="239" t="s">
        <v>278</v>
      </c>
      <c r="E122" s="255" t="s">
        <v>40</v>
      </c>
      <c r="F122" s="256" t="s">
        <v>1909</v>
      </c>
      <c r="G122" s="254"/>
      <c r="H122" s="257">
        <v>1.58</v>
      </c>
      <c r="I122" s="258"/>
      <c r="J122" s="254"/>
      <c r="K122" s="254"/>
      <c r="L122" s="259"/>
      <c r="M122" s="260"/>
      <c r="N122" s="261"/>
      <c r="O122" s="261"/>
      <c r="P122" s="261"/>
      <c r="Q122" s="261"/>
      <c r="R122" s="261"/>
      <c r="S122" s="261"/>
      <c r="T122" s="262"/>
      <c r="AT122" s="263" t="s">
        <v>278</v>
      </c>
      <c r="AU122" s="263" t="s">
        <v>92</v>
      </c>
      <c r="AV122" s="12" t="s">
        <v>92</v>
      </c>
      <c r="AW122" s="12" t="s">
        <v>47</v>
      </c>
      <c r="AX122" s="12" t="s">
        <v>24</v>
      </c>
      <c r="AY122" s="263" t="s">
        <v>261</v>
      </c>
    </row>
    <row r="123" spans="2:65" s="1" customFormat="1" ht="22.8" customHeight="1">
      <c r="B123" s="48"/>
      <c r="C123" s="228" t="s">
        <v>303</v>
      </c>
      <c r="D123" s="228" t="s">
        <v>262</v>
      </c>
      <c r="E123" s="229" t="s">
        <v>1129</v>
      </c>
      <c r="F123" s="230" t="s">
        <v>1130</v>
      </c>
      <c r="G123" s="231" t="s">
        <v>340</v>
      </c>
      <c r="H123" s="232">
        <v>0.47</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1910</v>
      </c>
    </row>
    <row r="124" spans="2:47" s="1" customFormat="1" ht="13.5">
      <c r="B124" s="48"/>
      <c r="C124" s="76"/>
      <c r="D124" s="239" t="s">
        <v>269</v>
      </c>
      <c r="E124" s="76"/>
      <c r="F124" s="240" t="s">
        <v>1132</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1127</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4"/>
      <c r="F126" s="256" t="s">
        <v>1575</v>
      </c>
      <c r="G126" s="254"/>
      <c r="H126" s="257">
        <v>0.47</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308</v>
      </c>
      <c r="D127" s="228" t="s">
        <v>262</v>
      </c>
      <c r="E127" s="229" t="s">
        <v>1134</v>
      </c>
      <c r="F127" s="230" t="s">
        <v>1135</v>
      </c>
      <c r="G127" s="231" t="s">
        <v>340</v>
      </c>
      <c r="H127" s="232">
        <v>10</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1911</v>
      </c>
    </row>
    <row r="128" spans="2:47" s="1" customFormat="1" ht="13.5">
      <c r="B128" s="48"/>
      <c r="C128" s="76"/>
      <c r="D128" s="239" t="s">
        <v>269</v>
      </c>
      <c r="E128" s="76"/>
      <c r="F128" s="240" t="s">
        <v>1137</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1138</v>
      </c>
      <c r="G129" s="76"/>
      <c r="H129" s="76"/>
      <c r="I129" s="198"/>
      <c r="J129" s="76"/>
      <c r="K129" s="76"/>
      <c r="L129" s="74"/>
      <c r="M129" s="241"/>
      <c r="N129" s="49"/>
      <c r="O129" s="49"/>
      <c r="P129" s="49"/>
      <c r="Q129" s="49"/>
      <c r="R129" s="49"/>
      <c r="S129" s="49"/>
      <c r="T129" s="97"/>
      <c r="AT129" s="25" t="s">
        <v>343</v>
      </c>
      <c r="AU129" s="25" t="s">
        <v>92</v>
      </c>
    </row>
    <row r="130" spans="2:47" s="1" customFormat="1" ht="13.5">
      <c r="B130" s="48"/>
      <c r="C130" s="76"/>
      <c r="D130" s="239" t="s">
        <v>271</v>
      </c>
      <c r="E130" s="76"/>
      <c r="F130" s="242" t="s">
        <v>1139</v>
      </c>
      <c r="G130" s="76"/>
      <c r="H130" s="76"/>
      <c r="I130" s="198"/>
      <c r="J130" s="76"/>
      <c r="K130" s="76"/>
      <c r="L130" s="74"/>
      <c r="M130" s="241"/>
      <c r="N130" s="49"/>
      <c r="O130" s="49"/>
      <c r="P130" s="49"/>
      <c r="Q130" s="49"/>
      <c r="R130" s="49"/>
      <c r="S130" s="49"/>
      <c r="T130" s="97"/>
      <c r="AT130" s="25" t="s">
        <v>271</v>
      </c>
      <c r="AU130" s="25" t="s">
        <v>92</v>
      </c>
    </row>
    <row r="131" spans="2:51" s="12" customFormat="1" ht="13.5">
      <c r="B131" s="253"/>
      <c r="C131" s="254"/>
      <c r="D131" s="239" t="s">
        <v>278</v>
      </c>
      <c r="E131" s="255" t="s">
        <v>40</v>
      </c>
      <c r="F131" s="256" t="s">
        <v>1140</v>
      </c>
      <c r="G131" s="254"/>
      <c r="H131" s="257">
        <v>10</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22.8" customHeight="1">
      <c r="B132" s="48"/>
      <c r="C132" s="228" t="s">
        <v>313</v>
      </c>
      <c r="D132" s="228" t="s">
        <v>262</v>
      </c>
      <c r="E132" s="229" t="s">
        <v>632</v>
      </c>
      <c r="F132" s="230" t="s">
        <v>633</v>
      </c>
      <c r="G132" s="231" t="s">
        <v>340</v>
      </c>
      <c r="H132" s="232">
        <v>0.7</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1912</v>
      </c>
    </row>
    <row r="133" spans="2:47" s="1" customFormat="1" ht="13.5">
      <c r="B133" s="48"/>
      <c r="C133" s="76"/>
      <c r="D133" s="239" t="s">
        <v>269</v>
      </c>
      <c r="E133" s="76"/>
      <c r="F133" s="240" t="s">
        <v>635</v>
      </c>
      <c r="G133" s="76"/>
      <c r="H133" s="76"/>
      <c r="I133" s="198"/>
      <c r="J133" s="76"/>
      <c r="K133" s="76"/>
      <c r="L133" s="74"/>
      <c r="M133" s="241"/>
      <c r="N133" s="49"/>
      <c r="O133" s="49"/>
      <c r="P133" s="49"/>
      <c r="Q133" s="49"/>
      <c r="R133" s="49"/>
      <c r="S133" s="49"/>
      <c r="T133" s="97"/>
      <c r="AT133" s="25" t="s">
        <v>269</v>
      </c>
      <c r="AU133" s="25" t="s">
        <v>92</v>
      </c>
    </row>
    <row r="134" spans="2:47" s="1" customFormat="1" ht="13.5">
      <c r="B134" s="48"/>
      <c r="C134" s="76"/>
      <c r="D134" s="239" t="s">
        <v>343</v>
      </c>
      <c r="E134" s="76"/>
      <c r="F134" s="310" t="s">
        <v>636</v>
      </c>
      <c r="G134" s="76"/>
      <c r="H134" s="76"/>
      <c r="I134" s="198"/>
      <c r="J134" s="76"/>
      <c r="K134" s="76"/>
      <c r="L134" s="74"/>
      <c r="M134" s="241"/>
      <c r="N134" s="49"/>
      <c r="O134" s="49"/>
      <c r="P134" s="49"/>
      <c r="Q134" s="49"/>
      <c r="R134" s="49"/>
      <c r="S134" s="49"/>
      <c r="T134" s="97"/>
      <c r="AT134" s="25" t="s">
        <v>343</v>
      </c>
      <c r="AU134" s="25" t="s">
        <v>92</v>
      </c>
    </row>
    <row r="135" spans="2:51" s="12" customFormat="1" ht="13.5">
      <c r="B135" s="253"/>
      <c r="C135" s="254"/>
      <c r="D135" s="239" t="s">
        <v>278</v>
      </c>
      <c r="E135" s="255" t="s">
        <v>40</v>
      </c>
      <c r="F135" s="256" t="s">
        <v>1913</v>
      </c>
      <c r="G135" s="254"/>
      <c r="H135" s="257">
        <v>0.14</v>
      </c>
      <c r="I135" s="258"/>
      <c r="J135" s="254"/>
      <c r="K135" s="254"/>
      <c r="L135" s="259"/>
      <c r="M135" s="260"/>
      <c r="N135" s="261"/>
      <c r="O135" s="261"/>
      <c r="P135" s="261"/>
      <c r="Q135" s="261"/>
      <c r="R135" s="261"/>
      <c r="S135" s="261"/>
      <c r="T135" s="262"/>
      <c r="AT135" s="263" t="s">
        <v>278</v>
      </c>
      <c r="AU135" s="263" t="s">
        <v>92</v>
      </c>
      <c r="AV135" s="12" t="s">
        <v>92</v>
      </c>
      <c r="AW135" s="12" t="s">
        <v>47</v>
      </c>
      <c r="AX135" s="12" t="s">
        <v>84</v>
      </c>
      <c r="AY135" s="263" t="s">
        <v>261</v>
      </c>
    </row>
    <row r="136" spans="2:51" s="12" customFormat="1" ht="13.5">
      <c r="B136" s="253"/>
      <c r="C136" s="254"/>
      <c r="D136" s="239" t="s">
        <v>278</v>
      </c>
      <c r="E136" s="255" t="s">
        <v>40</v>
      </c>
      <c r="F136" s="256" t="s">
        <v>1579</v>
      </c>
      <c r="G136" s="254"/>
      <c r="H136" s="257">
        <v>0.44</v>
      </c>
      <c r="I136" s="258"/>
      <c r="J136" s="254"/>
      <c r="K136" s="254"/>
      <c r="L136" s="259"/>
      <c r="M136" s="260"/>
      <c r="N136" s="261"/>
      <c r="O136" s="261"/>
      <c r="P136" s="261"/>
      <c r="Q136" s="261"/>
      <c r="R136" s="261"/>
      <c r="S136" s="261"/>
      <c r="T136" s="262"/>
      <c r="AT136" s="263" t="s">
        <v>278</v>
      </c>
      <c r="AU136" s="263" t="s">
        <v>92</v>
      </c>
      <c r="AV136" s="12" t="s">
        <v>92</v>
      </c>
      <c r="AW136" s="12" t="s">
        <v>47</v>
      </c>
      <c r="AX136" s="12" t="s">
        <v>84</v>
      </c>
      <c r="AY136" s="263" t="s">
        <v>261</v>
      </c>
    </row>
    <row r="137" spans="2:51" s="12" customFormat="1" ht="13.5">
      <c r="B137" s="253"/>
      <c r="C137" s="254"/>
      <c r="D137" s="239" t="s">
        <v>278</v>
      </c>
      <c r="E137" s="255" t="s">
        <v>40</v>
      </c>
      <c r="F137" s="256" t="s">
        <v>1914</v>
      </c>
      <c r="G137" s="254"/>
      <c r="H137" s="257">
        <v>0.12</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5" customFormat="1" ht="13.5">
      <c r="B138" s="290"/>
      <c r="C138" s="291"/>
      <c r="D138" s="239" t="s">
        <v>278</v>
      </c>
      <c r="E138" s="292" t="s">
        <v>40</v>
      </c>
      <c r="F138" s="293" t="s">
        <v>380</v>
      </c>
      <c r="G138" s="291"/>
      <c r="H138" s="294">
        <v>0.7</v>
      </c>
      <c r="I138" s="295"/>
      <c r="J138" s="291"/>
      <c r="K138" s="291"/>
      <c r="L138" s="296"/>
      <c r="M138" s="297"/>
      <c r="N138" s="298"/>
      <c r="O138" s="298"/>
      <c r="P138" s="298"/>
      <c r="Q138" s="298"/>
      <c r="R138" s="298"/>
      <c r="S138" s="298"/>
      <c r="T138" s="299"/>
      <c r="AT138" s="300" t="s">
        <v>278</v>
      </c>
      <c r="AU138" s="300" t="s">
        <v>92</v>
      </c>
      <c r="AV138" s="15" t="s">
        <v>287</v>
      </c>
      <c r="AW138" s="15" t="s">
        <v>47</v>
      </c>
      <c r="AX138" s="15" t="s">
        <v>24</v>
      </c>
      <c r="AY138" s="300" t="s">
        <v>261</v>
      </c>
    </row>
    <row r="139" spans="2:65" s="1" customFormat="1" ht="14.4" customHeight="1">
      <c r="B139" s="48"/>
      <c r="C139" s="228" t="s">
        <v>29</v>
      </c>
      <c r="D139" s="228" t="s">
        <v>262</v>
      </c>
      <c r="E139" s="229" t="s">
        <v>706</v>
      </c>
      <c r="F139" s="230" t="s">
        <v>707</v>
      </c>
      <c r="G139" s="231" t="s">
        <v>504</v>
      </c>
      <c r="H139" s="232">
        <v>44.03</v>
      </c>
      <c r="I139" s="233"/>
      <c r="J139" s="232">
        <f>ROUND(I139*H139,2)</f>
        <v>0</v>
      </c>
      <c r="K139" s="230" t="s">
        <v>266</v>
      </c>
      <c r="L139" s="74"/>
      <c r="M139" s="234" t="s">
        <v>40</v>
      </c>
      <c r="N139" s="235" t="s">
        <v>55</v>
      </c>
      <c r="O139" s="49"/>
      <c r="P139" s="236">
        <f>O139*H139</f>
        <v>0</v>
      </c>
      <c r="Q139" s="236">
        <v>0</v>
      </c>
      <c r="R139" s="236">
        <f>Q139*H139</f>
        <v>0</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1915</v>
      </c>
    </row>
    <row r="140" spans="2:47" s="1" customFormat="1" ht="13.5">
      <c r="B140" s="48"/>
      <c r="C140" s="76"/>
      <c r="D140" s="239" t="s">
        <v>269</v>
      </c>
      <c r="E140" s="76"/>
      <c r="F140" s="240" t="s">
        <v>709</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710</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1916</v>
      </c>
      <c r="G142" s="254"/>
      <c r="H142" s="257">
        <v>0.93</v>
      </c>
      <c r="I142" s="258"/>
      <c r="J142" s="254"/>
      <c r="K142" s="254"/>
      <c r="L142" s="259"/>
      <c r="M142" s="260"/>
      <c r="N142" s="261"/>
      <c r="O142" s="261"/>
      <c r="P142" s="261"/>
      <c r="Q142" s="261"/>
      <c r="R142" s="261"/>
      <c r="S142" s="261"/>
      <c r="T142" s="262"/>
      <c r="AT142" s="263" t="s">
        <v>278</v>
      </c>
      <c r="AU142" s="263" t="s">
        <v>92</v>
      </c>
      <c r="AV142" s="12" t="s">
        <v>92</v>
      </c>
      <c r="AW142" s="12" t="s">
        <v>47</v>
      </c>
      <c r="AX142" s="12" t="s">
        <v>84</v>
      </c>
      <c r="AY142" s="263" t="s">
        <v>261</v>
      </c>
    </row>
    <row r="143" spans="2:51" s="12" customFormat="1" ht="13.5">
      <c r="B143" s="253"/>
      <c r="C143" s="254"/>
      <c r="D143" s="239" t="s">
        <v>278</v>
      </c>
      <c r="E143" s="255" t="s">
        <v>40</v>
      </c>
      <c r="F143" s="256" t="s">
        <v>1583</v>
      </c>
      <c r="G143" s="254"/>
      <c r="H143" s="257">
        <v>1.44</v>
      </c>
      <c r="I143" s="258"/>
      <c r="J143" s="254"/>
      <c r="K143" s="254"/>
      <c r="L143" s="259"/>
      <c r="M143" s="260"/>
      <c r="N143" s="261"/>
      <c r="O143" s="261"/>
      <c r="P143" s="261"/>
      <c r="Q143" s="261"/>
      <c r="R143" s="261"/>
      <c r="S143" s="261"/>
      <c r="T143" s="262"/>
      <c r="AT143" s="263" t="s">
        <v>278</v>
      </c>
      <c r="AU143" s="263" t="s">
        <v>92</v>
      </c>
      <c r="AV143" s="12" t="s">
        <v>92</v>
      </c>
      <c r="AW143" s="12" t="s">
        <v>47</v>
      </c>
      <c r="AX143" s="12" t="s">
        <v>84</v>
      </c>
      <c r="AY143" s="263" t="s">
        <v>261</v>
      </c>
    </row>
    <row r="144" spans="2:51" s="12" customFormat="1" ht="13.5">
      <c r="B144" s="253"/>
      <c r="C144" s="254"/>
      <c r="D144" s="239" t="s">
        <v>278</v>
      </c>
      <c r="E144" s="255" t="s">
        <v>40</v>
      </c>
      <c r="F144" s="256" t="s">
        <v>1584</v>
      </c>
      <c r="G144" s="254"/>
      <c r="H144" s="257">
        <v>40</v>
      </c>
      <c r="I144" s="258"/>
      <c r="J144" s="254"/>
      <c r="K144" s="254"/>
      <c r="L144" s="259"/>
      <c r="M144" s="260"/>
      <c r="N144" s="261"/>
      <c r="O144" s="261"/>
      <c r="P144" s="261"/>
      <c r="Q144" s="261"/>
      <c r="R144" s="261"/>
      <c r="S144" s="261"/>
      <c r="T144" s="262"/>
      <c r="AT144" s="263" t="s">
        <v>278</v>
      </c>
      <c r="AU144" s="263" t="s">
        <v>92</v>
      </c>
      <c r="AV144" s="12" t="s">
        <v>92</v>
      </c>
      <c r="AW144" s="12" t="s">
        <v>47</v>
      </c>
      <c r="AX144" s="12" t="s">
        <v>84</v>
      </c>
      <c r="AY144" s="263" t="s">
        <v>261</v>
      </c>
    </row>
    <row r="145" spans="2:51" s="12" customFormat="1" ht="13.5">
      <c r="B145" s="253"/>
      <c r="C145" s="254"/>
      <c r="D145" s="239" t="s">
        <v>278</v>
      </c>
      <c r="E145" s="255" t="s">
        <v>40</v>
      </c>
      <c r="F145" s="256" t="s">
        <v>1917</v>
      </c>
      <c r="G145" s="254"/>
      <c r="H145" s="257">
        <v>0.9</v>
      </c>
      <c r="I145" s="258"/>
      <c r="J145" s="254"/>
      <c r="K145" s="254"/>
      <c r="L145" s="259"/>
      <c r="M145" s="260"/>
      <c r="N145" s="261"/>
      <c r="O145" s="261"/>
      <c r="P145" s="261"/>
      <c r="Q145" s="261"/>
      <c r="R145" s="261"/>
      <c r="S145" s="261"/>
      <c r="T145" s="262"/>
      <c r="AT145" s="263" t="s">
        <v>278</v>
      </c>
      <c r="AU145" s="263" t="s">
        <v>92</v>
      </c>
      <c r="AV145" s="12" t="s">
        <v>92</v>
      </c>
      <c r="AW145" s="12" t="s">
        <v>47</v>
      </c>
      <c r="AX145" s="12" t="s">
        <v>84</v>
      </c>
      <c r="AY145" s="263" t="s">
        <v>261</v>
      </c>
    </row>
    <row r="146" spans="2:51" s="12" customFormat="1" ht="13.5">
      <c r="B146" s="253"/>
      <c r="C146" s="254"/>
      <c r="D146" s="239" t="s">
        <v>278</v>
      </c>
      <c r="E146" s="255" t="s">
        <v>40</v>
      </c>
      <c r="F146" s="256" t="s">
        <v>1586</v>
      </c>
      <c r="G146" s="254"/>
      <c r="H146" s="257">
        <v>0.4</v>
      </c>
      <c r="I146" s="258"/>
      <c r="J146" s="254"/>
      <c r="K146" s="254"/>
      <c r="L146" s="259"/>
      <c r="M146" s="260"/>
      <c r="N146" s="261"/>
      <c r="O146" s="261"/>
      <c r="P146" s="261"/>
      <c r="Q146" s="261"/>
      <c r="R146" s="261"/>
      <c r="S146" s="261"/>
      <c r="T146" s="262"/>
      <c r="AT146" s="263" t="s">
        <v>278</v>
      </c>
      <c r="AU146" s="263" t="s">
        <v>92</v>
      </c>
      <c r="AV146" s="12" t="s">
        <v>92</v>
      </c>
      <c r="AW146" s="12" t="s">
        <v>47</v>
      </c>
      <c r="AX146" s="12" t="s">
        <v>84</v>
      </c>
      <c r="AY146" s="263" t="s">
        <v>261</v>
      </c>
    </row>
    <row r="147" spans="2:51" s="12" customFormat="1" ht="13.5">
      <c r="B147" s="253"/>
      <c r="C147" s="254"/>
      <c r="D147" s="239" t="s">
        <v>278</v>
      </c>
      <c r="E147" s="255" t="s">
        <v>40</v>
      </c>
      <c r="F147" s="256" t="s">
        <v>1587</v>
      </c>
      <c r="G147" s="254"/>
      <c r="H147" s="257">
        <v>0.36</v>
      </c>
      <c r="I147" s="258"/>
      <c r="J147" s="254"/>
      <c r="K147" s="254"/>
      <c r="L147" s="259"/>
      <c r="M147" s="260"/>
      <c r="N147" s="261"/>
      <c r="O147" s="261"/>
      <c r="P147" s="261"/>
      <c r="Q147" s="261"/>
      <c r="R147" s="261"/>
      <c r="S147" s="261"/>
      <c r="T147" s="262"/>
      <c r="AT147" s="263" t="s">
        <v>278</v>
      </c>
      <c r="AU147" s="263" t="s">
        <v>92</v>
      </c>
      <c r="AV147" s="12" t="s">
        <v>92</v>
      </c>
      <c r="AW147" s="12" t="s">
        <v>47</v>
      </c>
      <c r="AX147" s="12" t="s">
        <v>84</v>
      </c>
      <c r="AY147" s="263" t="s">
        <v>261</v>
      </c>
    </row>
    <row r="148" spans="2:51" s="15" customFormat="1" ht="13.5">
      <c r="B148" s="290"/>
      <c r="C148" s="291"/>
      <c r="D148" s="239" t="s">
        <v>278</v>
      </c>
      <c r="E148" s="292" t="s">
        <v>40</v>
      </c>
      <c r="F148" s="293" t="s">
        <v>380</v>
      </c>
      <c r="G148" s="291"/>
      <c r="H148" s="294">
        <v>44.03</v>
      </c>
      <c r="I148" s="295"/>
      <c r="J148" s="291"/>
      <c r="K148" s="291"/>
      <c r="L148" s="296"/>
      <c r="M148" s="297"/>
      <c r="N148" s="298"/>
      <c r="O148" s="298"/>
      <c r="P148" s="298"/>
      <c r="Q148" s="298"/>
      <c r="R148" s="298"/>
      <c r="S148" s="298"/>
      <c r="T148" s="299"/>
      <c r="AT148" s="300" t="s">
        <v>278</v>
      </c>
      <c r="AU148" s="300" t="s">
        <v>92</v>
      </c>
      <c r="AV148" s="15" t="s">
        <v>287</v>
      </c>
      <c r="AW148" s="15" t="s">
        <v>47</v>
      </c>
      <c r="AX148" s="15" t="s">
        <v>24</v>
      </c>
      <c r="AY148" s="300" t="s">
        <v>261</v>
      </c>
    </row>
    <row r="149" spans="2:65" s="1" customFormat="1" ht="14.4" customHeight="1">
      <c r="B149" s="48"/>
      <c r="C149" s="228" t="s">
        <v>324</v>
      </c>
      <c r="D149" s="228" t="s">
        <v>262</v>
      </c>
      <c r="E149" s="229" t="s">
        <v>1152</v>
      </c>
      <c r="F149" s="230" t="s">
        <v>1153</v>
      </c>
      <c r="G149" s="231" t="s">
        <v>504</v>
      </c>
      <c r="H149" s="232">
        <v>47.04</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1918</v>
      </c>
    </row>
    <row r="150" spans="2:47" s="1" customFormat="1" ht="13.5">
      <c r="B150" s="48"/>
      <c r="C150" s="76"/>
      <c r="D150" s="239" t="s">
        <v>269</v>
      </c>
      <c r="E150" s="76"/>
      <c r="F150" s="240" t="s">
        <v>1155</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718</v>
      </c>
      <c r="G151" s="76"/>
      <c r="H151" s="76"/>
      <c r="I151" s="198"/>
      <c r="J151" s="76"/>
      <c r="K151" s="76"/>
      <c r="L151" s="74"/>
      <c r="M151" s="241"/>
      <c r="N151" s="49"/>
      <c r="O151" s="49"/>
      <c r="P151" s="49"/>
      <c r="Q151" s="49"/>
      <c r="R151" s="49"/>
      <c r="S151" s="49"/>
      <c r="T151" s="97"/>
      <c r="AT151" s="25" t="s">
        <v>343</v>
      </c>
      <c r="AU151" s="25" t="s">
        <v>92</v>
      </c>
    </row>
    <row r="152" spans="2:51" s="12" customFormat="1" ht="13.5">
      <c r="B152" s="253"/>
      <c r="C152" s="254"/>
      <c r="D152" s="239" t="s">
        <v>278</v>
      </c>
      <c r="E152" s="255" t="s">
        <v>40</v>
      </c>
      <c r="F152" s="256" t="s">
        <v>1919</v>
      </c>
      <c r="G152" s="254"/>
      <c r="H152" s="257">
        <v>45.9</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1920</v>
      </c>
      <c r="G153" s="254"/>
      <c r="H153" s="257">
        <v>1.14</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5" customFormat="1" ht="13.5">
      <c r="B154" s="290"/>
      <c r="C154" s="291"/>
      <c r="D154" s="239" t="s">
        <v>278</v>
      </c>
      <c r="E154" s="292" t="s">
        <v>40</v>
      </c>
      <c r="F154" s="293" t="s">
        <v>380</v>
      </c>
      <c r="G154" s="291"/>
      <c r="H154" s="294">
        <v>47.04</v>
      </c>
      <c r="I154" s="295"/>
      <c r="J154" s="291"/>
      <c r="K154" s="291"/>
      <c r="L154" s="296"/>
      <c r="M154" s="297"/>
      <c r="N154" s="298"/>
      <c r="O154" s="298"/>
      <c r="P154" s="298"/>
      <c r="Q154" s="298"/>
      <c r="R154" s="298"/>
      <c r="S154" s="298"/>
      <c r="T154" s="299"/>
      <c r="AT154" s="300" t="s">
        <v>278</v>
      </c>
      <c r="AU154" s="300" t="s">
        <v>92</v>
      </c>
      <c r="AV154" s="15" t="s">
        <v>287</v>
      </c>
      <c r="AW154" s="15" t="s">
        <v>47</v>
      </c>
      <c r="AX154" s="15" t="s">
        <v>24</v>
      </c>
      <c r="AY154" s="300" t="s">
        <v>261</v>
      </c>
    </row>
    <row r="155" spans="2:63" s="10" customFormat="1" ht="29.85" customHeight="1">
      <c r="B155" s="214"/>
      <c r="C155" s="215"/>
      <c r="D155" s="216" t="s">
        <v>83</v>
      </c>
      <c r="E155" s="274" t="s">
        <v>282</v>
      </c>
      <c r="F155" s="274" t="s">
        <v>758</v>
      </c>
      <c r="G155" s="215"/>
      <c r="H155" s="215"/>
      <c r="I155" s="218"/>
      <c r="J155" s="275">
        <f>BK155</f>
        <v>0</v>
      </c>
      <c r="K155" s="215"/>
      <c r="L155" s="220"/>
      <c r="M155" s="221"/>
      <c r="N155" s="222"/>
      <c r="O155" s="222"/>
      <c r="P155" s="223">
        <f>SUM(P156:P213)</f>
        <v>0</v>
      </c>
      <c r="Q155" s="222"/>
      <c r="R155" s="223">
        <f>SUM(R156:R213)</f>
        <v>3.713530699532</v>
      </c>
      <c r="S155" s="222"/>
      <c r="T155" s="224">
        <f>SUM(T156:T213)</f>
        <v>0</v>
      </c>
      <c r="AR155" s="225" t="s">
        <v>24</v>
      </c>
      <c r="AT155" s="226" t="s">
        <v>83</v>
      </c>
      <c r="AU155" s="226" t="s">
        <v>24</v>
      </c>
      <c r="AY155" s="225" t="s">
        <v>261</v>
      </c>
      <c r="BK155" s="227">
        <f>SUM(BK156:BK213)</f>
        <v>0</v>
      </c>
    </row>
    <row r="156" spans="2:65" s="1" customFormat="1" ht="22.8" customHeight="1">
      <c r="B156" s="48"/>
      <c r="C156" s="228" t="s">
        <v>538</v>
      </c>
      <c r="D156" s="228" t="s">
        <v>262</v>
      </c>
      <c r="E156" s="229" t="s">
        <v>1158</v>
      </c>
      <c r="F156" s="230" t="s">
        <v>1159</v>
      </c>
      <c r="G156" s="231" t="s">
        <v>504</v>
      </c>
      <c r="H156" s="232">
        <v>2.33</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1921</v>
      </c>
    </row>
    <row r="157" spans="2:47" s="1" customFormat="1" ht="13.5">
      <c r="B157" s="48"/>
      <c r="C157" s="76"/>
      <c r="D157" s="239" t="s">
        <v>269</v>
      </c>
      <c r="E157" s="76"/>
      <c r="F157" s="240" t="s">
        <v>1161</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1162</v>
      </c>
      <c r="G158" s="76"/>
      <c r="H158" s="76"/>
      <c r="I158" s="198"/>
      <c r="J158" s="76"/>
      <c r="K158" s="76"/>
      <c r="L158" s="74"/>
      <c r="M158" s="241"/>
      <c r="N158" s="49"/>
      <c r="O158" s="49"/>
      <c r="P158" s="49"/>
      <c r="Q158" s="49"/>
      <c r="R158" s="49"/>
      <c r="S158" s="49"/>
      <c r="T158" s="97"/>
      <c r="AT158" s="25" t="s">
        <v>343</v>
      </c>
      <c r="AU158" s="25" t="s">
        <v>92</v>
      </c>
    </row>
    <row r="159" spans="2:51" s="12" customFormat="1" ht="13.5">
      <c r="B159" s="253"/>
      <c r="C159" s="254"/>
      <c r="D159" s="239" t="s">
        <v>278</v>
      </c>
      <c r="E159" s="255" t="s">
        <v>40</v>
      </c>
      <c r="F159" s="256" t="s">
        <v>1922</v>
      </c>
      <c r="G159" s="254"/>
      <c r="H159" s="257">
        <v>2.33</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545</v>
      </c>
      <c r="D160" s="228" t="s">
        <v>262</v>
      </c>
      <c r="E160" s="229" t="s">
        <v>1164</v>
      </c>
      <c r="F160" s="230" t="s">
        <v>1165</v>
      </c>
      <c r="G160" s="231" t="s">
        <v>340</v>
      </c>
      <c r="H160" s="232">
        <v>0.34</v>
      </c>
      <c r="I160" s="233"/>
      <c r="J160" s="232">
        <f>ROUND(I160*H160,2)</f>
        <v>0</v>
      </c>
      <c r="K160" s="230" t="s">
        <v>266</v>
      </c>
      <c r="L160" s="74"/>
      <c r="M160" s="234" t="s">
        <v>40</v>
      </c>
      <c r="N160" s="235" t="s">
        <v>55</v>
      </c>
      <c r="O160" s="49"/>
      <c r="P160" s="236">
        <f>O160*H160</f>
        <v>0</v>
      </c>
      <c r="Q160" s="236">
        <v>2.88016</v>
      </c>
      <c r="R160" s="236">
        <f>Q160*H160</f>
        <v>0.9792544000000001</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1923</v>
      </c>
    </row>
    <row r="161" spans="2:47" s="1" customFormat="1" ht="13.5">
      <c r="B161" s="48"/>
      <c r="C161" s="76"/>
      <c r="D161" s="239" t="s">
        <v>269</v>
      </c>
      <c r="E161" s="76"/>
      <c r="F161" s="240" t="s">
        <v>1167</v>
      </c>
      <c r="G161" s="76"/>
      <c r="H161" s="76"/>
      <c r="I161" s="198"/>
      <c r="J161" s="76"/>
      <c r="K161" s="76"/>
      <c r="L161" s="74"/>
      <c r="M161" s="241"/>
      <c r="N161" s="49"/>
      <c r="O161" s="49"/>
      <c r="P161" s="49"/>
      <c r="Q161" s="49"/>
      <c r="R161" s="49"/>
      <c r="S161" s="49"/>
      <c r="T161" s="97"/>
      <c r="AT161" s="25" t="s">
        <v>269</v>
      </c>
      <c r="AU161" s="25" t="s">
        <v>92</v>
      </c>
    </row>
    <row r="162" spans="2:47" s="1" customFormat="1" ht="13.5">
      <c r="B162" s="48"/>
      <c r="C162" s="76"/>
      <c r="D162" s="239" t="s">
        <v>343</v>
      </c>
      <c r="E162" s="76"/>
      <c r="F162" s="242" t="s">
        <v>1168</v>
      </c>
      <c r="G162" s="76"/>
      <c r="H162" s="76"/>
      <c r="I162" s="198"/>
      <c r="J162" s="76"/>
      <c r="K162" s="76"/>
      <c r="L162" s="74"/>
      <c r="M162" s="241"/>
      <c r="N162" s="49"/>
      <c r="O162" s="49"/>
      <c r="P162" s="49"/>
      <c r="Q162" s="49"/>
      <c r="R162" s="49"/>
      <c r="S162" s="49"/>
      <c r="T162" s="97"/>
      <c r="AT162" s="25" t="s">
        <v>343</v>
      </c>
      <c r="AU162" s="25" t="s">
        <v>92</v>
      </c>
    </row>
    <row r="163" spans="2:47" s="1" customFormat="1" ht="13.5">
      <c r="B163" s="48"/>
      <c r="C163" s="76"/>
      <c r="D163" s="239" t="s">
        <v>271</v>
      </c>
      <c r="E163" s="76"/>
      <c r="F163" s="242" t="s">
        <v>1169</v>
      </c>
      <c r="G163" s="76"/>
      <c r="H163" s="76"/>
      <c r="I163" s="198"/>
      <c r="J163" s="76"/>
      <c r="K163" s="76"/>
      <c r="L163" s="74"/>
      <c r="M163" s="241"/>
      <c r="N163" s="49"/>
      <c r="O163" s="49"/>
      <c r="P163" s="49"/>
      <c r="Q163" s="49"/>
      <c r="R163" s="49"/>
      <c r="S163" s="49"/>
      <c r="T163" s="97"/>
      <c r="AT163" s="25" t="s">
        <v>271</v>
      </c>
      <c r="AU163" s="25" t="s">
        <v>92</v>
      </c>
    </row>
    <row r="164" spans="2:51" s="12" customFormat="1" ht="13.5">
      <c r="B164" s="253"/>
      <c r="C164" s="254"/>
      <c r="D164" s="239" t="s">
        <v>278</v>
      </c>
      <c r="E164" s="255" t="s">
        <v>40</v>
      </c>
      <c r="F164" s="256" t="s">
        <v>1924</v>
      </c>
      <c r="G164" s="254"/>
      <c r="H164" s="257">
        <v>0.34</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551</v>
      </c>
      <c r="D165" s="228" t="s">
        <v>262</v>
      </c>
      <c r="E165" s="229" t="s">
        <v>1171</v>
      </c>
      <c r="F165" s="230" t="s">
        <v>1172</v>
      </c>
      <c r="G165" s="231" t="s">
        <v>340</v>
      </c>
      <c r="H165" s="232">
        <v>0.22</v>
      </c>
      <c r="I165" s="233"/>
      <c r="J165" s="232">
        <f>ROUND(I165*H165,2)</f>
        <v>0</v>
      </c>
      <c r="K165" s="230" t="s">
        <v>266</v>
      </c>
      <c r="L165" s="74"/>
      <c r="M165" s="234" t="s">
        <v>40</v>
      </c>
      <c r="N165" s="235" t="s">
        <v>55</v>
      </c>
      <c r="O165" s="49"/>
      <c r="P165" s="236">
        <f>O165*H165</f>
        <v>0</v>
      </c>
      <c r="Q165" s="236">
        <v>0.36038</v>
      </c>
      <c r="R165" s="236">
        <f>Q165*H165</f>
        <v>0.0792836</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1925</v>
      </c>
    </row>
    <row r="166" spans="2:47" s="1" customFormat="1" ht="13.5">
      <c r="B166" s="48"/>
      <c r="C166" s="76"/>
      <c r="D166" s="239" t="s">
        <v>269</v>
      </c>
      <c r="E166" s="76"/>
      <c r="F166" s="240" t="s">
        <v>1174</v>
      </c>
      <c r="G166" s="76"/>
      <c r="H166" s="76"/>
      <c r="I166" s="198"/>
      <c r="J166" s="76"/>
      <c r="K166" s="76"/>
      <c r="L166" s="74"/>
      <c r="M166" s="241"/>
      <c r="N166" s="49"/>
      <c r="O166" s="49"/>
      <c r="P166" s="49"/>
      <c r="Q166" s="49"/>
      <c r="R166" s="49"/>
      <c r="S166" s="49"/>
      <c r="T166" s="97"/>
      <c r="AT166" s="25" t="s">
        <v>269</v>
      </c>
      <c r="AU166" s="25" t="s">
        <v>92</v>
      </c>
    </row>
    <row r="167" spans="2:51" s="12" customFormat="1" ht="13.5">
      <c r="B167" s="253"/>
      <c r="C167" s="254"/>
      <c r="D167" s="239" t="s">
        <v>278</v>
      </c>
      <c r="E167" s="255" t="s">
        <v>40</v>
      </c>
      <c r="F167" s="256" t="s">
        <v>1926</v>
      </c>
      <c r="G167" s="254"/>
      <c r="H167" s="257">
        <v>0.22</v>
      </c>
      <c r="I167" s="258"/>
      <c r="J167" s="254"/>
      <c r="K167" s="254"/>
      <c r="L167" s="259"/>
      <c r="M167" s="260"/>
      <c r="N167" s="261"/>
      <c r="O167" s="261"/>
      <c r="P167" s="261"/>
      <c r="Q167" s="261"/>
      <c r="R167" s="261"/>
      <c r="S167" s="261"/>
      <c r="T167" s="262"/>
      <c r="AT167" s="263" t="s">
        <v>278</v>
      </c>
      <c r="AU167" s="263" t="s">
        <v>92</v>
      </c>
      <c r="AV167" s="12" t="s">
        <v>92</v>
      </c>
      <c r="AW167" s="12" t="s">
        <v>47</v>
      </c>
      <c r="AX167" s="12" t="s">
        <v>24</v>
      </c>
      <c r="AY167" s="263" t="s">
        <v>261</v>
      </c>
    </row>
    <row r="168" spans="2:65" s="1" customFormat="1" ht="14.4" customHeight="1">
      <c r="B168" s="48"/>
      <c r="C168" s="301" t="s">
        <v>10</v>
      </c>
      <c r="D168" s="301" t="s">
        <v>510</v>
      </c>
      <c r="E168" s="302" t="s">
        <v>1176</v>
      </c>
      <c r="F168" s="303" t="s">
        <v>1177</v>
      </c>
      <c r="G168" s="304" t="s">
        <v>474</v>
      </c>
      <c r="H168" s="305">
        <v>8</v>
      </c>
      <c r="I168" s="306"/>
      <c r="J168" s="305">
        <f>ROUND(I168*H168,2)</f>
        <v>0</v>
      </c>
      <c r="K168" s="303" t="s">
        <v>40</v>
      </c>
      <c r="L168" s="307"/>
      <c r="M168" s="308" t="s">
        <v>40</v>
      </c>
      <c r="N168" s="309" t="s">
        <v>55</v>
      </c>
      <c r="O168" s="49"/>
      <c r="P168" s="236">
        <f>O168*H168</f>
        <v>0</v>
      </c>
      <c r="Q168" s="236">
        <v>0.138</v>
      </c>
      <c r="R168" s="236">
        <f>Q168*H168</f>
        <v>1.104</v>
      </c>
      <c r="S168" s="236">
        <v>0</v>
      </c>
      <c r="T168" s="237">
        <f>S168*H168</f>
        <v>0</v>
      </c>
      <c r="AR168" s="25" t="s">
        <v>308</v>
      </c>
      <c r="AT168" s="25" t="s">
        <v>510</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1927</v>
      </c>
    </row>
    <row r="169" spans="2:47" s="1" customFormat="1" ht="13.5">
      <c r="B169" s="48"/>
      <c r="C169" s="76"/>
      <c r="D169" s="239" t="s">
        <v>269</v>
      </c>
      <c r="E169" s="76"/>
      <c r="F169" s="240" t="s">
        <v>1179</v>
      </c>
      <c r="G169" s="76"/>
      <c r="H169" s="76"/>
      <c r="I169" s="198"/>
      <c r="J169" s="76"/>
      <c r="K169" s="76"/>
      <c r="L169" s="74"/>
      <c r="M169" s="241"/>
      <c r="N169" s="49"/>
      <c r="O169" s="49"/>
      <c r="P169" s="49"/>
      <c r="Q169" s="49"/>
      <c r="R169" s="49"/>
      <c r="S169" s="49"/>
      <c r="T169" s="97"/>
      <c r="AT169" s="25" t="s">
        <v>269</v>
      </c>
      <c r="AU169" s="25" t="s">
        <v>92</v>
      </c>
    </row>
    <row r="170" spans="2:47" s="1" customFormat="1" ht="13.5">
      <c r="B170" s="48"/>
      <c r="C170" s="76"/>
      <c r="D170" s="239" t="s">
        <v>271</v>
      </c>
      <c r="E170" s="76"/>
      <c r="F170" s="242" t="s">
        <v>1928</v>
      </c>
      <c r="G170" s="76"/>
      <c r="H170" s="76"/>
      <c r="I170" s="198"/>
      <c r="J170" s="76"/>
      <c r="K170" s="76"/>
      <c r="L170" s="74"/>
      <c r="M170" s="241"/>
      <c r="N170" s="49"/>
      <c r="O170" s="49"/>
      <c r="P170" s="49"/>
      <c r="Q170" s="49"/>
      <c r="R170" s="49"/>
      <c r="S170" s="49"/>
      <c r="T170" s="97"/>
      <c r="AT170" s="25" t="s">
        <v>271</v>
      </c>
      <c r="AU170" s="25" t="s">
        <v>92</v>
      </c>
    </row>
    <row r="171" spans="2:65" s="1" customFormat="1" ht="22.8" customHeight="1">
      <c r="B171" s="48"/>
      <c r="C171" s="228" t="s">
        <v>563</v>
      </c>
      <c r="D171" s="228" t="s">
        <v>262</v>
      </c>
      <c r="E171" s="229" t="s">
        <v>1598</v>
      </c>
      <c r="F171" s="230" t="s">
        <v>1599</v>
      </c>
      <c r="G171" s="231" t="s">
        <v>1182</v>
      </c>
      <c r="H171" s="232">
        <v>1</v>
      </c>
      <c r="I171" s="233"/>
      <c r="J171" s="232">
        <f>ROUND(I171*H171,2)</f>
        <v>0</v>
      </c>
      <c r="K171" s="230" t="s">
        <v>40</v>
      </c>
      <c r="L171" s="74"/>
      <c r="M171" s="234" t="s">
        <v>40</v>
      </c>
      <c r="N171" s="235" t="s">
        <v>55</v>
      </c>
      <c r="O171" s="49"/>
      <c r="P171" s="236">
        <f>O171*H171</f>
        <v>0</v>
      </c>
      <c r="Q171" s="236">
        <v>1</v>
      </c>
      <c r="R171" s="236">
        <f>Q171*H171</f>
        <v>1</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1929</v>
      </c>
    </row>
    <row r="172" spans="2:47" s="1" customFormat="1" ht="13.5">
      <c r="B172" s="48"/>
      <c r="C172" s="76"/>
      <c r="D172" s="239" t="s">
        <v>269</v>
      </c>
      <c r="E172" s="76"/>
      <c r="F172" s="240" t="s">
        <v>1601</v>
      </c>
      <c r="G172" s="76"/>
      <c r="H172" s="76"/>
      <c r="I172" s="198"/>
      <c r="J172" s="76"/>
      <c r="K172" s="76"/>
      <c r="L172" s="74"/>
      <c r="M172" s="241"/>
      <c r="N172" s="49"/>
      <c r="O172" s="49"/>
      <c r="P172" s="49"/>
      <c r="Q172" s="49"/>
      <c r="R172" s="49"/>
      <c r="S172" s="49"/>
      <c r="T172" s="97"/>
      <c r="AT172" s="25" t="s">
        <v>269</v>
      </c>
      <c r="AU172" s="25" t="s">
        <v>92</v>
      </c>
    </row>
    <row r="173" spans="2:47" s="1" customFormat="1" ht="13.5">
      <c r="B173" s="48"/>
      <c r="C173" s="76"/>
      <c r="D173" s="239" t="s">
        <v>271</v>
      </c>
      <c r="E173" s="76"/>
      <c r="F173" s="242" t="s">
        <v>1602</v>
      </c>
      <c r="G173" s="76"/>
      <c r="H173" s="76"/>
      <c r="I173" s="198"/>
      <c r="J173" s="76"/>
      <c r="K173" s="76"/>
      <c r="L173" s="74"/>
      <c r="M173" s="241"/>
      <c r="N173" s="49"/>
      <c r="O173" s="49"/>
      <c r="P173" s="49"/>
      <c r="Q173" s="49"/>
      <c r="R173" s="49"/>
      <c r="S173" s="49"/>
      <c r="T173" s="97"/>
      <c r="AT173" s="25" t="s">
        <v>271</v>
      </c>
      <c r="AU173" s="25" t="s">
        <v>92</v>
      </c>
    </row>
    <row r="174" spans="2:65" s="1" customFormat="1" ht="14.4" customHeight="1">
      <c r="B174" s="48"/>
      <c r="C174" s="301" t="s">
        <v>566</v>
      </c>
      <c r="D174" s="301" t="s">
        <v>510</v>
      </c>
      <c r="E174" s="302" t="s">
        <v>1185</v>
      </c>
      <c r="F174" s="303" t="s">
        <v>1186</v>
      </c>
      <c r="G174" s="304" t="s">
        <v>1182</v>
      </c>
      <c r="H174" s="305">
        <v>1</v>
      </c>
      <c r="I174" s="306"/>
      <c r="J174" s="305">
        <f>ROUND(I174*H174,2)</f>
        <v>0</v>
      </c>
      <c r="K174" s="303" t="s">
        <v>40</v>
      </c>
      <c r="L174" s="307"/>
      <c r="M174" s="308" t="s">
        <v>40</v>
      </c>
      <c r="N174" s="309" t="s">
        <v>55</v>
      </c>
      <c r="O174" s="49"/>
      <c r="P174" s="236">
        <f>O174*H174</f>
        <v>0</v>
      </c>
      <c r="Q174" s="236">
        <v>0.1</v>
      </c>
      <c r="R174" s="236">
        <f>Q174*H174</f>
        <v>0.1</v>
      </c>
      <c r="S174" s="236">
        <v>0</v>
      </c>
      <c r="T174" s="237">
        <f>S174*H174</f>
        <v>0</v>
      </c>
      <c r="AR174" s="25" t="s">
        <v>1187</v>
      </c>
      <c r="AT174" s="25" t="s">
        <v>510</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1187</v>
      </c>
      <c r="BM174" s="25" t="s">
        <v>1930</v>
      </c>
    </row>
    <row r="175" spans="2:65" s="1" customFormat="1" ht="14.4" customHeight="1">
      <c r="B175" s="48"/>
      <c r="C175" s="301" t="s">
        <v>572</v>
      </c>
      <c r="D175" s="301" t="s">
        <v>510</v>
      </c>
      <c r="E175" s="302" t="s">
        <v>1189</v>
      </c>
      <c r="F175" s="303" t="s">
        <v>1190</v>
      </c>
      <c r="G175" s="304" t="s">
        <v>1182</v>
      </c>
      <c r="H175" s="305">
        <v>1</v>
      </c>
      <c r="I175" s="306"/>
      <c r="J175" s="305">
        <f>ROUND(I175*H175,2)</f>
        <v>0</v>
      </c>
      <c r="K175" s="303" t="s">
        <v>40</v>
      </c>
      <c r="L175" s="307"/>
      <c r="M175" s="308" t="s">
        <v>40</v>
      </c>
      <c r="N175" s="309" t="s">
        <v>55</v>
      </c>
      <c r="O175" s="49"/>
      <c r="P175" s="236">
        <f>O175*H175</f>
        <v>0</v>
      </c>
      <c r="Q175" s="236">
        <v>0.05</v>
      </c>
      <c r="R175" s="236">
        <f>Q175*H175</f>
        <v>0.05</v>
      </c>
      <c r="S175" s="236">
        <v>0</v>
      </c>
      <c r="T175" s="237">
        <f>S175*H175</f>
        <v>0</v>
      </c>
      <c r="AR175" s="25" t="s">
        <v>308</v>
      </c>
      <c r="AT175" s="25" t="s">
        <v>510</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1931</v>
      </c>
    </row>
    <row r="176" spans="2:51" s="12" customFormat="1" ht="13.5">
      <c r="B176" s="253"/>
      <c r="C176" s="254"/>
      <c r="D176" s="239" t="s">
        <v>278</v>
      </c>
      <c r="E176" s="255" t="s">
        <v>40</v>
      </c>
      <c r="F176" s="256" t="s">
        <v>1932</v>
      </c>
      <c r="G176" s="254"/>
      <c r="H176" s="257">
        <v>1</v>
      </c>
      <c r="I176" s="258"/>
      <c r="J176" s="254"/>
      <c r="K176" s="254"/>
      <c r="L176" s="259"/>
      <c r="M176" s="260"/>
      <c r="N176" s="261"/>
      <c r="O176" s="261"/>
      <c r="P176" s="261"/>
      <c r="Q176" s="261"/>
      <c r="R176" s="261"/>
      <c r="S176" s="261"/>
      <c r="T176" s="262"/>
      <c r="AT176" s="263" t="s">
        <v>278</v>
      </c>
      <c r="AU176" s="263" t="s">
        <v>92</v>
      </c>
      <c r="AV176" s="12" t="s">
        <v>92</v>
      </c>
      <c r="AW176" s="12" t="s">
        <v>47</v>
      </c>
      <c r="AX176" s="12" t="s">
        <v>24</v>
      </c>
      <c r="AY176" s="263" t="s">
        <v>261</v>
      </c>
    </row>
    <row r="177" spans="2:65" s="1" customFormat="1" ht="22.8" customHeight="1">
      <c r="B177" s="48"/>
      <c r="C177" s="228" t="s">
        <v>578</v>
      </c>
      <c r="D177" s="228" t="s">
        <v>262</v>
      </c>
      <c r="E177" s="229" t="s">
        <v>760</v>
      </c>
      <c r="F177" s="230" t="s">
        <v>761</v>
      </c>
      <c r="G177" s="231" t="s">
        <v>340</v>
      </c>
      <c r="H177" s="232">
        <v>1.26</v>
      </c>
      <c r="I177" s="233"/>
      <c r="J177" s="232">
        <f>ROUND(I177*H177,2)</f>
        <v>0</v>
      </c>
      <c r="K177" s="230" t="s">
        <v>266</v>
      </c>
      <c r="L177" s="74"/>
      <c r="M177" s="234" t="s">
        <v>40</v>
      </c>
      <c r="N177" s="235" t="s">
        <v>55</v>
      </c>
      <c r="O177" s="49"/>
      <c r="P177" s="236">
        <f>O177*H177</f>
        <v>0</v>
      </c>
      <c r="Q177" s="236">
        <v>0</v>
      </c>
      <c r="R177" s="236">
        <f>Q177*H177</f>
        <v>0</v>
      </c>
      <c r="S177" s="236">
        <v>0</v>
      </c>
      <c r="T177" s="237">
        <f>S177*H177</f>
        <v>0</v>
      </c>
      <c r="AR177" s="25" t="s">
        <v>287</v>
      </c>
      <c r="AT177" s="25" t="s">
        <v>262</v>
      </c>
      <c r="AU177" s="25" t="s">
        <v>92</v>
      </c>
      <c r="AY177" s="25" t="s">
        <v>261</v>
      </c>
      <c r="BE177" s="238">
        <f>IF(N177="základní",J177,0)</f>
        <v>0</v>
      </c>
      <c r="BF177" s="238">
        <f>IF(N177="snížená",J177,0)</f>
        <v>0</v>
      </c>
      <c r="BG177" s="238">
        <f>IF(N177="zákl. přenesená",J177,0)</f>
        <v>0</v>
      </c>
      <c r="BH177" s="238">
        <f>IF(N177="sníž. přenesená",J177,0)</f>
        <v>0</v>
      </c>
      <c r="BI177" s="238">
        <f>IF(N177="nulová",J177,0)</f>
        <v>0</v>
      </c>
      <c r="BJ177" s="25" t="s">
        <v>24</v>
      </c>
      <c r="BK177" s="238">
        <f>ROUND(I177*H177,2)</f>
        <v>0</v>
      </c>
      <c r="BL177" s="25" t="s">
        <v>287</v>
      </c>
      <c r="BM177" s="25" t="s">
        <v>1933</v>
      </c>
    </row>
    <row r="178" spans="2:47" s="1" customFormat="1" ht="13.5">
      <c r="B178" s="48"/>
      <c r="C178" s="76"/>
      <c r="D178" s="239" t="s">
        <v>269</v>
      </c>
      <c r="E178" s="76"/>
      <c r="F178" s="240" t="s">
        <v>763</v>
      </c>
      <c r="G178" s="76"/>
      <c r="H178" s="76"/>
      <c r="I178" s="198"/>
      <c r="J178" s="76"/>
      <c r="K178" s="76"/>
      <c r="L178" s="74"/>
      <c r="M178" s="241"/>
      <c r="N178" s="49"/>
      <c r="O178" s="49"/>
      <c r="P178" s="49"/>
      <c r="Q178" s="49"/>
      <c r="R178" s="49"/>
      <c r="S178" s="49"/>
      <c r="T178" s="97"/>
      <c r="AT178" s="25" t="s">
        <v>269</v>
      </c>
      <c r="AU178" s="25" t="s">
        <v>92</v>
      </c>
    </row>
    <row r="179" spans="2:47" s="1" customFormat="1" ht="13.5">
      <c r="B179" s="48"/>
      <c r="C179" s="76"/>
      <c r="D179" s="239" t="s">
        <v>343</v>
      </c>
      <c r="E179" s="76"/>
      <c r="F179" s="242" t="s">
        <v>764</v>
      </c>
      <c r="G179" s="76"/>
      <c r="H179" s="76"/>
      <c r="I179" s="198"/>
      <c r="J179" s="76"/>
      <c r="K179" s="76"/>
      <c r="L179" s="74"/>
      <c r="M179" s="241"/>
      <c r="N179" s="49"/>
      <c r="O179" s="49"/>
      <c r="P179" s="49"/>
      <c r="Q179" s="49"/>
      <c r="R179" s="49"/>
      <c r="S179" s="49"/>
      <c r="T179" s="97"/>
      <c r="AT179" s="25" t="s">
        <v>343</v>
      </c>
      <c r="AU179" s="25" t="s">
        <v>92</v>
      </c>
    </row>
    <row r="180" spans="2:47" s="1" customFormat="1" ht="13.5">
      <c r="B180" s="48"/>
      <c r="C180" s="76"/>
      <c r="D180" s="239" t="s">
        <v>271</v>
      </c>
      <c r="E180" s="76"/>
      <c r="F180" s="242" t="s">
        <v>1607</v>
      </c>
      <c r="G180" s="76"/>
      <c r="H180" s="76"/>
      <c r="I180" s="198"/>
      <c r="J180" s="76"/>
      <c r="K180" s="76"/>
      <c r="L180" s="74"/>
      <c r="M180" s="241"/>
      <c r="N180" s="49"/>
      <c r="O180" s="49"/>
      <c r="P180" s="49"/>
      <c r="Q180" s="49"/>
      <c r="R180" s="49"/>
      <c r="S180" s="49"/>
      <c r="T180" s="97"/>
      <c r="AT180" s="25" t="s">
        <v>271</v>
      </c>
      <c r="AU180" s="25" t="s">
        <v>92</v>
      </c>
    </row>
    <row r="181" spans="2:51" s="12" customFormat="1" ht="13.5">
      <c r="B181" s="253"/>
      <c r="C181" s="254"/>
      <c r="D181" s="239" t="s">
        <v>278</v>
      </c>
      <c r="E181" s="255" t="s">
        <v>40</v>
      </c>
      <c r="F181" s="256" t="s">
        <v>1934</v>
      </c>
      <c r="G181" s="254"/>
      <c r="H181" s="257">
        <v>0.66</v>
      </c>
      <c r="I181" s="258"/>
      <c r="J181" s="254"/>
      <c r="K181" s="254"/>
      <c r="L181" s="259"/>
      <c r="M181" s="260"/>
      <c r="N181" s="261"/>
      <c r="O181" s="261"/>
      <c r="P181" s="261"/>
      <c r="Q181" s="261"/>
      <c r="R181" s="261"/>
      <c r="S181" s="261"/>
      <c r="T181" s="262"/>
      <c r="AT181" s="263" t="s">
        <v>278</v>
      </c>
      <c r="AU181" s="263" t="s">
        <v>92</v>
      </c>
      <c r="AV181" s="12" t="s">
        <v>92</v>
      </c>
      <c r="AW181" s="12" t="s">
        <v>47</v>
      </c>
      <c r="AX181" s="12" t="s">
        <v>84</v>
      </c>
      <c r="AY181" s="263" t="s">
        <v>261</v>
      </c>
    </row>
    <row r="182" spans="2:51" s="12" customFormat="1" ht="13.5">
      <c r="B182" s="253"/>
      <c r="C182" s="254"/>
      <c r="D182" s="239" t="s">
        <v>278</v>
      </c>
      <c r="E182" s="255" t="s">
        <v>40</v>
      </c>
      <c r="F182" s="256" t="s">
        <v>1935</v>
      </c>
      <c r="G182" s="254"/>
      <c r="H182" s="257">
        <v>0.28</v>
      </c>
      <c r="I182" s="258"/>
      <c r="J182" s="254"/>
      <c r="K182" s="254"/>
      <c r="L182" s="259"/>
      <c r="M182" s="260"/>
      <c r="N182" s="261"/>
      <c r="O182" s="261"/>
      <c r="P182" s="261"/>
      <c r="Q182" s="261"/>
      <c r="R182" s="261"/>
      <c r="S182" s="261"/>
      <c r="T182" s="262"/>
      <c r="AT182" s="263" t="s">
        <v>278</v>
      </c>
      <c r="AU182" s="263" t="s">
        <v>92</v>
      </c>
      <c r="AV182" s="12" t="s">
        <v>92</v>
      </c>
      <c r="AW182" s="12" t="s">
        <v>47</v>
      </c>
      <c r="AX182" s="12" t="s">
        <v>84</v>
      </c>
      <c r="AY182" s="263" t="s">
        <v>261</v>
      </c>
    </row>
    <row r="183" spans="2:51" s="12" customFormat="1" ht="13.5">
      <c r="B183" s="253"/>
      <c r="C183" s="254"/>
      <c r="D183" s="239" t="s">
        <v>278</v>
      </c>
      <c r="E183" s="255" t="s">
        <v>40</v>
      </c>
      <c r="F183" s="256" t="s">
        <v>1610</v>
      </c>
      <c r="G183" s="254"/>
      <c r="H183" s="257">
        <v>0.24</v>
      </c>
      <c r="I183" s="258"/>
      <c r="J183" s="254"/>
      <c r="K183" s="254"/>
      <c r="L183" s="259"/>
      <c r="M183" s="260"/>
      <c r="N183" s="261"/>
      <c r="O183" s="261"/>
      <c r="P183" s="261"/>
      <c r="Q183" s="261"/>
      <c r="R183" s="261"/>
      <c r="S183" s="261"/>
      <c r="T183" s="262"/>
      <c r="AT183" s="263" t="s">
        <v>278</v>
      </c>
      <c r="AU183" s="263" t="s">
        <v>92</v>
      </c>
      <c r="AV183" s="12" t="s">
        <v>92</v>
      </c>
      <c r="AW183" s="12" t="s">
        <v>47</v>
      </c>
      <c r="AX183" s="12" t="s">
        <v>84</v>
      </c>
      <c r="AY183" s="263" t="s">
        <v>261</v>
      </c>
    </row>
    <row r="184" spans="2:51" s="12" customFormat="1" ht="13.5">
      <c r="B184" s="253"/>
      <c r="C184" s="254"/>
      <c r="D184" s="239" t="s">
        <v>278</v>
      </c>
      <c r="E184" s="255" t="s">
        <v>40</v>
      </c>
      <c r="F184" s="256" t="s">
        <v>1936</v>
      </c>
      <c r="G184" s="254"/>
      <c r="H184" s="257">
        <v>0.08</v>
      </c>
      <c r="I184" s="258"/>
      <c r="J184" s="254"/>
      <c r="K184" s="254"/>
      <c r="L184" s="259"/>
      <c r="M184" s="260"/>
      <c r="N184" s="261"/>
      <c r="O184" s="261"/>
      <c r="P184" s="261"/>
      <c r="Q184" s="261"/>
      <c r="R184" s="261"/>
      <c r="S184" s="261"/>
      <c r="T184" s="262"/>
      <c r="AT184" s="263" t="s">
        <v>278</v>
      </c>
      <c r="AU184" s="263" t="s">
        <v>92</v>
      </c>
      <c r="AV184" s="12" t="s">
        <v>92</v>
      </c>
      <c r="AW184" s="12" t="s">
        <v>47</v>
      </c>
      <c r="AX184" s="12" t="s">
        <v>84</v>
      </c>
      <c r="AY184" s="263" t="s">
        <v>261</v>
      </c>
    </row>
    <row r="185" spans="2:51" s="15" customFormat="1" ht="13.5">
      <c r="B185" s="290"/>
      <c r="C185" s="291"/>
      <c r="D185" s="239" t="s">
        <v>278</v>
      </c>
      <c r="E185" s="292" t="s">
        <v>40</v>
      </c>
      <c r="F185" s="293" t="s">
        <v>380</v>
      </c>
      <c r="G185" s="291"/>
      <c r="H185" s="294">
        <v>1.26</v>
      </c>
      <c r="I185" s="295"/>
      <c r="J185" s="291"/>
      <c r="K185" s="291"/>
      <c r="L185" s="296"/>
      <c r="M185" s="297"/>
      <c r="N185" s="298"/>
      <c r="O185" s="298"/>
      <c r="P185" s="298"/>
      <c r="Q185" s="298"/>
      <c r="R185" s="298"/>
      <c r="S185" s="298"/>
      <c r="T185" s="299"/>
      <c r="AT185" s="300" t="s">
        <v>278</v>
      </c>
      <c r="AU185" s="300" t="s">
        <v>92</v>
      </c>
      <c r="AV185" s="15" t="s">
        <v>287</v>
      </c>
      <c r="AW185" s="15" t="s">
        <v>47</v>
      </c>
      <c r="AX185" s="15" t="s">
        <v>24</v>
      </c>
      <c r="AY185" s="300" t="s">
        <v>261</v>
      </c>
    </row>
    <row r="186" spans="2:65" s="1" customFormat="1" ht="14.4" customHeight="1">
      <c r="B186" s="48"/>
      <c r="C186" s="228" t="s">
        <v>584</v>
      </c>
      <c r="D186" s="228" t="s">
        <v>262</v>
      </c>
      <c r="E186" s="229" t="s">
        <v>1199</v>
      </c>
      <c r="F186" s="230" t="s">
        <v>1200</v>
      </c>
      <c r="G186" s="231" t="s">
        <v>340</v>
      </c>
      <c r="H186" s="232">
        <v>1.93</v>
      </c>
      <c r="I186" s="233"/>
      <c r="J186" s="232">
        <f>ROUND(I186*H186,2)</f>
        <v>0</v>
      </c>
      <c r="K186" s="230" t="s">
        <v>266</v>
      </c>
      <c r="L186" s="74"/>
      <c r="M186" s="234" t="s">
        <v>40</v>
      </c>
      <c r="N186" s="235" t="s">
        <v>55</v>
      </c>
      <c r="O186" s="49"/>
      <c r="P186" s="236">
        <f>O186*H186</f>
        <v>0</v>
      </c>
      <c r="Q186" s="236">
        <v>0</v>
      </c>
      <c r="R186" s="236">
        <f>Q186*H186</f>
        <v>0</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1937</v>
      </c>
    </row>
    <row r="187" spans="2:47" s="1" customFormat="1" ht="13.5">
      <c r="B187" s="48"/>
      <c r="C187" s="76"/>
      <c r="D187" s="239" t="s">
        <v>269</v>
      </c>
      <c r="E187" s="76"/>
      <c r="F187" s="240" t="s">
        <v>1202</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764</v>
      </c>
      <c r="G188" s="76"/>
      <c r="H188" s="76"/>
      <c r="I188" s="198"/>
      <c r="J188" s="76"/>
      <c r="K188" s="76"/>
      <c r="L188" s="74"/>
      <c r="M188" s="241"/>
      <c r="N188" s="49"/>
      <c r="O188" s="49"/>
      <c r="P188" s="49"/>
      <c r="Q188" s="49"/>
      <c r="R188" s="49"/>
      <c r="S188" s="49"/>
      <c r="T188" s="97"/>
      <c r="AT188" s="25" t="s">
        <v>343</v>
      </c>
      <c r="AU188" s="25" t="s">
        <v>92</v>
      </c>
    </row>
    <row r="189" spans="2:47" s="1" customFormat="1" ht="13.5">
      <c r="B189" s="48"/>
      <c r="C189" s="76"/>
      <c r="D189" s="239" t="s">
        <v>271</v>
      </c>
      <c r="E189" s="76"/>
      <c r="F189" s="242" t="s">
        <v>1607</v>
      </c>
      <c r="G189" s="76"/>
      <c r="H189" s="76"/>
      <c r="I189" s="198"/>
      <c r="J189" s="76"/>
      <c r="K189" s="76"/>
      <c r="L189" s="74"/>
      <c r="M189" s="241"/>
      <c r="N189" s="49"/>
      <c r="O189" s="49"/>
      <c r="P189" s="49"/>
      <c r="Q189" s="49"/>
      <c r="R189" s="49"/>
      <c r="S189" s="49"/>
      <c r="T189" s="97"/>
      <c r="AT189" s="25" t="s">
        <v>271</v>
      </c>
      <c r="AU189" s="25" t="s">
        <v>92</v>
      </c>
    </row>
    <row r="190" spans="2:51" s="12" customFormat="1" ht="13.5">
      <c r="B190" s="253"/>
      <c r="C190" s="254"/>
      <c r="D190" s="239" t="s">
        <v>278</v>
      </c>
      <c r="E190" s="255" t="s">
        <v>40</v>
      </c>
      <c r="F190" s="256" t="s">
        <v>1938</v>
      </c>
      <c r="G190" s="254"/>
      <c r="H190" s="257">
        <v>1</v>
      </c>
      <c r="I190" s="258"/>
      <c r="J190" s="254"/>
      <c r="K190" s="254"/>
      <c r="L190" s="259"/>
      <c r="M190" s="260"/>
      <c r="N190" s="261"/>
      <c r="O190" s="261"/>
      <c r="P190" s="261"/>
      <c r="Q190" s="261"/>
      <c r="R190" s="261"/>
      <c r="S190" s="261"/>
      <c r="T190" s="262"/>
      <c r="AT190" s="263" t="s">
        <v>278</v>
      </c>
      <c r="AU190" s="263" t="s">
        <v>92</v>
      </c>
      <c r="AV190" s="12" t="s">
        <v>92</v>
      </c>
      <c r="AW190" s="12" t="s">
        <v>47</v>
      </c>
      <c r="AX190" s="12" t="s">
        <v>84</v>
      </c>
      <c r="AY190" s="263" t="s">
        <v>261</v>
      </c>
    </row>
    <row r="191" spans="2:51" s="12" customFormat="1" ht="13.5">
      <c r="B191" s="253"/>
      <c r="C191" s="254"/>
      <c r="D191" s="239" t="s">
        <v>278</v>
      </c>
      <c r="E191" s="255" t="s">
        <v>40</v>
      </c>
      <c r="F191" s="256" t="s">
        <v>1939</v>
      </c>
      <c r="G191" s="254"/>
      <c r="H191" s="257">
        <v>0.93</v>
      </c>
      <c r="I191" s="258"/>
      <c r="J191" s="254"/>
      <c r="K191" s="254"/>
      <c r="L191" s="259"/>
      <c r="M191" s="260"/>
      <c r="N191" s="261"/>
      <c r="O191" s="261"/>
      <c r="P191" s="261"/>
      <c r="Q191" s="261"/>
      <c r="R191" s="261"/>
      <c r="S191" s="261"/>
      <c r="T191" s="262"/>
      <c r="AT191" s="263" t="s">
        <v>278</v>
      </c>
      <c r="AU191" s="263" t="s">
        <v>92</v>
      </c>
      <c r="AV191" s="12" t="s">
        <v>92</v>
      </c>
      <c r="AW191" s="12" t="s">
        <v>47</v>
      </c>
      <c r="AX191" s="12" t="s">
        <v>84</v>
      </c>
      <c r="AY191" s="263" t="s">
        <v>261</v>
      </c>
    </row>
    <row r="192" spans="2:51" s="15" customFormat="1" ht="13.5">
      <c r="B192" s="290"/>
      <c r="C192" s="291"/>
      <c r="D192" s="239" t="s">
        <v>278</v>
      </c>
      <c r="E192" s="292" t="s">
        <v>40</v>
      </c>
      <c r="F192" s="293" t="s">
        <v>380</v>
      </c>
      <c r="G192" s="291"/>
      <c r="H192" s="294">
        <v>1.93</v>
      </c>
      <c r="I192" s="295"/>
      <c r="J192" s="291"/>
      <c r="K192" s="291"/>
      <c r="L192" s="296"/>
      <c r="M192" s="297"/>
      <c r="N192" s="298"/>
      <c r="O192" s="298"/>
      <c r="P192" s="298"/>
      <c r="Q192" s="298"/>
      <c r="R192" s="298"/>
      <c r="S192" s="298"/>
      <c r="T192" s="299"/>
      <c r="AT192" s="300" t="s">
        <v>278</v>
      </c>
      <c r="AU192" s="300" t="s">
        <v>92</v>
      </c>
      <c r="AV192" s="15" t="s">
        <v>287</v>
      </c>
      <c r="AW192" s="15" t="s">
        <v>47</v>
      </c>
      <c r="AX192" s="15" t="s">
        <v>24</v>
      </c>
      <c r="AY192" s="300" t="s">
        <v>261</v>
      </c>
    </row>
    <row r="193" spans="2:65" s="1" customFormat="1" ht="14.4" customHeight="1">
      <c r="B193" s="48"/>
      <c r="C193" s="228" t="s">
        <v>9</v>
      </c>
      <c r="D193" s="228" t="s">
        <v>262</v>
      </c>
      <c r="E193" s="229" t="s">
        <v>767</v>
      </c>
      <c r="F193" s="230" t="s">
        <v>768</v>
      </c>
      <c r="G193" s="231" t="s">
        <v>504</v>
      </c>
      <c r="H193" s="232">
        <v>20.47</v>
      </c>
      <c r="I193" s="233"/>
      <c r="J193" s="232">
        <f>ROUND(I193*H193,2)</f>
        <v>0</v>
      </c>
      <c r="K193" s="230" t="s">
        <v>266</v>
      </c>
      <c r="L193" s="74"/>
      <c r="M193" s="234" t="s">
        <v>40</v>
      </c>
      <c r="N193" s="235" t="s">
        <v>55</v>
      </c>
      <c r="O193" s="49"/>
      <c r="P193" s="236">
        <f>O193*H193</f>
        <v>0</v>
      </c>
      <c r="Q193" s="236">
        <v>0.0076543822</v>
      </c>
      <c r="R193" s="236">
        <f>Q193*H193</f>
        <v>0.156685203634</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1940</v>
      </c>
    </row>
    <row r="194" spans="2:47" s="1" customFormat="1" ht="13.5">
      <c r="B194" s="48"/>
      <c r="C194" s="76"/>
      <c r="D194" s="239" t="s">
        <v>269</v>
      </c>
      <c r="E194" s="76"/>
      <c r="F194" s="240" t="s">
        <v>770</v>
      </c>
      <c r="G194" s="76"/>
      <c r="H194" s="76"/>
      <c r="I194" s="198"/>
      <c r="J194" s="76"/>
      <c r="K194" s="76"/>
      <c r="L194" s="74"/>
      <c r="M194" s="241"/>
      <c r="N194" s="49"/>
      <c r="O194" s="49"/>
      <c r="P194" s="49"/>
      <c r="Q194" s="49"/>
      <c r="R194" s="49"/>
      <c r="S194" s="49"/>
      <c r="T194" s="97"/>
      <c r="AT194" s="25" t="s">
        <v>269</v>
      </c>
      <c r="AU194" s="25" t="s">
        <v>92</v>
      </c>
    </row>
    <row r="195" spans="2:47" s="1" customFormat="1" ht="13.5">
      <c r="B195" s="48"/>
      <c r="C195" s="76"/>
      <c r="D195" s="239" t="s">
        <v>343</v>
      </c>
      <c r="E195" s="76"/>
      <c r="F195" s="242" t="s">
        <v>771</v>
      </c>
      <c r="G195" s="76"/>
      <c r="H195" s="76"/>
      <c r="I195" s="198"/>
      <c r="J195" s="76"/>
      <c r="K195" s="76"/>
      <c r="L195" s="74"/>
      <c r="M195" s="241"/>
      <c r="N195" s="49"/>
      <c r="O195" s="49"/>
      <c r="P195" s="49"/>
      <c r="Q195" s="49"/>
      <c r="R195" s="49"/>
      <c r="S195" s="49"/>
      <c r="T195" s="97"/>
      <c r="AT195" s="25" t="s">
        <v>343</v>
      </c>
      <c r="AU195" s="25" t="s">
        <v>92</v>
      </c>
    </row>
    <row r="196" spans="2:51" s="12" customFormat="1" ht="13.5">
      <c r="B196" s="253"/>
      <c r="C196" s="254"/>
      <c r="D196" s="239" t="s">
        <v>278</v>
      </c>
      <c r="E196" s="255" t="s">
        <v>40</v>
      </c>
      <c r="F196" s="256" t="s">
        <v>1941</v>
      </c>
      <c r="G196" s="254"/>
      <c r="H196" s="257">
        <v>5.53</v>
      </c>
      <c r="I196" s="258"/>
      <c r="J196" s="254"/>
      <c r="K196" s="254"/>
      <c r="L196" s="259"/>
      <c r="M196" s="260"/>
      <c r="N196" s="261"/>
      <c r="O196" s="261"/>
      <c r="P196" s="261"/>
      <c r="Q196" s="261"/>
      <c r="R196" s="261"/>
      <c r="S196" s="261"/>
      <c r="T196" s="262"/>
      <c r="AT196" s="263" t="s">
        <v>278</v>
      </c>
      <c r="AU196" s="263" t="s">
        <v>92</v>
      </c>
      <c r="AV196" s="12" t="s">
        <v>92</v>
      </c>
      <c r="AW196" s="12" t="s">
        <v>47</v>
      </c>
      <c r="AX196" s="12" t="s">
        <v>84</v>
      </c>
      <c r="AY196" s="263" t="s">
        <v>261</v>
      </c>
    </row>
    <row r="197" spans="2:51" s="12" customFormat="1" ht="13.5">
      <c r="B197" s="253"/>
      <c r="C197" s="254"/>
      <c r="D197" s="239" t="s">
        <v>278</v>
      </c>
      <c r="E197" s="255" t="s">
        <v>40</v>
      </c>
      <c r="F197" s="256" t="s">
        <v>1617</v>
      </c>
      <c r="G197" s="254"/>
      <c r="H197" s="257">
        <v>3.6</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1942</v>
      </c>
      <c r="G198" s="254"/>
      <c r="H198" s="257">
        <v>2.8</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1943</v>
      </c>
      <c r="G199" s="254"/>
      <c r="H199" s="257">
        <v>5.89</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2" customFormat="1" ht="13.5">
      <c r="B200" s="253"/>
      <c r="C200" s="254"/>
      <c r="D200" s="239" t="s">
        <v>278</v>
      </c>
      <c r="E200" s="255" t="s">
        <v>40</v>
      </c>
      <c r="F200" s="256" t="s">
        <v>1944</v>
      </c>
      <c r="G200" s="254"/>
      <c r="H200" s="257">
        <v>0.56</v>
      </c>
      <c r="I200" s="258"/>
      <c r="J200" s="254"/>
      <c r="K200" s="254"/>
      <c r="L200" s="259"/>
      <c r="M200" s="260"/>
      <c r="N200" s="261"/>
      <c r="O200" s="261"/>
      <c r="P200" s="261"/>
      <c r="Q200" s="261"/>
      <c r="R200" s="261"/>
      <c r="S200" s="261"/>
      <c r="T200" s="262"/>
      <c r="AT200" s="263" t="s">
        <v>278</v>
      </c>
      <c r="AU200" s="263" t="s">
        <v>92</v>
      </c>
      <c r="AV200" s="12" t="s">
        <v>92</v>
      </c>
      <c r="AW200" s="12" t="s">
        <v>47</v>
      </c>
      <c r="AX200" s="12" t="s">
        <v>84</v>
      </c>
      <c r="AY200" s="263" t="s">
        <v>261</v>
      </c>
    </row>
    <row r="201" spans="2:51" s="12" customFormat="1" ht="13.5">
      <c r="B201" s="253"/>
      <c r="C201" s="254"/>
      <c r="D201" s="239" t="s">
        <v>278</v>
      </c>
      <c r="E201" s="255" t="s">
        <v>40</v>
      </c>
      <c r="F201" s="256" t="s">
        <v>1945</v>
      </c>
      <c r="G201" s="254"/>
      <c r="H201" s="257">
        <v>2.09</v>
      </c>
      <c r="I201" s="258"/>
      <c r="J201" s="254"/>
      <c r="K201" s="254"/>
      <c r="L201" s="259"/>
      <c r="M201" s="260"/>
      <c r="N201" s="261"/>
      <c r="O201" s="261"/>
      <c r="P201" s="261"/>
      <c r="Q201" s="261"/>
      <c r="R201" s="261"/>
      <c r="S201" s="261"/>
      <c r="T201" s="262"/>
      <c r="AT201" s="263" t="s">
        <v>278</v>
      </c>
      <c r="AU201" s="263" t="s">
        <v>92</v>
      </c>
      <c r="AV201" s="12" t="s">
        <v>92</v>
      </c>
      <c r="AW201" s="12" t="s">
        <v>47</v>
      </c>
      <c r="AX201" s="12" t="s">
        <v>84</v>
      </c>
      <c r="AY201" s="263" t="s">
        <v>261</v>
      </c>
    </row>
    <row r="202" spans="2:51" s="15" customFormat="1" ht="13.5">
      <c r="B202" s="290"/>
      <c r="C202" s="291"/>
      <c r="D202" s="239" t="s">
        <v>278</v>
      </c>
      <c r="E202" s="292" t="s">
        <v>40</v>
      </c>
      <c r="F202" s="293" t="s">
        <v>380</v>
      </c>
      <c r="G202" s="291"/>
      <c r="H202" s="294">
        <v>20.47</v>
      </c>
      <c r="I202" s="295"/>
      <c r="J202" s="291"/>
      <c r="K202" s="291"/>
      <c r="L202" s="296"/>
      <c r="M202" s="297"/>
      <c r="N202" s="298"/>
      <c r="O202" s="298"/>
      <c r="P202" s="298"/>
      <c r="Q202" s="298"/>
      <c r="R202" s="298"/>
      <c r="S202" s="298"/>
      <c r="T202" s="299"/>
      <c r="AT202" s="300" t="s">
        <v>278</v>
      </c>
      <c r="AU202" s="300" t="s">
        <v>92</v>
      </c>
      <c r="AV202" s="15" t="s">
        <v>287</v>
      </c>
      <c r="AW202" s="15" t="s">
        <v>47</v>
      </c>
      <c r="AX202" s="15" t="s">
        <v>24</v>
      </c>
      <c r="AY202" s="300" t="s">
        <v>261</v>
      </c>
    </row>
    <row r="203" spans="2:65" s="1" customFormat="1" ht="14.4" customHeight="1">
      <c r="B203" s="48"/>
      <c r="C203" s="228" t="s">
        <v>595</v>
      </c>
      <c r="D203" s="228" t="s">
        <v>262</v>
      </c>
      <c r="E203" s="229" t="s">
        <v>774</v>
      </c>
      <c r="F203" s="230" t="s">
        <v>775</v>
      </c>
      <c r="G203" s="231" t="s">
        <v>504</v>
      </c>
      <c r="H203" s="232">
        <v>20.47</v>
      </c>
      <c r="I203" s="233"/>
      <c r="J203" s="232">
        <f>ROUND(I203*H203,2)</f>
        <v>0</v>
      </c>
      <c r="K203" s="230" t="s">
        <v>266</v>
      </c>
      <c r="L203" s="74"/>
      <c r="M203" s="234" t="s">
        <v>40</v>
      </c>
      <c r="N203" s="235" t="s">
        <v>55</v>
      </c>
      <c r="O203" s="49"/>
      <c r="P203" s="236">
        <f>O203*H203</f>
        <v>0</v>
      </c>
      <c r="Q203" s="236">
        <v>0.000856935</v>
      </c>
      <c r="R203" s="236">
        <f>Q203*H203</f>
        <v>0.017541459449999998</v>
      </c>
      <c r="S203" s="236">
        <v>0</v>
      </c>
      <c r="T203" s="237">
        <f>S203*H203</f>
        <v>0</v>
      </c>
      <c r="AR203" s="25" t="s">
        <v>287</v>
      </c>
      <c r="AT203" s="25" t="s">
        <v>262</v>
      </c>
      <c r="AU203" s="25" t="s">
        <v>92</v>
      </c>
      <c r="AY203" s="25" t="s">
        <v>261</v>
      </c>
      <c r="BE203" s="238">
        <f>IF(N203="základní",J203,0)</f>
        <v>0</v>
      </c>
      <c r="BF203" s="238">
        <f>IF(N203="snížená",J203,0)</f>
        <v>0</v>
      </c>
      <c r="BG203" s="238">
        <f>IF(N203="zákl. přenesená",J203,0)</f>
        <v>0</v>
      </c>
      <c r="BH203" s="238">
        <f>IF(N203="sníž. přenesená",J203,0)</f>
        <v>0</v>
      </c>
      <c r="BI203" s="238">
        <f>IF(N203="nulová",J203,0)</f>
        <v>0</v>
      </c>
      <c r="BJ203" s="25" t="s">
        <v>24</v>
      </c>
      <c r="BK203" s="238">
        <f>ROUND(I203*H203,2)</f>
        <v>0</v>
      </c>
      <c r="BL203" s="25" t="s">
        <v>287</v>
      </c>
      <c r="BM203" s="25" t="s">
        <v>1946</v>
      </c>
    </row>
    <row r="204" spans="2:47" s="1" customFormat="1" ht="13.5">
      <c r="B204" s="48"/>
      <c r="C204" s="76"/>
      <c r="D204" s="239" t="s">
        <v>269</v>
      </c>
      <c r="E204" s="76"/>
      <c r="F204" s="240" t="s">
        <v>777</v>
      </c>
      <c r="G204" s="76"/>
      <c r="H204" s="76"/>
      <c r="I204" s="198"/>
      <c r="J204" s="76"/>
      <c r="K204" s="76"/>
      <c r="L204" s="74"/>
      <c r="M204" s="241"/>
      <c r="N204" s="49"/>
      <c r="O204" s="49"/>
      <c r="P204" s="49"/>
      <c r="Q204" s="49"/>
      <c r="R204" s="49"/>
      <c r="S204" s="49"/>
      <c r="T204" s="97"/>
      <c r="AT204" s="25" t="s">
        <v>269</v>
      </c>
      <c r="AU204" s="25" t="s">
        <v>92</v>
      </c>
    </row>
    <row r="205" spans="2:47" s="1" customFormat="1" ht="13.5">
      <c r="B205" s="48"/>
      <c r="C205" s="76"/>
      <c r="D205" s="239" t="s">
        <v>343</v>
      </c>
      <c r="E205" s="76"/>
      <c r="F205" s="242" t="s">
        <v>771</v>
      </c>
      <c r="G205" s="76"/>
      <c r="H205" s="76"/>
      <c r="I205" s="198"/>
      <c r="J205" s="76"/>
      <c r="K205" s="76"/>
      <c r="L205" s="74"/>
      <c r="M205" s="241"/>
      <c r="N205" s="49"/>
      <c r="O205" s="49"/>
      <c r="P205" s="49"/>
      <c r="Q205" s="49"/>
      <c r="R205" s="49"/>
      <c r="S205" s="49"/>
      <c r="T205" s="97"/>
      <c r="AT205" s="25" t="s">
        <v>343</v>
      </c>
      <c r="AU205" s="25" t="s">
        <v>92</v>
      </c>
    </row>
    <row r="206" spans="2:65" s="1" customFormat="1" ht="22.8" customHeight="1">
      <c r="B206" s="48"/>
      <c r="C206" s="228" t="s">
        <v>601</v>
      </c>
      <c r="D206" s="228" t="s">
        <v>262</v>
      </c>
      <c r="E206" s="229" t="s">
        <v>1213</v>
      </c>
      <c r="F206" s="230" t="s">
        <v>1214</v>
      </c>
      <c r="G206" s="231" t="s">
        <v>363</v>
      </c>
      <c r="H206" s="232">
        <v>0.22</v>
      </c>
      <c r="I206" s="233"/>
      <c r="J206" s="232">
        <f>ROUND(I206*H206,2)</f>
        <v>0</v>
      </c>
      <c r="K206" s="230" t="s">
        <v>266</v>
      </c>
      <c r="L206" s="74"/>
      <c r="M206" s="234" t="s">
        <v>40</v>
      </c>
      <c r="N206" s="235" t="s">
        <v>55</v>
      </c>
      <c r="O206" s="49"/>
      <c r="P206" s="236">
        <f>O206*H206</f>
        <v>0</v>
      </c>
      <c r="Q206" s="236">
        <v>1.0300274384</v>
      </c>
      <c r="R206" s="236">
        <f>Q206*H206</f>
        <v>0.22660603644800004</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1947</v>
      </c>
    </row>
    <row r="207" spans="2:47" s="1" customFormat="1" ht="13.5">
      <c r="B207" s="48"/>
      <c r="C207" s="76"/>
      <c r="D207" s="239" t="s">
        <v>269</v>
      </c>
      <c r="E207" s="76"/>
      <c r="F207" s="240" t="s">
        <v>1216</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1217</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1948</v>
      </c>
      <c r="G209" s="254"/>
      <c r="H209" s="257">
        <v>0.04</v>
      </c>
      <c r="I209" s="258"/>
      <c r="J209" s="254"/>
      <c r="K209" s="254"/>
      <c r="L209" s="259"/>
      <c r="M209" s="260"/>
      <c r="N209" s="261"/>
      <c r="O209" s="261"/>
      <c r="P209" s="261"/>
      <c r="Q209" s="261"/>
      <c r="R209" s="261"/>
      <c r="S209" s="261"/>
      <c r="T209" s="262"/>
      <c r="AT209" s="263" t="s">
        <v>278</v>
      </c>
      <c r="AU209" s="263" t="s">
        <v>92</v>
      </c>
      <c r="AV209" s="12" t="s">
        <v>92</v>
      </c>
      <c r="AW209" s="12" t="s">
        <v>47</v>
      </c>
      <c r="AX209" s="12" t="s">
        <v>84</v>
      </c>
      <c r="AY209" s="263" t="s">
        <v>261</v>
      </c>
    </row>
    <row r="210" spans="2:51" s="12" customFormat="1" ht="13.5">
      <c r="B210" s="253"/>
      <c r="C210" s="254"/>
      <c r="D210" s="239" t="s">
        <v>278</v>
      </c>
      <c r="E210" s="255" t="s">
        <v>40</v>
      </c>
      <c r="F210" s="256" t="s">
        <v>1949</v>
      </c>
      <c r="G210" s="254"/>
      <c r="H210" s="257">
        <v>0.18</v>
      </c>
      <c r="I210" s="258"/>
      <c r="J210" s="254"/>
      <c r="K210" s="254"/>
      <c r="L210" s="259"/>
      <c r="M210" s="260"/>
      <c r="N210" s="261"/>
      <c r="O210" s="261"/>
      <c r="P210" s="261"/>
      <c r="Q210" s="261"/>
      <c r="R210" s="261"/>
      <c r="S210" s="261"/>
      <c r="T210" s="262"/>
      <c r="AT210" s="263" t="s">
        <v>278</v>
      </c>
      <c r="AU210" s="263" t="s">
        <v>92</v>
      </c>
      <c r="AV210" s="12" t="s">
        <v>92</v>
      </c>
      <c r="AW210" s="12" t="s">
        <v>47</v>
      </c>
      <c r="AX210" s="12" t="s">
        <v>84</v>
      </c>
      <c r="AY210" s="263" t="s">
        <v>261</v>
      </c>
    </row>
    <row r="211" spans="2:51" s="15" customFormat="1" ht="13.5">
      <c r="B211" s="290"/>
      <c r="C211" s="291"/>
      <c r="D211" s="239" t="s">
        <v>278</v>
      </c>
      <c r="E211" s="292" t="s">
        <v>40</v>
      </c>
      <c r="F211" s="293" t="s">
        <v>380</v>
      </c>
      <c r="G211" s="291"/>
      <c r="H211" s="294">
        <v>0.22</v>
      </c>
      <c r="I211" s="295"/>
      <c r="J211" s="291"/>
      <c r="K211" s="291"/>
      <c r="L211" s="296"/>
      <c r="M211" s="297"/>
      <c r="N211" s="298"/>
      <c r="O211" s="298"/>
      <c r="P211" s="298"/>
      <c r="Q211" s="298"/>
      <c r="R211" s="298"/>
      <c r="S211" s="298"/>
      <c r="T211" s="299"/>
      <c r="AT211" s="300" t="s">
        <v>278</v>
      </c>
      <c r="AU211" s="300" t="s">
        <v>92</v>
      </c>
      <c r="AV211" s="15" t="s">
        <v>287</v>
      </c>
      <c r="AW211" s="15" t="s">
        <v>47</v>
      </c>
      <c r="AX211" s="15" t="s">
        <v>24</v>
      </c>
      <c r="AY211" s="300" t="s">
        <v>261</v>
      </c>
    </row>
    <row r="212" spans="2:65" s="1" customFormat="1" ht="14.4" customHeight="1">
      <c r="B212" s="48"/>
      <c r="C212" s="228" t="s">
        <v>604</v>
      </c>
      <c r="D212" s="228" t="s">
        <v>262</v>
      </c>
      <c r="E212" s="229" t="s">
        <v>1227</v>
      </c>
      <c r="F212" s="230" t="s">
        <v>1228</v>
      </c>
      <c r="G212" s="231" t="s">
        <v>474</v>
      </c>
      <c r="H212" s="232">
        <v>1</v>
      </c>
      <c r="I212" s="233"/>
      <c r="J212" s="232">
        <f>ROUND(I212*H212,2)</f>
        <v>0</v>
      </c>
      <c r="K212" s="230" t="s">
        <v>40</v>
      </c>
      <c r="L212" s="74"/>
      <c r="M212" s="234" t="s">
        <v>40</v>
      </c>
      <c r="N212" s="235" t="s">
        <v>55</v>
      </c>
      <c r="O212" s="49"/>
      <c r="P212" s="236">
        <f>O212*H212</f>
        <v>0</v>
      </c>
      <c r="Q212" s="236">
        <v>0.00016</v>
      </c>
      <c r="R212" s="236">
        <f>Q212*H212</f>
        <v>0.00016</v>
      </c>
      <c r="S212" s="236">
        <v>0</v>
      </c>
      <c r="T212" s="237">
        <f>S212*H212</f>
        <v>0</v>
      </c>
      <c r="AR212" s="25" t="s">
        <v>287</v>
      </c>
      <c r="AT212" s="25" t="s">
        <v>262</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1950</v>
      </c>
    </row>
    <row r="213" spans="2:47" s="1" customFormat="1" ht="13.5">
      <c r="B213" s="48"/>
      <c r="C213" s="76"/>
      <c r="D213" s="239" t="s">
        <v>271</v>
      </c>
      <c r="E213" s="76"/>
      <c r="F213" s="242" t="s">
        <v>1230</v>
      </c>
      <c r="G213" s="76"/>
      <c r="H213" s="76"/>
      <c r="I213" s="198"/>
      <c r="J213" s="76"/>
      <c r="K213" s="76"/>
      <c r="L213" s="74"/>
      <c r="M213" s="241"/>
      <c r="N213" s="49"/>
      <c r="O213" s="49"/>
      <c r="P213" s="49"/>
      <c r="Q213" s="49"/>
      <c r="R213" s="49"/>
      <c r="S213" s="49"/>
      <c r="T213" s="97"/>
      <c r="AT213" s="25" t="s">
        <v>271</v>
      </c>
      <c r="AU213" s="25" t="s">
        <v>92</v>
      </c>
    </row>
    <row r="214" spans="2:63" s="10" customFormat="1" ht="29.85" customHeight="1">
      <c r="B214" s="214"/>
      <c r="C214" s="215"/>
      <c r="D214" s="216" t="s">
        <v>83</v>
      </c>
      <c r="E214" s="274" t="s">
        <v>287</v>
      </c>
      <c r="F214" s="274" t="s">
        <v>778</v>
      </c>
      <c r="G214" s="215"/>
      <c r="H214" s="215"/>
      <c r="I214" s="218"/>
      <c r="J214" s="275">
        <f>BK214</f>
        <v>0</v>
      </c>
      <c r="K214" s="215"/>
      <c r="L214" s="220"/>
      <c r="M214" s="221"/>
      <c r="N214" s="222"/>
      <c r="O214" s="222"/>
      <c r="P214" s="223">
        <f>SUM(P215:P231)</f>
        <v>0</v>
      </c>
      <c r="Q214" s="222"/>
      <c r="R214" s="223">
        <f>SUM(R215:R231)</f>
        <v>5.19876232</v>
      </c>
      <c r="S214" s="222"/>
      <c r="T214" s="224">
        <f>SUM(T215:T231)</f>
        <v>0</v>
      </c>
      <c r="AR214" s="225" t="s">
        <v>24</v>
      </c>
      <c r="AT214" s="226" t="s">
        <v>83</v>
      </c>
      <c r="AU214" s="226" t="s">
        <v>24</v>
      </c>
      <c r="AY214" s="225" t="s">
        <v>261</v>
      </c>
      <c r="BK214" s="227">
        <f>SUM(BK215:BK231)</f>
        <v>0</v>
      </c>
    </row>
    <row r="215" spans="2:65" s="1" customFormat="1" ht="22.8" customHeight="1">
      <c r="B215" s="48"/>
      <c r="C215" s="228" t="s">
        <v>607</v>
      </c>
      <c r="D215" s="228" t="s">
        <v>262</v>
      </c>
      <c r="E215" s="229" t="s">
        <v>780</v>
      </c>
      <c r="F215" s="230" t="s">
        <v>781</v>
      </c>
      <c r="G215" s="231" t="s">
        <v>504</v>
      </c>
      <c r="H215" s="232">
        <v>16.57</v>
      </c>
      <c r="I215" s="233"/>
      <c r="J215" s="232">
        <f>ROUND(I215*H215,2)</f>
        <v>0</v>
      </c>
      <c r="K215" s="230" t="s">
        <v>266</v>
      </c>
      <c r="L215" s="74"/>
      <c r="M215" s="234" t="s">
        <v>40</v>
      </c>
      <c r="N215" s="235" t="s">
        <v>55</v>
      </c>
      <c r="O215" s="49"/>
      <c r="P215" s="236">
        <f>O215*H215</f>
        <v>0</v>
      </c>
      <c r="Q215" s="236">
        <v>0.227976</v>
      </c>
      <c r="R215" s="236">
        <f>Q215*H215</f>
        <v>3.7775623200000004</v>
      </c>
      <c r="S215" s="236">
        <v>0</v>
      </c>
      <c r="T215" s="237">
        <f>S215*H215</f>
        <v>0</v>
      </c>
      <c r="AR215" s="25" t="s">
        <v>287</v>
      </c>
      <c r="AT215" s="25" t="s">
        <v>262</v>
      </c>
      <c r="AU215" s="25" t="s">
        <v>92</v>
      </c>
      <c r="AY215" s="25" t="s">
        <v>261</v>
      </c>
      <c r="BE215" s="238">
        <f>IF(N215="základní",J215,0)</f>
        <v>0</v>
      </c>
      <c r="BF215" s="238">
        <f>IF(N215="snížená",J215,0)</f>
        <v>0</v>
      </c>
      <c r="BG215" s="238">
        <f>IF(N215="zákl. přenesená",J215,0)</f>
        <v>0</v>
      </c>
      <c r="BH215" s="238">
        <f>IF(N215="sníž. přenesená",J215,0)</f>
        <v>0</v>
      </c>
      <c r="BI215" s="238">
        <f>IF(N215="nulová",J215,0)</f>
        <v>0</v>
      </c>
      <c r="BJ215" s="25" t="s">
        <v>24</v>
      </c>
      <c r="BK215" s="238">
        <f>ROUND(I215*H215,2)</f>
        <v>0</v>
      </c>
      <c r="BL215" s="25" t="s">
        <v>287</v>
      </c>
      <c r="BM215" s="25" t="s">
        <v>1951</v>
      </c>
    </row>
    <row r="216" spans="2:47" s="1" customFormat="1" ht="13.5">
      <c r="B216" s="48"/>
      <c r="C216" s="76"/>
      <c r="D216" s="239" t="s">
        <v>269</v>
      </c>
      <c r="E216" s="76"/>
      <c r="F216" s="240" t="s">
        <v>783</v>
      </c>
      <c r="G216" s="76"/>
      <c r="H216" s="76"/>
      <c r="I216" s="198"/>
      <c r="J216" s="76"/>
      <c r="K216" s="76"/>
      <c r="L216" s="74"/>
      <c r="M216" s="241"/>
      <c r="N216" s="49"/>
      <c r="O216" s="49"/>
      <c r="P216" s="49"/>
      <c r="Q216" s="49"/>
      <c r="R216" s="49"/>
      <c r="S216" s="49"/>
      <c r="T216" s="97"/>
      <c r="AT216" s="25" t="s">
        <v>269</v>
      </c>
      <c r="AU216" s="25" t="s">
        <v>92</v>
      </c>
    </row>
    <row r="217" spans="2:47" s="1" customFormat="1" ht="13.5">
      <c r="B217" s="48"/>
      <c r="C217" s="76"/>
      <c r="D217" s="239" t="s">
        <v>343</v>
      </c>
      <c r="E217" s="76"/>
      <c r="F217" s="242" t="s">
        <v>784</v>
      </c>
      <c r="G217" s="76"/>
      <c r="H217" s="76"/>
      <c r="I217" s="198"/>
      <c r="J217" s="76"/>
      <c r="K217" s="76"/>
      <c r="L217" s="74"/>
      <c r="M217" s="241"/>
      <c r="N217" s="49"/>
      <c r="O217" s="49"/>
      <c r="P217" s="49"/>
      <c r="Q217" s="49"/>
      <c r="R217" s="49"/>
      <c r="S217" s="49"/>
      <c r="T217" s="97"/>
      <c r="AT217" s="25" t="s">
        <v>343</v>
      </c>
      <c r="AU217" s="25" t="s">
        <v>92</v>
      </c>
    </row>
    <row r="218" spans="2:51" s="12" customFormat="1" ht="13.5">
      <c r="B218" s="253"/>
      <c r="C218" s="254"/>
      <c r="D218" s="239" t="s">
        <v>278</v>
      </c>
      <c r="E218" s="255" t="s">
        <v>40</v>
      </c>
      <c r="F218" s="256" t="s">
        <v>1952</v>
      </c>
      <c r="G218" s="254"/>
      <c r="H218" s="257">
        <v>0.93</v>
      </c>
      <c r="I218" s="258"/>
      <c r="J218" s="254"/>
      <c r="K218" s="254"/>
      <c r="L218" s="259"/>
      <c r="M218" s="260"/>
      <c r="N218" s="261"/>
      <c r="O218" s="261"/>
      <c r="P218" s="261"/>
      <c r="Q218" s="261"/>
      <c r="R218" s="261"/>
      <c r="S218" s="261"/>
      <c r="T218" s="262"/>
      <c r="AT218" s="263" t="s">
        <v>278</v>
      </c>
      <c r="AU218" s="263" t="s">
        <v>92</v>
      </c>
      <c r="AV218" s="12" t="s">
        <v>92</v>
      </c>
      <c r="AW218" s="12" t="s">
        <v>47</v>
      </c>
      <c r="AX218" s="12" t="s">
        <v>84</v>
      </c>
      <c r="AY218" s="263" t="s">
        <v>261</v>
      </c>
    </row>
    <row r="219" spans="2:51" s="12" customFormat="1" ht="13.5">
      <c r="B219" s="253"/>
      <c r="C219" s="254"/>
      <c r="D219" s="239" t="s">
        <v>278</v>
      </c>
      <c r="E219" s="255" t="s">
        <v>40</v>
      </c>
      <c r="F219" s="256" t="s">
        <v>1953</v>
      </c>
      <c r="G219" s="254"/>
      <c r="H219" s="257">
        <v>1.44</v>
      </c>
      <c r="I219" s="258"/>
      <c r="J219" s="254"/>
      <c r="K219" s="254"/>
      <c r="L219" s="259"/>
      <c r="M219" s="260"/>
      <c r="N219" s="261"/>
      <c r="O219" s="261"/>
      <c r="P219" s="261"/>
      <c r="Q219" s="261"/>
      <c r="R219" s="261"/>
      <c r="S219" s="261"/>
      <c r="T219" s="262"/>
      <c r="AT219" s="263" t="s">
        <v>278</v>
      </c>
      <c r="AU219" s="263" t="s">
        <v>92</v>
      </c>
      <c r="AV219" s="12" t="s">
        <v>92</v>
      </c>
      <c r="AW219" s="12" t="s">
        <v>47</v>
      </c>
      <c r="AX219" s="12" t="s">
        <v>84</v>
      </c>
      <c r="AY219" s="263" t="s">
        <v>261</v>
      </c>
    </row>
    <row r="220" spans="2:51" s="12" customFormat="1" ht="13.5">
      <c r="B220" s="253"/>
      <c r="C220" s="254"/>
      <c r="D220" s="239" t="s">
        <v>278</v>
      </c>
      <c r="E220" s="255" t="s">
        <v>40</v>
      </c>
      <c r="F220" s="256" t="s">
        <v>1234</v>
      </c>
      <c r="G220" s="254"/>
      <c r="H220" s="257">
        <v>10.8</v>
      </c>
      <c r="I220" s="258"/>
      <c r="J220" s="254"/>
      <c r="K220" s="254"/>
      <c r="L220" s="259"/>
      <c r="M220" s="260"/>
      <c r="N220" s="261"/>
      <c r="O220" s="261"/>
      <c r="P220" s="261"/>
      <c r="Q220" s="261"/>
      <c r="R220" s="261"/>
      <c r="S220" s="261"/>
      <c r="T220" s="262"/>
      <c r="AT220" s="263" t="s">
        <v>278</v>
      </c>
      <c r="AU220" s="263" t="s">
        <v>92</v>
      </c>
      <c r="AV220" s="12" t="s">
        <v>92</v>
      </c>
      <c r="AW220" s="12" t="s">
        <v>47</v>
      </c>
      <c r="AX220" s="12" t="s">
        <v>84</v>
      </c>
      <c r="AY220" s="263" t="s">
        <v>261</v>
      </c>
    </row>
    <row r="221" spans="2:51" s="12" customFormat="1" ht="13.5">
      <c r="B221" s="253"/>
      <c r="C221" s="254"/>
      <c r="D221" s="239" t="s">
        <v>278</v>
      </c>
      <c r="E221" s="255" t="s">
        <v>40</v>
      </c>
      <c r="F221" s="256" t="s">
        <v>1631</v>
      </c>
      <c r="G221" s="254"/>
      <c r="H221" s="257">
        <v>0.6</v>
      </c>
      <c r="I221" s="258"/>
      <c r="J221" s="254"/>
      <c r="K221" s="254"/>
      <c r="L221" s="259"/>
      <c r="M221" s="260"/>
      <c r="N221" s="261"/>
      <c r="O221" s="261"/>
      <c r="P221" s="261"/>
      <c r="Q221" s="261"/>
      <c r="R221" s="261"/>
      <c r="S221" s="261"/>
      <c r="T221" s="262"/>
      <c r="AT221" s="263" t="s">
        <v>278</v>
      </c>
      <c r="AU221" s="263" t="s">
        <v>92</v>
      </c>
      <c r="AV221" s="12" t="s">
        <v>92</v>
      </c>
      <c r="AW221" s="12" t="s">
        <v>47</v>
      </c>
      <c r="AX221" s="12" t="s">
        <v>84</v>
      </c>
      <c r="AY221" s="263" t="s">
        <v>261</v>
      </c>
    </row>
    <row r="222" spans="2:51" s="12" customFormat="1" ht="13.5">
      <c r="B222" s="253"/>
      <c r="C222" s="254"/>
      <c r="D222" s="239" t="s">
        <v>278</v>
      </c>
      <c r="E222" s="255" t="s">
        <v>40</v>
      </c>
      <c r="F222" s="256" t="s">
        <v>1954</v>
      </c>
      <c r="G222" s="254"/>
      <c r="H222" s="257">
        <v>0.9</v>
      </c>
      <c r="I222" s="258"/>
      <c r="J222" s="254"/>
      <c r="K222" s="254"/>
      <c r="L222" s="259"/>
      <c r="M222" s="260"/>
      <c r="N222" s="261"/>
      <c r="O222" s="261"/>
      <c r="P222" s="261"/>
      <c r="Q222" s="261"/>
      <c r="R222" s="261"/>
      <c r="S222" s="261"/>
      <c r="T222" s="262"/>
      <c r="AT222" s="263" t="s">
        <v>278</v>
      </c>
      <c r="AU222" s="263" t="s">
        <v>92</v>
      </c>
      <c r="AV222" s="12" t="s">
        <v>92</v>
      </c>
      <c r="AW222" s="12" t="s">
        <v>47</v>
      </c>
      <c r="AX222" s="12" t="s">
        <v>84</v>
      </c>
      <c r="AY222" s="263" t="s">
        <v>261</v>
      </c>
    </row>
    <row r="223" spans="2:51" s="12" customFormat="1" ht="13.5">
      <c r="B223" s="253"/>
      <c r="C223" s="254"/>
      <c r="D223" s="239" t="s">
        <v>278</v>
      </c>
      <c r="E223" s="255" t="s">
        <v>40</v>
      </c>
      <c r="F223" s="256" t="s">
        <v>1955</v>
      </c>
      <c r="G223" s="254"/>
      <c r="H223" s="257">
        <v>0.4</v>
      </c>
      <c r="I223" s="258"/>
      <c r="J223" s="254"/>
      <c r="K223" s="254"/>
      <c r="L223" s="259"/>
      <c r="M223" s="260"/>
      <c r="N223" s="261"/>
      <c r="O223" s="261"/>
      <c r="P223" s="261"/>
      <c r="Q223" s="261"/>
      <c r="R223" s="261"/>
      <c r="S223" s="261"/>
      <c r="T223" s="262"/>
      <c r="AT223" s="263" t="s">
        <v>278</v>
      </c>
      <c r="AU223" s="263" t="s">
        <v>92</v>
      </c>
      <c r="AV223" s="12" t="s">
        <v>92</v>
      </c>
      <c r="AW223" s="12" t="s">
        <v>47</v>
      </c>
      <c r="AX223" s="12" t="s">
        <v>84</v>
      </c>
      <c r="AY223" s="263" t="s">
        <v>261</v>
      </c>
    </row>
    <row r="224" spans="2:51" s="12" customFormat="1" ht="13.5">
      <c r="B224" s="253"/>
      <c r="C224" s="254"/>
      <c r="D224" s="239" t="s">
        <v>278</v>
      </c>
      <c r="E224" s="255" t="s">
        <v>40</v>
      </c>
      <c r="F224" s="256" t="s">
        <v>1956</v>
      </c>
      <c r="G224" s="254"/>
      <c r="H224" s="257">
        <v>1.5</v>
      </c>
      <c r="I224" s="258"/>
      <c r="J224" s="254"/>
      <c r="K224" s="254"/>
      <c r="L224" s="259"/>
      <c r="M224" s="260"/>
      <c r="N224" s="261"/>
      <c r="O224" s="261"/>
      <c r="P224" s="261"/>
      <c r="Q224" s="261"/>
      <c r="R224" s="261"/>
      <c r="S224" s="261"/>
      <c r="T224" s="262"/>
      <c r="AT224" s="263" t="s">
        <v>278</v>
      </c>
      <c r="AU224" s="263" t="s">
        <v>92</v>
      </c>
      <c r="AV224" s="12" t="s">
        <v>92</v>
      </c>
      <c r="AW224" s="12" t="s">
        <v>47</v>
      </c>
      <c r="AX224" s="12" t="s">
        <v>84</v>
      </c>
      <c r="AY224" s="263" t="s">
        <v>261</v>
      </c>
    </row>
    <row r="225" spans="2:51" s="15" customFormat="1" ht="13.5">
      <c r="B225" s="290"/>
      <c r="C225" s="291"/>
      <c r="D225" s="239" t="s">
        <v>278</v>
      </c>
      <c r="E225" s="292" t="s">
        <v>40</v>
      </c>
      <c r="F225" s="293" t="s">
        <v>380</v>
      </c>
      <c r="G225" s="291"/>
      <c r="H225" s="294">
        <v>16.57</v>
      </c>
      <c r="I225" s="295"/>
      <c r="J225" s="291"/>
      <c r="K225" s="291"/>
      <c r="L225" s="296"/>
      <c r="M225" s="297"/>
      <c r="N225" s="298"/>
      <c r="O225" s="298"/>
      <c r="P225" s="298"/>
      <c r="Q225" s="298"/>
      <c r="R225" s="298"/>
      <c r="S225" s="298"/>
      <c r="T225" s="299"/>
      <c r="AT225" s="300" t="s">
        <v>278</v>
      </c>
      <c r="AU225" s="300" t="s">
        <v>92</v>
      </c>
      <c r="AV225" s="15" t="s">
        <v>287</v>
      </c>
      <c r="AW225" s="15" t="s">
        <v>47</v>
      </c>
      <c r="AX225" s="15" t="s">
        <v>24</v>
      </c>
      <c r="AY225" s="300" t="s">
        <v>261</v>
      </c>
    </row>
    <row r="226" spans="2:65" s="1" customFormat="1" ht="22.8" customHeight="1">
      <c r="B226" s="48"/>
      <c r="C226" s="228" t="s">
        <v>615</v>
      </c>
      <c r="D226" s="228" t="s">
        <v>262</v>
      </c>
      <c r="E226" s="229" t="s">
        <v>1064</v>
      </c>
      <c r="F226" s="230" t="s">
        <v>1065</v>
      </c>
      <c r="G226" s="231" t="s">
        <v>340</v>
      </c>
      <c r="H226" s="232">
        <v>0.76</v>
      </c>
      <c r="I226" s="233"/>
      <c r="J226" s="232">
        <f>ROUND(I226*H226,2)</f>
        <v>0</v>
      </c>
      <c r="K226" s="230" t="s">
        <v>266</v>
      </c>
      <c r="L226" s="74"/>
      <c r="M226" s="234" t="s">
        <v>40</v>
      </c>
      <c r="N226" s="235" t="s">
        <v>55</v>
      </c>
      <c r="O226" s="49"/>
      <c r="P226" s="236">
        <f>O226*H226</f>
        <v>0</v>
      </c>
      <c r="Q226" s="236">
        <v>1.87</v>
      </c>
      <c r="R226" s="236">
        <f>Q226*H226</f>
        <v>1.4212</v>
      </c>
      <c r="S226" s="236">
        <v>0</v>
      </c>
      <c r="T226" s="237">
        <f>S226*H226</f>
        <v>0</v>
      </c>
      <c r="AR226" s="25" t="s">
        <v>287</v>
      </c>
      <c r="AT226" s="25" t="s">
        <v>262</v>
      </c>
      <c r="AU226" s="25" t="s">
        <v>92</v>
      </c>
      <c r="AY226" s="25" t="s">
        <v>261</v>
      </c>
      <c r="BE226" s="238">
        <f>IF(N226="základní",J226,0)</f>
        <v>0</v>
      </c>
      <c r="BF226" s="238">
        <f>IF(N226="snížená",J226,0)</f>
        <v>0</v>
      </c>
      <c r="BG226" s="238">
        <f>IF(N226="zákl. přenesená",J226,0)</f>
        <v>0</v>
      </c>
      <c r="BH226" s="238">
        <f>IF(N226="sníž. přenesená",J226,0)</f>
        <v>0</v>
      </c>
      <c r="BI226" s="238">
        <f>IF(N226="nulová",J226,0)</f>
        <v>0</v>
      </c>
      <c r="BJ226" s="25" t="s">
        <v>24</v>
      </c>
      <c r="BK226" s="238">
        <f>ROUND(I226*H226,2)</f>
        <v>0</v>
      </c>
      <c r="BL226" s="25" t="s">
        <v>287</v>
      </c>
      <c r="BM226" s="25" t="s">
        <v>1957</v>
      </c>
    </row>
    <row r="227" spans="2:47" s="1" customFormat="1" ht="13.5">
      <c r="B227" s="48"/>
      <c r="C227" s="76"/>
      <c r="D227" s="239" t="s">
        <v>269</v>
      </c>
      <c r="E227" s="76"/>
      <c r="F227" s="240" t="s">
        <v>1067</v>
      </c>
      <c r="G227" s="76"/>
      <c r="H227" s="76"/>
      <c r="I227" s="198"/>
      <c r="J227" s="76"/>
      <c r="K227" s="76"/>
      <c r="L227" s="74"/>
      <c r="M227" s="241"/>
      <c r="N227" s="49"/>
      <c r="O227" s="49"/>
      <c r="P227" s="49"/>
      <c r="Q227" s="49"/>
      <c r="R227" s="49"/>
      <c r="S227" s="49"/>
      <c r="T227" s="97"/>
      <c r="AT227" s="25" t="s">
        <v>269</v>
      </c>
      <c r="AU227" s="25" t="s">
        <v>92</v>
      </c>
    </row>
    <row r="228" spans="2:47" s="1" customFormat="1" ht="13.5">
      <c r="B228" s="48"/>
      <c r="C228" s="76"/>
      <c r="D228" s="239" t="s">
        <v>343</v>
      </c>
      <c r="E228" s="76"/>
      <c r="F228" s="242" t="s">
        <v>1068</v>
      </c>
      <c r="G228" s="76"/>
      <c r="H228" s="76"/>
      <c r="I228" s="198"/>
      <c r="J228" s="76"/>
      <c r="K228" s="76"/>
      <c r="L228" s="74"/>
      <c r="M228" s="241"/>
      <c r="N228" s="49"/>
      <c r="O228" s="49"/>
      <c r="P228" s="49"/>
      <c r="Q228" s="49"/>
      <c r="R228" s="49"/>
      <c r="S228" s="49"/>
      <c r="T228" s="97"/>
      <c r="AT228" s="25" t="s">
        <v>343</v>
      </c>
      <c r="AU228" s="25" t="s">
        <v>92</v>
      </c>
    </row>
    <row r="229" spans="2:51" s="12" customFormat="1" ht="13.5">
      <c r="B229" s="253"/>
      <c r="C229" s="254"/>
      <c r="D229" s="239" t="s">
        <v>278</v>
      </c>
      <c r="E229" s="255" t="s">
        <v>40</v>
      </c>
      <c r="F229" s="256" t="s">
        <v>1958</v>
      </c>
      <c r="G229" s="254"/>
      <c r="H229" s="257">
        <v>0.13</v>
      </c>
      <c r="I229" s="258"/>
      <c r="J229" s="254"/>
      <c r="K229" s="254"/>
      <c r="L229" s="259"/>
      <c r="M229" s="260"/>
      <c r="N229" s="261"/>
      <c r="O229" s="261"/>
      <c r="P229" s="261"/>
      <c r="Q229" s="261"/>
      <c r="R229" s="261"/>
      <c r="S229" s="261"/>
      <c r="T229" s="262"/>
      <c r="AT229" s="263" t="s">
        <v>278</v>
      </c>
      <c r="AU229" s="263" t="s">
        <v>92</v>
      </c>
      <c r="AV229" s="12" t="s">
        <v>92</v>
      </c>
      <c r="AW229" s="12" t="s">
        <v>47</v>
      </c>
      <c r="AX229" s="12" t="s">
        <v>84</v>
      </c>
      <c r="AY229" s="263" t="s">
        <v>261</v>
      </c>
    </row>
    <row r="230" spans="2:51" s="12" customFormat="1" ht="13.5">
      <c r="B230" s="253"/>
      <c r="C230" s="254"/>
      <c r="D230" s="239" t="s">
        <v>278</v>
      </c>
      <c r="E230" s="255" t="s">
        <v>40</v>
      </c>
      <c r="F230" s="256" t="s">
        <v>1959</v>
      </c>
      <c r="G230" s="254"/>
      <c r="H230" s="257">
        <v>0.63</v>
      </c>
      <c r="I230" s="258"/>
      <c r="J230" s="254"/>
      <c r="K230" s="254"/>
      <c r="L230" s="259"/>
      <c r="M230" s="260"/>
      <c r="N230" s="261"/>
      <c r="O230" s="261"/>
      <c r="P230" s="261"/>
      <c r="Q230" s="261"/>
      <c r="R230" s="261"/>
      <c r="S230" s="261"/>
      <c r="T230" s="262"/>
      <c r="AT230" s="263" t="s">
        <v>278</v>
      </c>
      <c r="AU230" s="263" t="s">
        <v>92</v>
      </c>
      <c r="AV230" s="12" t="s">
        <v>92</v>
      </c>
      <c r="AW230" s="12" t="s">
        <v>47</v>
      </c>
      <c r="AX230" s="12" t="s">
        <v>84</v>
      </c>
      <c r="AY230" s="263" t="s">
        <v>261</v>
      </c>
    </row>
    <row r="231" spans="2:51" s="15" customFormat="1" ht="13.5">
      <c r="B231" s="290"/>
      <c r="C231" s="291"/>
      <c r="D231" s="239" t="s">
        <v>278</v>
      </c>
      <c r="E231" s="292" t="s">
        <v>40</v>
      </c>
      <c r="F231" s="293" t="s">
        <v>380</v>
      </c>
      <c r="G231" s="291"/>
      <c r="H231" s="294">
        <v>0.76</v>
      </c>
      <c r="I231" s="295"/>
      <c r="J231" s="291"/>
      <c r="K231" s="291"/>
      <c r="L231" s="296"/>
      <c r="M231" s="297"/>
      <c r="N231" s="298"/>
      <c r="O231" s="298"/>
      <c r="P231" s="298"/>
      <c r="Q231" s="298"/>
      <c r="R231" s="298"/>
      <c r="S231" s="298"/>
      <c r="T231" s="299"/>
      <c r="AT231" s="300" t="s">
        <v>278</v>
      </c>
      <c r="AU231" s="300" t="s">
        <v>92</v>
      </c>
      <c r="AV231" s="15" t="s">
        <v>287</v>
      </c>
      <c r="AW231" s="15" t="s">
        <v>47</v>
      </c>
      <c r="AX231" s="15" t="s">
        <v>24</v>
      </c>
      <c r="AY231" s="300" t="s">
        <v>261</v>
      </c>
    </row>
    <row r="232" spans="2:63" s="10" customFormat="1" ht="29.85" customHeight="1">
      <c r="B232" s="214"/>
      <c r="C232" s="215"/>
      <c r="D232" s="216" t="s">
        <v>83</v>
      </c>
      <c r="E232" s="274" t="s">
        <v>308</v>
      </c>
      <c r="F232" s="274" t="s">
        <v>853</v>
      </c>
      <c r="G232" s="215"/>
      <c r="H232" s="215"/>
      <c r="I232" s="218"/>
      <c r="J232" s="275">
        <f>BK232</f>
        <v>0</v>
      </c>
      <c r="K232" s="215"/>
      <c r="L232" s="220"/>
      <c r="M232" s="221"/>
      <c r="N232" s="222"/>
      <c r="O232" s="222"/>
      <c r="P232" s="223">
        <f>SUM(P233:P252)</f>
        <v>0</v>
      </c>
      <c r="Q232" s="222"/>
      <c r="R232" s="223">
        <f>SUM(R233:R252)</f>
        <v>0.177999279528</v>
      </c>
      <c r="S232" s="222"/>
      <c r="T232" s="224">
        <f>SUM(T233:T252)</f>
        <v>0</v>
      </c>
      <c r="AR232" s="225" t="s">
        <v>24</v>
      </c>
      <c r="AT232" s="226" t="s">
        <v>83</v>
      </c>
      <c r="AU232" s="226" t="s">
        <v>24</v>
      </c>
      <c r="AY232" s="225" t="s">
        <v>261</v>
      </c>
      <c r="BK232" s="227">
        <f>SUM(BK233:BK252)</f>
        <v>0</v>
      </c>
    </row>
    <row r="233" spans="2:65" s="1" customFormat="1" ht="14.4" customHeight="1">
      <c r="B233" s="48"/>
      <c r="C233" s="228" t="s">
        <v>622</v>
      </c>
      <c r="D233" s="228" t="s">
        <v>262</v>
      </c>
      <c r="E233" s="229" t="s">
        <v>1259</v>
      </c>
      <c r="F233" s="230" t="s">
        <v>1260</v>
      </c>
      <c r="G233" s="231" t="s">
        <v>857</v>
      </c>
      <c r="H233" s="232">
        <v>2.42</v>
      </c>
      <c r="I233" s="233"/>
      <c r="J233" s="232">
        <f>ROUND(I233*H233,2)</f>
        <v>0</v>
      </c>
      <c r="K233" s="230" t="s">
        <v>266</v>
      </c>
      <c r="L233" s="74"/>
      <c r="M233" s="234" t="s">
        <v>40</v>
      </c>
      <c r="N233" s="235" t="s">
        <v>55</v>
      </c>
      <c r="O233" s="49"/>
      <c r="P233" s="236">
        <f>O233*H233</f>
        <v>0</v>
      </c>
      <c r="Q233" s="236">
        <v>0.0002154684</v>
      </c>
      <c r="R233" s="236">
        <f>Q233*H233</f>
        <v>0.0005214335279999999</v>
      </c>
      <c r="S233" s="236">
        <v>0</v>
      </c>
      <c r="T233" s="237">
        <f>S233*H233</f>
        <v>0</v>
      </c>
      <c r="AR233" s="25" t="s">
        <v>287</v>
      </c>
      <c r="AT233" s="25" t="s">
        <v>262</v>
      </c>
      <c r="AU233" s="25" t="s">
        <v>92</v>
      </c>
      <c r="AY233" s="25" t="s">
        <v>261</v>
      </c>
      <c r="BE233" s="238">
        <f>IF(N233="základní",J233,0)</f>
        <v>0</v>
      </c>
      <c r="BF233" s="238">
        <f>IF(N233="snížená",J233,0)</f>
        <v>0</v>
      </c>
      <c r="BG233" s="238">
        <f>IF(N233="zákl. přenesená",J233,0)</f>
        <v>0</v>
      </c>
      <c r="BH233" s="238">
        <f>IF(N233="sníž. přenesená",J233,0)</f>
        <v>0</v>
      </c>
      <c r="BI233" s="238">
        <f>IF(N233="nulová",J233,0)</f>
        <v>0</v>
      </c>
      <c r="BJ233" s="25" t="s">
        <v>24</v>
      </c>
      <c r="BK233" s="238">
        <f>ROUND(I233*H233,2)</f>
        <v>0</v>
      </c>
      <c r="BL233" s="25" t="s">
        <v>287</v>
      </c>
      <c r="BM233" s="25" t="s">
        <v>1960</v>
      </c>
    </row>
    <row r="234" spans="2:47" s="1" customFormat="1" ht="13.5">
      <c r="B234" s="48"/>
      <c r="C234" s="76"/>
      <c r="D234" s="239" t="s">
        <v>269</v>
      </c>
      <c r="E234" s="76"/>
      <c r="F234" s="240" t="s">
        <v>1262</v>
      </c>
      <c r="G234" s="76"/>
      <c r="H234" s="76"/>
      <c r="I234" s="198"/>
      <c r="J234" s="76"/>
      <c r="K234" s="76"/>
      <c r="L234" s="74"/>
      <c r="M234" s="241"/>
      <c r="N234" s="49"/>
      <c r="O234" s="49"/>
      <c r="P234" s="49"/>
      <c r="Q234" s="49"/>
      <c r="R234" s="49"/>
      <c r="S234" s="49"/>
      <c r="T234" s="97"/>
      <c r="AT234" s="25" t="s">
        <v>269</v>
      </c>
      <c r="AU234" s="25" t="s">
        <v>92</v>
      </c>
    </row>
    <row r="235" spans="2:47" s="1" customFormat="1" ht="13.5">
      <c r="B235" s="48"/>
      <c r="C235" s="76"/>
      <c r="D235" s="239" t="s">
        <v>343</v>
      </c>
      <c r="E235" s="76"/>
      <c r="F235" s="242" t="s">
        <v>1263</v>
      </c>
      <c r="G235" s="76"/>
      <c r="H235" s="76"/>
      <c r="I235" s="198"/>
      <c r="J235" s="76"/>
      <c r="K235" s="76"/>
      <c r="L235" s="74"/>
      <c r="M235" s="241"/>
      <c r="N235" s="49"/>
      <c r="O235" s="49"/>
      <c r="P235" s="49"/>
      <c r="Q235" s="49"/>
      <c r="R235" s="49"/>
      <c r="S235" s="49"/>
      <c r="T235" s="97"/>
      <c r="AT235" s="25" t="s">
        <v>343</v>
      </c>
      <c r="AU235" s="25" t="s">
        <v>92</v>
      </c>
    </row>
    <row r="236" spans="2:51" s="12" customFormat="1" ht="13.5">
      <c r="B236" s="253"/>
      <c r="C236" s="254"/>
      <c r="D236" s="239" t="s">
        <v>278</v>
      </c>
      <c r="E236" s="255" t="s">
        <v>40</v>
      </c>
      <c r="F236" s="256" t="s">
        <v>1264</v>
      </c>
      <c r="G236" s="254"/>
      <c r="H236" s="257">
        <v>2.42</v>
      </c>
      <c r="I236" s="258"/>
      <c r="J236" s="254"/>
      <c r="K236" s="254"/>
      <c r="L236" s="259"/>
      <c r="M236" s="260"/>
      <c r="N236" s="261"/>
      <c r="O236" s="261"/>
      <c r="P236" s="261"/>
      <c r="Q236" s="261"/>
      <c r="R236" s="261"/>
      <c r="S236" s="261"/>
      <c r="T236" s="262"/>
      <c r="AT236" s="263" t="s">
        <v>278</v>
      </c>
      <c r="AU236" s="263" t="s">
        <v>92</v>
      </c>
      <c r="AV236" s="12" t="s">
        <v>92</v>
      </c>
      <c r="AW236" s="12" t="s">
        <v>47</v>
      </c>
      <c r="AX236" s="12" t="s">
        <v>24</v>
      </c>
      <c r="AY236" s="263" t="s">
        <v>261</v>
      </c>
    </row>
    <row r="237" spans="2:65" s="1" customFormat="1" ht="22.8" customHeight="1">
      <c r="B237" s="48"/>
      <c r="C237" s="228" t="s">
        <v>625</v>
      </c>
      <c r="D237" s="228" t="s">
        <v>262</v>
      </c>
      <c r="E237" s="229" t="s">
        <v>1241</v>
      </c>
      <c r="F237" s="230" t="s">
        <v>1242</v>
      </c>
      <c r="G237" s="231" t="s">
        <v>857</v>
      </c>
      <c r="H237" s="232">
        <v>12.5</v>
      </c>
      <c r="I237" s="233"/>
      <c r="J237" s="232">
        <f>ROUND(I237*H237,2)</f>
        <v>0</v>
      </c>
      <c r="K237" s="230" t="s">
        <v>266</v>
      </c>
      <c r="L237" s="74"/>
      <c r="M237" s="234" t="s">
        <v>40</v>
      </c>
      <c r="N237" s="235" t="s">
        <v>55</v>
      </c>
      <c r="O237" s="49"/>
      <c r="P237" s="236">
        <f>O237*H237</f>
        <v>0</v>
      </c>
      <c r="Q237" s="236">
        <v>2.8E-06</v>
      </c>
      <c r="R237" s="236">
        <f>Q237*H237</f>
        <v>3.5E-05</v>
      </c>
      <c r="S237" s="236">
        <v>0</v>
      </c>
      <c r="T237" s="237">
        <f>S237*H237</f>
        <v>0</v>
      </c>
      <c r="AR237" s="25" t="s">
        <v>287</v>
      </c>
      <c r="AT237" s="25" t="s">
        <v>262</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287</v>
      </c>
      <c r="BM237" s="25" t="s">
        <v>1961</v>
      </c>
    </row>
    <row r="238" spans="2:47" s="1" customFormat="1" ht="13.5">
      <c r="B238" s="48"/>
      <c r="C238" s="76"/>
      <c r="D238" s="239" t="s">
        <v>269</v>
      </c>
      <c r="E238" s="76"/>
      <c r="F238" s="240" t="s">
        <v>1244</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343</v>
      </c>
      <c r="E239" s="76"/>
      <c r="F239" s="242" t="s">
        <v>1245</v>
      </c>
      <c r="G239" s="76"/>
      <c r="H239" s="76"/>
      <c r="I239" s="198"/>
      <c r="J239" s="76"/>
      <c r="K239" s="76"/>
      <c r="L239" s="74"/>
      <c r="M239" s="241"/>
      <c r="N239" s="49"/>
      <c r="O239" s="49"/>
      <c r="P239" s="49"/>
      <c r="Q239" s="49"/>
      <c r="R239" s="49"/>
      <c r="S239" s="49"/>
      <c r="T239" s="97"/>
      <c r="AT239" s="25" t="s">
        <v>343</v>
      </c>
      <c r="AU239" s="25" t="s">
        <v>92</v>
      </c>
    </row>
    <row r="240" spans="2:51" s="12" customFormat="1" ht="13.5">
      <c r="B240" s="253"/>
      <c r="C240" s="254"/>
      <c r="D240" s="239" t="s">
        <v>278</v>
      </c>
      <c r="E240" s="255" t="s">
        <v>40</v>
      </c>
      <c r="F240" s="256" t="s">
        <v>1246</v>
      </c>
      <c r="G240" s="254"/>
      <c r="H240" s="257">
        <v>12.5</v>
      </c>
      <c r="I240" s="258"/>
      <c r="J240" s="254"/>
      <c r="K240" s="254"/>
      <c r="L240" s="259"/>
      <c r="M240" s="260"/>
      <c r="N240" s="261"/>
      <c r="O240" s="261"/>
      <c r="P240" s="261"/>
      <c r="Q240" s="261"/>
      <c r="R240" s="261"/>
      <c r="S240" s="261"/>
      <c r="T240" s="262"/>
      <c r="AT240" s="263" t="s">
        <v>278</v>
      </c>
      <c r="AU240" s="263" t="s">
        <v>92</v>
      </c>
      <c r="AV240" s="12" t="s">
        <v>92</v>
      </c>
      <c r="AW240" s="12" t="s">
        <v>47</v>
      </c>
      <c r="AX240" s="12" t="s">
        <v>24</v>
      </c>
      <c r="AY240" s="263" t="s">
        <v>261</v>
      </c>
    </row>
    <row r="241" spans="2:65" s="1" customFormat="1" ht="22.8" customHeight="1">
      <c r="B241" s="48"/>
      <c r="C241" s="301" t="s">
        <v>631</v>
      </c>
      <c r="D241" s="301" t="s">
        <v>510</v>
      </c>
      <c r="E241" s="302" t="s">
        <v>1247</v>
      </c>
      <c r="F241" s="303" t="s">
        <v>1248</v>
      </c>
      <c r="G241" s="304" t="s">
        <v>474</v>
      </c>
      <c r="H241" s="305">
        <v>7</v>
      </c>
      <c r="I241" s="306"/>
      <c r="J241" s="305">
        <f>ROUND(I241*H241,2)</f>
        <v>0</v>
      </c>
      <c r="K241" s="303" t="s">
        <v>266</v>
      </c>
      <c r="L241" s="307"/>
      <c r="M241" s="308" t="s">
        <v>40</v>
      </c>
      <c r="N241" s="309" t="s">
        <v>55</v>
      </c>
      <c r="O241" s="49"/>
      <c r="P241" s="236">
        <f>O241*H241</f>
        <v>0</v>
      </c>
      <c r="Q241" s="236">
        <v>0.0145</v>
      </c>
      <c r="R241" s="236">
        <f>Q241*H241</f>
        <v>0.1015</v>
      </c>
      <c r="S241" s="236">
        <v>0</v>
      </c>
      <c r="T241" s="237">
        <f>S241*H241</f>
        <v>0</v>
      </c>
      <c r="AR241" s="25" t="s">
        <v>308</v>
      </c>
      <c r="AT241" s="25" t="s">
        <v>510</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287</v>
      </c>
      <c r="BM241" s="25" t="s">
        <v>1962</v>
      </c>
    </row>
    <row r="242" spans="2:47" s="1" customFormat="1" ht="13.5">
      <c r="B242" s="48"/>
      <c r="C242" s="76"/>
      <c r="D242" s="239" t="s">
        <v>269</v>
      </c>
      <c r="E242" s="76"/>
      <c r="F242" s="240" t="s">
        <v>1250</v>
      </c>
      <c r="G242" s="76"/>
      <c r="H242" s="76"/>
      <c r="I242" s="198"/>
      <c r="J242" s="76"/>
      <c r="K242" s="76"/>
      <c r="L242" s="74"/>
      <c r="M242" s="241"/>
      <c r="N242" s="49"/>
      <c r="O242" s="49"/>
      <c r="P242" s="49"/>
      <c r="Q242" s="49"/>
      <c r="R242" s="49"/>
      <c r="S242" s="49"/>
      <c r="T242" s="97"/>
      <c r="AT242" s="25" t="s">
        <v>269</v>
      </c>
      <c r="AU242" s="25" t="s">
        <v>92</v>
      </c>
    </row>
    <row r="243" spans="2:51" s="12" customFormat="1" ht="13.5">
      <c r="B243" s="253"/>
      <c r="C243" s="254"/>
      <c r="D243" s="239" t="s">
        <v>278</v>
      </c>
      <c r="E243" s="255" t="s">
        <v>40</v>
      </c>
      <c r="F243" s="256" t="s">
        <v>1963</v>
      </c>
      <c r="G243" s="254"/>
      <c r="H243" s="257">
        <v>7</v>
      </c>
      <c r="I243" s="258"/>
      <c r="J243" s="254"/>
      <c r="K243" s="254"/>
      <c r="L243" s="259"/>
      <c r="M243" s="260"/>
      <c r="N243" s="261"/>
      <c r="O243" s="261"/>
      <c r="P243" s="261"/>
      <c r="Q243" s="261"/>
      <c r="R243" s="261"/>
      <c r="S243" s="261"/>
      <c r="T243" s="262"/>
      <c r="AT243" s="263" t="s">
        <v>278</v>
      </c>
      <c r="AU243" s="263" t="s">
        <v>92</v>
      </c>
      <c r="AV243" s="12" t="s">
        <v>92</v>
      </c>
      <c r="AW243" s="12" t="s">
        <v>47</v>
      </c>
      <c r="AX243" s="12" t="s">
        <v>24</v>
      </c>
      <c r="AY243" s="263" t="s">
        <v>261</v>
      </c>
    </row>
    <row r="244" spans="2:65" s="1" customFormat="1" ht="22.8" customHeight="1">
      <c r="B244" s="48"/>
      <c r="C244" s="228" t="s">
        <v>639</v>
      </c>
      <c r="D244" s="228" t="s">
        <v>262</v>
      </c>
      <c r="E244" s="229" t="s">
        <v>1252</v>
      </c>
      <c r="F244" s="230" t="s">
        <v>1253</v>
      </c>
      <c r="G244" s="231" t="s">
        <v>340</v>
      </c>
      <c r="H244" s="232">
        <v>4.2</v>
      </c>
      <c r="I244" s="233"/>
      <c r="J244" s="232">
        <f>ROUND(I244*H244,2)</f>
        <v>0</v>
      </c>
      <c r="K244" s="230" t="s">
        <v>266</v>
      </c>
      <c r="L244" s="74"/>
      <c r="M244" s="234" t="s">
        <v>40</v>
      </c>
      <c r="N244" s="235" t="s">
        <v>55</v>
      </c>
      <c r="O244" s="49"/>
      <c r="P244" s="236">
        <f>O244*H244</f>
        <v>0</v>
      </c>
      <c r="Q244" s="236">
        <v>0</v>
      </c>
      <c r="R244" s="236">
        <f>Q244*H244</f>
        <v>0</v>
      </c>
      <c r="S244" s="236">
        <v>0</v>
      </c>
      <c r="T244" s="237">
        <f>S244*H244</f>
        <v>0</v>
      </c>
      <c r="AR244" s="25" t="s">
        <v>287</v>
      </c>
      <c r="AT244" s="25" t="s">
        <v>262</v>
      </c>
      <c r="AU244" s="25" t="s">
        <v>92</v>
      </c>
      <c r="AY244" s="25" t="s">
        <v>261</v>
      </c>
      <c r="BE244" s="238">
        <f>IF(N244="základní",J244,0)</f>
        <v>0</v>
      </c>
      <c r="BF244" s="238">
        <f>IF(N244="snížená",J244,0)</f>
        <v>0</v>
      </c>
      <c r="BG244" s="238">
        <f>IF(N244="zákl. přenesená",J244,0)</f>
        <v>0</v>
      </c>
      <c r="BH244" s="238">
        <f>IF(N244="sníž. přenesená",J244,0)</f>
        <v>0</v>
      </c>
      <c r="BI244" s="238">
        <f>IF(N244="nulová",J244,0)</f>
        <v>0</v>
      </c>
      <c r="BJ244" s="25" t="s">
        <v>24</v>
      </c>
      <c r="BK244" s="238">
        <f>ROUND(I244*H244,2)</f>
        <v>0</v>
      </c>
      <c r="BL244" s="25" t="s">
        <v>287</v>
      </c>
      <c r="BM244" s="25" t="s">
        <v>1964</v>
      </c>
    </row>
    <row r="245" spans="2:47" s="1" customFormat="1" ht="13.5">
      <c r="B245" s="48"/>
      <c r="C245" s="76"/>
      <c r="D245" s="239" t="s">
        <v>269</v>
      </c>
      <c r="E245" s="76"/>
      <c r="F245" s="240" t="s">
        <v>1255</v>
      </c>
      <c r="G245" s="76"/>
      <c r="H245" s="76"/>
      <c r="I245" s="198"/>
      <c r="J245" s="76"/>
      <c r="K245" s="76"/>
      <c r="L245" s="74"/>
      <c r="M245" s="241"/>
      <c r="N245" s="49"/>
      <c r="O245" s="49"/>
      <c r="P245" s="49"/>
      <c r="Q245" s="49"/>
      <c r="R245" s="49"/>
      <c r="S245" s="49"/>
      <c r="T245" s="97"/>
      <c r="AT245" s="25" t="s">
        <v>269</v>
      </c>
      <c r="AU245" s="25" t="s">
        <v>92</v>
      </c>
    </row>
    <row r="246" spans="2:47" s="1" customFormat="1" ht="13.5">
      <c r="B246" s="48"/>
      <c r="C246" s="76"/>
      <c r="D246" s="239" t="s">
        <v>343</v>
      </c>
      <c r="E246" s="76"/>
      <c r="F246" s="242" t="s">
        <v>1256</v>
      </c>
      <c r="G246" s="76"/>
      <c r="H246" s="76"/>
      <c r="I246" s="198"/>
      <c r="J246" s="76"/>
      <c r="K246" s="76"/>
      <c r="L246" s="74"/>
      <c r="M246" s="241"/>
      <c r="N246" s="49"/>
      <c r="O246" s="49"/>
      <c r="P246" s="49"/>
      <c r="Q246" s="49"/>
      <c r="R246" s="49"/>
      <c r="S246" s="49"/>
      <c r="T246" s="97"/>
      <c r="AT246" s="25" t="s">
        <v>343</v>
      </c>
      <c r="AU246" s="25" t="s">
        <v>92</v>
      </c>
    </row>
    <row r="247" spans="2:47" s="1" customFormat="1" ht="13.5">
      <c r="B247" s="48"/>
      <c r="C247" s="76"/>
      <c r="D247" s="239" t="s">
        <v>271</v>
      </c>
      <c r="E247" s="76"/>
      <c r="F247" s="242" t="s">
        <v>1257</v>
      </c>
      <c r="G247" s="76"/>
      <c r="H247" s="76"/>
      <c r="I247" s="198"/>
      <c r="J247" s="76"/>
      <c r="K247" s="76"/>
      <c r="L247" s="74"/>
      <c r="M247" s="241"/>
      <c r="N247" s="49"/>
      <c r="O247" s="49"/>
      <c r="P247" s="49"/>
      <c r="Q247" s="49"/>
      <c r="R247" s="49"/>
      <c r="S247" s="49"/>
      <c r="T247" s="97"/>
      <c r="AT247" s="25" t="s">
        <v>271</v>
      </c>
      <c r="AU247" s="25" t="s">
        <v>92</v>
      </c>
    </row>
    <row r="248" spans="2:51" s="12" customFormat="1" ht="13.5">
      <c r="B248" s="253"/>
      <c r="C248" s="254"/>
      <c r="D248" s="239" t="s">
        <v>278</v>
      </c>
      <c r="E248" s="255" t="s">
        <v>40</v>
      </c>
      <c r="F248" s="256" t="s">
        <v>1258</v>
      </c>
      <c r="G248" s="254"/>
      <c r="H248" s="257">
        <v>4.2</v>
      </c>
      <c r="I248" s="258"/>
      <c r="J248" s="254"/>
      <c r="K248" s="254"/>
      <c r="L248" s="259"/>
      <c r="M248" s="260"/>
      <c r="N248" s="261"/>
      <c r="O248" s="261"/>
      <c r="P248" s="261"/>
      <c r="Q248" s="261"/>
      <c r="R248" s="261"/>
      <c r="S248" s="261"/>
      <c r="T248" s="262"/>
      <c r="AT248" s="263" t="s">
        <v>278</v>
      </c>
      <c r="AU248" s="263" t="s">
        <v>92</v>
      </c>
      <c r="AV248" s="12" t="s">
        <v>92</v>
      </c>
      <c r="AW248" s="12" t="s">
        <v>47</v>
      </c>
      <c r="AX248" s="12" t="s">
        <v>24</v>
      </c>
      <c r="AY248" s="263" t="s">
        <v>261</v>
      </c>
    </row>
    <row r="249" spans="2:65" s="1" customFormat="1" ht="14.4" customHeight="1">
      <c r="B249" s="48"/>
      <c r="C249" s="228" t="s">
        <v>645</v>
      </c>
      <c r="D249" s="228" t="s">
        <v>262</v>
      </c>
      <c r="E249" s="229" t="s">
        <v>1265</v>
      </c>
      <c r="F249" s="230" t="s">
        <v>1266</v>
      </c>
      <c r="G249" s="231" t="s">
        <v>504</v>
      </c>
      <c r="H249" s="232">
        <v>18.9</v>
      </c>
      <c r="I249" s="233"/>
      <c r="J249" s="232">
        <f>ROUND(I249*H249,2)</f>
        <v>0</v>
      </c>
      <c r="K249" s="230" t="s">
        <v>266</v>
      </c>
      <c r="L249" s="74"/>
      <c r="M249" s="234" t="s">
        <v>40</v>
      </c>
      <c r="N249" s="235" t="s">
        <v>55</v>
      </c>
      <c r="O249" s="49"/>
      <c r="P249" s="236">
        <f>O249*H249</f>
        <v>0</v>
      </c>
      <c r="Q249" s="236">
        <v>0.00401814</v>
      </c>
      <c r="R249" s="236">
        <f>Q249*H249</f>
        <v>0.075942846</v>
      </c>
      <c r="S249" s="236">
        <v>0</v>
      </c>
      <c r="T249" s="237">
        <f>S249*H249</f>
        <v>0</v>
      </c>
      <c r="AR249" s="25" t="s">
        <v>287</v>
      </c>
      <c r="AT249" s="25" t="s">
        <v>262</v>
      </c>
      <c r="AU249" s="25" t="s">
        <v>92</v>
      </c>
      <c r="AY249" s="25" t="s">
        <v>261</v>
      </c>
      <c r="BE249" s="238">
        <f>IF(N249="základní",J249,0)</f>
        <v>0</v>
      </c>
      <c r="BF249" s="238">
        <f>IF(N249="snížená",J249,0)</f>
        <v>0</v>
      </c>
      <c r="BG249" s="238">
        <f>IF(N249="zákl. přenesená",J249,0)</f>
        <v>0</v>
      </c>
      <c r="BH249" s="238">
        <f>IF(N249="sníž. přenesená",J249,0)</f>
        <v>0</v>
      </c>
      <c r="BI249" s="238">
        <f>IF(N249="nulová",J249,0)</f>
        <v>0</v>
      </c>
      <c r="BJ249" s="25" t="s">
        <v>24</v>
      </c>
      <c r="BK249" s="238">
        <f>ROUND(I249*H249,2)</f>
        <v>0</v>
      </c>
      <c r="BL249" s="25" t="s">
        <v>287</v>
      </c>
      <c r="BM249" s="25" t="s">
        <v>1965</v>
      </c>
    </row>
    <row r="250" spans="2:47" s="1" customFormat="1" ht="13.5">
      <c r="B250" s="48"/>
      <c r="C250" s="76"/>
      <c r="D250" s="239" t="s">
        <v>269</v>
      </c>
      <c r="E250" s="76"/>
      <c r="F250" s="240" t="s">
        <v>1268</v>
      </c>
      <c r="G250" s="76"/>
      <c r="H250" s="76"/>
      <c r="I250" s="198"/>
      <c r="J250" s="76"/>
      <c r="K250" s="76"/>
      <c r="L250" s="74"/>
      <c r="M250" s="241"/>
      <c r="N250" s="49"/>
      <c r="O250" s="49"/>
      <c r="P250" s="49"/>
      <c r="Q250" s="49"/>
      <c r="R250" s="49"/>
      <c r="S250" s="49"/>
      <c r="T250" s="97"/>
      <c r="AT250" s="25" t="s">
        <v>269</v>
      </c>
      <c r="AU250" s="25" t="s">
        <v>92</v>
      </c>
    </row>
    <row r="251" spans="2:47" s="1" customFormat="1" ht="13.5">
      <c r="B251" s="48"/>
      <c r="C251" s="76"/>
      <c r="D251" s="239" t="s">
        <v>271</v>
      </c>
      <c r="E251" s="76"/>
      <c r="F251" s="242" t="s">
        <v>1269</v>
      </c>
      <c r="G251" s="76"/>
      <c r="H251" s="76"/>
      <c r="I251" s="198"/>
      <c r="J251" s="76"/>
      <c r="K251" s="76"/>
      <c r="L251" s="74"/>
      <c r="M251" s="241"/>
      <c r="N251" s="49"/>
      <c r="O251" s="49"/>
      <c r="P251" s="49"/>
      <c r="Q251" s="49"/>
      <c r="R251" s="49"/>
      <c r="S251" s="49"/>
      <c r="T251" s="97"/>
      <c r="AT251" s="25" t="s">
        <v>271</v>
      </c>
      <c r="AU251" s="25" t="s">
        <v>92</v>
      </c>
    </row>
    <row r="252" spans="2:51" s="12" customFormat="1" ht="13.5">
      <c r="B252" s="253"/>
      <c r="C252" s="254"/>
      <c r="D252" s="239" t="s">
        <v>278</v>
      </c>
      <c r="E252" s="255" t="s">
        <v>40</v>
      </c>
      <c r="F252" s="256" t="s">
        <v>1270</v>
      </c>
      <c r="G252" s="254"/>
      <c r="H252" s="257">
        <v>18.9</v>
      </c>
      <c r="I252" s="258"/>
      <c r="J252" s="254"/>
      <c r="K252" s="254"/>
      <c r="L252" s="259"/>
      <c r="M252" s="260"/>
      <c r="N252" s="261"/>
      <c r="O252" s="261"/>
      <c r="P252" s="261"/>
      <c r="Q252" s="261"/>
      <c r="R252" s="261"/>
      <c r="S252" s="261"/>
      <c r="T252" s="262"/>
      <c r="AT252" s="263" t="s">
        <v>278</v>
      </c>
      <c r="AU252" s="263" t="s">
        <v>92</v>
      </c>
      <c r="AV252" s="12" t="s">
        <v>92</v>
      </c>
      <c r="AW252" s="12" t="s">
        <v>47</v>
      </c>
      <c r="AX252" s="12" t="s">
        <v>24</v>
      </c>
      <c r="AY252" s="263" t="s">
        <v>261</v>
      </c>
    </row>
    <row r="253" spans="2:63" s="10" customFormat="1" ht="29.85" customHeight="1">
      <c r="B253" s="214"/>
      <c r="C253" s="215"/>
      <c r="D253" s="216" t="s">
        <v>83</v>
      </c>
      <c r="E253" s="274" t="s">
        <v>313</v>
      </c>
      <c r="F253" s="274" t="s">
        <v>866</v>
      </c>
      <c r="G253" s="215"/>
      <c r="H253" s="215"/>
      <c r="I253" s="218"/>
      <c r="J253" s="275">
        <f>BK253</f>
        <v>0</v>
      </c>
      <c r="K253" s="215"/>
      <c r="L253" s="220"/>
      <c r="M253" s="221"/>
      <c r="N253" s="222"/>
      <c r="O253" s="222"/>
      <c r="P253" s="223">
        <f>SUM(P254:P265)</f>
        <v>0</v>
      </c>
      <c r="Q253" s="222"/>
      <c r="R253" s="223">
        <f>SUM(R254:R265)</f>
        <v>0.120529551424</v>
      </c>
      <c r="S253" s="222"/>
      <c r="T253" s="224">
        <f>SUM(T254:T265)</f>
        <v>0</v>
      </c>
      <c r="AR253" s="225" t="s">
        <v>24</v>
      </c>
      <c r="AT253" s="226" t="s">
        <v>83</v>
      </c>
      <c r="AU253" s="226" t="s">
        <v>24</v>
      </c>
      <c r="AY253" s="225" t="s">
        <v>261</v>
      </c>
      <c r="BK253" s="227">
        <f>SUM(BK254:BK265)</f>
        <v>0</v>
      </c>
    </row>
    <row r="254" spans="2:65" s="1" customFormat="1" ht="22.8" customHeight="1">
      <c r="B254" s="48"/>
      <c r="C254" s="228" t="s">
        <v>650</v>
      </c>
      <c r="D254" s="228" t="s">
        <v>262</v>
      </c>
      <c r="E254" s="229" t="s">
        <v>1271</v>
      </c>
      <c r="F254" s="230" t="s">
        <v>1272</v>
      </c>
      <c r="G254" s="231" t="s">
        <v>504</v>
      </c>
      <c r="H254" s="232">
        <v>0.98</v>
      </c>
      <c r="I254" s="233"/>
      <c r="J254" s="232">
        <f>ROUND(I254*H254,2)</f>
        <v>0</v>
      </c>
      <c r="K254" s="230" t="s">
        <v>40</v>
      </c>
      <c r="L254" s="74"/>
      <c r="M254" s="234" t="s">
        <v>40</v>
      </c>
      <c r="N254" s="235" t="s">
        <v>55</v>
      </c>
      <c r="O254" s="49"/>
      <c r="P254" s="236">
        <f>O254*H254</f>
        <v>0</v>
      </c>
      <c r="Q254" s="236">
        <v>0.05578</v>
      </c>
      <c r="R254" s="236">
        <f>Q254*H254</f>
        <v>0.0546644</v>
      </c>
      <c r="S254" s="236">
        <v>0</v>
      </c>
      <c r="T254" s="237">
        <f>S254*H254</f>
        <v>0</v>
      </c>
      <c r="AR254" s="25" t="s">
        <v>287</v>
      </c>
      <c r="AT254" s="25" t="s">
        <v>262</v>
      </c>
      <c r="AU254" s="25" t="s">
        <v>92</v>
      </c>
      <c r="AY254" s="25" t="s">
        <v>261</v>
      </c>
      <c r="BE254" s="238">
        <f>IF(N254="základní",J254,0)</f>
        <v>0</v>
      </c>
      <c r="BF254" s="238">
        <f>IF(N254="snížená",J254,0)</f>
        <v>0</v>
      </c>
      <c r="BG254" s="238">
        <f>IF(N254="zákl. přenesená",J254,0)</f>
        <v>0</v>
      </c>
      <c r="BH254" s="238">
        <f>IF(N254="sníž. přenesená",J254,0)</f>
        <v>0</v>
      </c>
      <c r="BI254" s="238">
        <f>IF(N254="nulová",J254,0)</f>
        <v>0</v>
      </c>
      <c r="BJ254" s="25" t="s">
        <v>24</v>
      </c>
      <c r="BK254" s="238">
        <f>ROUND(I254*H254,2)</f>
        <v>0</v>
      </c>
      <c r="BL254" s="25" t="s">
        <v>287</v>
      </c>
      <c r="BM254" s="25" t="s">
        <v>1966</v>
      </c>
    </row>
    <row r="255" spans="2:47" s="1" customFormat="1" ht="13.5">
      <c r="B255" s="48"/>
      <c r="C255" s="76"/>
      <c r="D255" s="239" t="s">
        <v>271</v>
      </c>
      <c r="E255" s="76"/>
      <c r="F255" s="242" t="s">
        <v>1274</v>
      </c>
      <c r="G255" s="76"/>
      <c r="H255" s="76"/>
      <c r="I255" s="198"/>
      <c r="J255" s="76"/>
      <c r="K255" s="76"/>
      <c r="L255" s="74"/>
      <c r="M255" s="241"/>
      <c r="N255" s="49"/>
      <c r="O255" s="49"/>
      <c r="P255" s="49"/>
      <c r="Q255" s="49"/>
      <c r="R255" s="49"/>
      <c r="S255" s="49"/>
      <c r="T255" s="97"/>
      <c r="AT255" s="25" t="s">
        <v>271</v>
      </c>
      <c r="AU255" s="25" t="s">
        <v>92</v>
      </c>
    </row>
    <row r="256" spans="2:51" s="12" customFormat="1" ht="13.5">
      <c r="B256" s="253"/>
      <c r="C256" s="254"/>
      <c r="D256" s="239" t="s">
        <v>278</v>
      </c>
      <c r="E256" s="255" t="s">
        <v>40</v>
      </c>
      <c r="F256" s="256" t="s">
        <v>1647</v>
      </c>
      <c r="G256" s="254"/>
      <c r="H256" s="257">
        <v>0.98</v>
      </c>
      <c r="I256" s="258"/>
      <c r="J256" s="254"/>
      <c r="K256" s="254"/>
      <c r="L256" s="259"/>
      <c r="M256" s="260"/>
      <c r="N256" s="261"/>
      <c r="O256" s="261"/>
      <c r="P256" s="261"/>
      <c r="Q256" s="261"/>
      <c r="R256" s="261"/>
      <c r="S256" s="261"/>
      <c r="T256" s="262"/>
      <c r="AT256" s="263" t="s">
        <v>278</v>
      </c>
      <c r="AU256" s="263" t="s">
        <v>92</v>
      </c>
      <c r="AV256" s="12" t="s">
        <v>92</v>
      </c>
      <c r="AW256" s="12" t="s">
        <v>47</v>
      </c>
      <c r="AX256" s="12" t="s">
        <v>24</v>
      </c>
      <c r="AY256" s="263" t="s">
        <v>261</v>
      </c>
    </row>
    <row r="257" spans="2:65" s="1" customFormat="1" ht="14.4" customHeight="1">
      <c r="B257" s="48"/>
      <c r="C257" s="301" t="s">
        <v>655</v>
      </c>
      <c r="D257" s="301" t="s">
        <v>510</v>
      </c>
      <c r="E257" s="302" t="s">
        <v>1648</v>
      </c>
      <c r="F257" s="303" t="s">
        <v>1649</v>
      </c>
      <c r="G257" s="304" t="s">
        <v>857</v>
      </c>
      <c r="H257" s="305">
        <v>3.44</v>
      </c>
      <c r="I257" s="306"/>
      <c r="J257" s="305">
        <f>ROUND(I257*H257,2)</f>
        <v>0</v>
      </c>
      <c r="K257" s="303" t="s">
        <v>40</v>
      </c>
      <c r="L257" s="307"/>
      <c r="M257" s="308" t="s">
        <v>40</v>
      </c>
      <c r="N257" s="309" t="s">
        <v>55</v>
      </c>
      <c r="O257" s="49"/>
      <c r="P257" s="236">
        <f>O257*H257</f>
        <v>0</v>
      </c>
      <c r="Q257" s="236">
        <v>0.0109</v>
      </c>
      <c r="R257" s="236">
        <f>Q257*H257</f>
        <v>0.037496</v>
      </c>
      <c r="S257" s="236">
        <v>0</v>
      </c>
      <c r="T257" s="237">
        <f>S257*H257</f>
        <v>0</v>
      </c>
      <c r="AR257" s="25" t="s">
        <v>308</v>
      </c>
      <c r="AT257" s="25" t="s">
        <v>510</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1967</v>
      </c>
    </row>
    <row r="258" spans="2:47" s="1" customFormat="1" ht="13.5">
      <c r="B258" s="48"/>
      <c r="C258" s="76"/>
      <c r="D258" s="239" t="s">
        <v>271</v>
      </c>
      <c r="E258" s="76"/>
      <c r="F258" s="242" t="s">
        <v>1651</v>
      </c>
      <c r="G258" s="76"/>
      <c r="H258" s="76"/>
      <c r="I258" s="198"/>
      <c r="J258" s="76"/>
      <c r="K258" s="76"/>
      <c r="L258" s="74"/>
      <c r="M258" s="241"/>
      <c r="N258" s="49"/>
      <c r="O258" s="49"/>
      <c r="P258" s="49"/>
      <c r="Q258" s="49"/>
      <c r="R258" s="49"/>
      <c r="S258" s="49"/>
      <c r="T258" s="97"/>
      <c r="AT258" s="25" t="s">
        <v>271</v>
      </c>
      <c r="AU258" s="25" t="s">
        <v>92</v>
      </c>
    </row>
    <row r="259" spans="2:51" s="12" customFormat="1" ht="13.5">
      <c r="B259" s="253"/>
      <c r="C259" s="254"/>
      <c r="D259" s="239" t="s">
        <v>278</v>
      </c>
      <c r="E259" s="255" t="s">
        <v>40</v>
      </c>
      <c r="F259" s="256" t="s">
        <v>1652</v>
      </c>
      <c r="G259" s="254"/>
      <c r="H259" s="257">
        <v>3.44</v>
      </c>
      <c r="I259" s="258"/>
      <c r="J259" s="254"/>
      <c r="K259" s="254"/>
      <c r="L259" s="259"/>
      <c r="M259" s="260"/>
      <c r="N259" s="261"/>
      <c r="O259" s="261"/>
      <c r="P259" s="261"/>
      <c r="Q259" s="261"/>
      <c r="R259" s="261"/>
      <c r="S259" s="261"/>
      <c r="T259" s="262"/>
      <c r="AT259" s="263" t="s">
        <v>278</v>
      </c>
      <c r="AU259" s="263" t="s">
        <v>92</v>
      </c>
      <c r="AV259" s="12" t="s">
        <v>92</v>
      </c>
      <c r="AW259" s="12" t="s">
        <v>47</v>
      </c>
      <c r="AX259" s="12" t="s">
        <v>24</v>
      </c>
      <c r="AY259" s="263" t="s">
        <v>261</v>
      </c>
    </row>
    <row r="260" spans="2:65" s="1" customFormat="1" ht="14.4" customHeight="1">
      <c r="B260" s="48"/>
      <c r="C260" s="228" t="s">
        <v>660</v>
      </c>
      <c r="D260" s="228" t="s">
        <v>262</v>
      </c>
      <c r="E260" s="229" t="s">
        <v>1281</v>
      </c>
      <c r="F260" s="230" t="s">
        <v>1282</v>
      </c>
      <c r="G260" s="231" t="s">
        <v>504</v>
      </c>
      <c r="H260" s="232">
        <v>0.72</v>
      </c>
      <c r="I260" s="233"/>
      <c r="J260" s="232">
        <f>ROUND(I260*H260,2)</f>
        <v>0</v>
      </c>
      <c r="K260" s="230" t="s">
        <v>266</v>
      </c>
      <c r="L260" s="74"/>
      <c r="M260" s="234" t="s">
        <v>40</v>
      </c>
      <c r="N260" s="235" t="s">
        <v>55</v>
      </c>
      <c r="O260" s="49"/>
      <c r="P260" s="236">
        <f>O260*H260</f>
        <v>0</v>
      </c>
      <c r="Q260" s="236">
        <v>0.0394015992</v>
      </c>
      <c r="R260" s="236">
        <f>Q260*H260</f>
        <v>0.028369151423999997</v>
      </c>
      <c r="S260" s="236">
        <v>0</v>
      </c>
      <c r="T260" s="237">
        <f>S260*H260</f>
        <v>0</v>
      </c>
      <c r="AR260" s="25" t="s">
        <v>287</v>
      </c>
      <c r="AT260" s="25" t="s">
        <v>262</v>
      </c>
      <c r="AU260" s="25" t="s">
        <v>92</v>
      </c>
      <c r="AY260" s="25" t="s">
        <v>261</v>
      </c>
      <c r="BE260" s="238">
        <f>IF(N260="základní",J260,0)</f>
        <v>0</v>
      </c>
      <c r="BF260" s="238">
        <f>IF(N260="snížená",J260,0)</f>
        <v>0</v>
      </c>
      <c r="BG260" s="238">
        <f>IF(N260="zákl. přenesená",J260,0)</f>
        <v>0</v>
      </c>
      <c r="BH260" s="238">
        <f>IF(N260="sníž. přenesená",J260,0)</f>
        <v>0</v>
      </c>
      <c r="BI260" s="238">
        <f>IF(N260="nulová",J260,0)</f>
        <v>0</v>
      </c>
      <c r="BJ260" s="25" t="s">
        <v>24</v>
      </c>
      <c r="BK260" s="238">
        <f>ROUND(I260*H260,2)</f>
        <v>0</v>
      </c>
      <c r="BL260" s="25" t="s">
        <v>287</v>
      </c>
      <c r="BM260" s="25" t="s">
        <v>1968</v>
      </c>
    </row>
    <row r="261" spans="2:47" s="1" customFormat="1" ht="13.5">
      <c r="B261" s="48"/>
      <c r="C261" s="76"/>
      <c r="D261" s="239" t="s">
        <v>269</v>
      </c>
      <c r="E261" s="76"/>
      <c r="F261" s="240" t="s">
        <v>1284</v>
      </c>
      <c r="G261" s="76"/>
      <c r="H261" s="76"/>
      <c r="I261" s="198"/>
      <c r="J261" s="76"/>
      <c r="K261" s="76"/>
      <c r="L261" s="74"/>
      <c r="M261" s="241"/>
      <c r="N261" s="49"/>
      <c r="O261" s="49"/>
      <c r="P261" s="49"/>
      <c r="Q261" s="49"/>
      <c r="R261" s="49"/>
      <c r="S261" s="49"/>
      <c r="T261" s="97"/>
      <c r="AT261" s="25" t="s">
        <v>269</v>
      </c>
      <c r="AU261" s="25" t="s">
        <v>92</v>
      </c>
    </row>
    <row r="262" spans="2:47" s="1" customFormat="1" ht="13.5">
      <c r="B262" s="48"/>
      <c r="C262" s="76"/>
      <c r="D262" s="239" t="s">
        <v>343</v>
      </c>
      <c r="E262" s="76"/>
      <c r="F262" s="242" t="s">
        <v>1285</v>
      </c>
      <c r="G262" s="76"/>
      <c r="H262" s="76"/>
      <c r="I262" s="198"/>
      <c r="J262" s="76"/>
      <c r="K262" s="76"/>
      <c r="L262" s="74"/>
      <c r="M262" s="241"/>
      <c r="N262" s="49"/>
      <c r="O262" s="49"/>
      <c r="P262" s="49"/>
      <c r="Q262" s="49"/>
      <c r="R262" s="49"/>
      <c r="S262" s="49"/>
      <c r="T262" s="97"/>
      <c r="AT262" s="25" t="s">
        <v>343</v>
      </c>
      <c r="AU262" s="25" t="s">
        <v>92</v>
      </c>
    </row>
    <row r="263" spans="2:47" s="1" customFormat="1" ht="13.5">
      <c r="B263" s="48"/>
      <c r="C263" s="76"/>
      <c r="D263" s="239" t="s">
        <v>271</v>
      </c>
      <c r="E263" s="76"/>
      <c r="F263" s="242" t="s">
        <v>1286</v>
      </c>
      <c r="G263" s="76"/>
      <c r="H263" s="76"/>
      <c r="I263" s="198"/>
      <c r="J263" s="76"/>
      <c r="K263" s="76"/>
      <c r="L263" s="74"/>
      <c r="M263" s="241"/>
      <c r="N263" s="49"/>
      <c r="O263" s="49"/>
      <c r="P263" s="49"/>
      <c r="Q263" s="49"/>
      <c r="R263" s="49"/>
      <c r="S263" s="49"/>
      <c r="T263" s="97"/>
      <c r="AT263" s="25" t="s">
        <v>271</v>
      </c>
      <c r="AU263" s="25" t="s">
        <v>92</v>
      </c>
    </row>
    <row r="264" spans="2:51" s="12" customFormat="1" ht="13.5">
      <c r="B264" s="253"/>
      <c r="C264" s="254"/>
      <c r="D264" s="239" t="s">
        <v>278</v>
      </c>
      <c r="E264" s="255" t="s">
        <v>40</v>
      </c>
      <c r="F264" s="256" t="s">
        <v>1969</v>
      </c>
      <c r="G264" s="254"/>
      <c r="H264" s="257">
        <v>0.72</v>
      </c>
      <c r="I264" s="258"/>
      <c r="J264" s="254"/>
      <c r="K264" s="254"/>
      <c r="L264" s="259"/>
      <c r="M264" s="260"/>
      <c r="N264" s="261"/>
      <c r="O264" s="261"/>
      <c r="P264" s="261"/>
      <c r="Q264" s="261"/>
      <c r="R264" s="261"/>
      <c r="S264" s="261"/>
      <c r="T264" s="262"/>
      <c r="AT264" s="263" t="s">
        <v>278</v>
      </c>
      <c r="AU264" s="263" t="s">
        <v>92</v>
      </c>
      <c r="AV264" s="12" t="s">
        <v>92</v>
      </c>
      <c r="AW264" s="12" t="s">
        <v>47</v>
      </c>
      <c r="AX264" s="12" t="s">
        <v>24</v>
      </c>
      <c r="AY264" s="263" t="s">
        <v>261</v>
      </c>
    </row>
    <row r="265" spans="2:65" s="1" customFormat="1" ht="22.8" customHeight="1">
      <c r="B265" s="48"/>
      <c r="C265" s="228" t="s">
        <v>666</v>
      </c>
      <c r="D265" s="228" t="s">
        <v>262</v>
      </c>
      <c r="E265" s="229" t="s">
        <v>1288</v>
      </c>
      <c r="F265" s="230" t="s">
        <v>1289</v>
      </c>
      <c r="G265" s="231" t="s">
        <v>1182</v>
      </c>
      <c r="H265" s="232">
        <v>1</v>
      </c>
      <c r="I265" s="233"/>
      <c r="J265" s="232">
        <f>ROUND(I265*H265,2)</f>
        <v>0</v>
      </c>
      <c r="K265" s="230" t="s">
        <v>40</v>
      </c>
      <c r="L265" s="74"/>
      <c r="M265" s="234" t="s">
        <v>40</v>
      </c>
      <c r="N265" s="235" t="s">
        <v>55</v>
      </c>
      <c r="O265" s="49"/>
      <c r="P265" s="236">
        <f>O265*H265</f>
        <v>0</v>
      </c>
      <c r="Q265" s="236">
        <v>0</v>
      </c>
      <c r="R265" s="236">
        <f>Q265*H265</f>
        <v>0</v>
      </c>
      <c r="S265" s="236">
        <v>0</v>
      </c>
      <c r="T265" s="237">
        <f>S265*H265</f>
        <v>0</v>
      </c>
      <c r="AR265" s="25" t="s">
        <v>287</v>
      </c>
      <c r="AT265" s="25" t="s">
        <v>262</v>
      </c>
      <c r="AU265" s="25" t="s">
        <v>92</v>
      </c>
      <c r="AY265" s="25" t="s">
        <v>261</v>
      </c>
      <c r="BE265" s="238">
        <f>IF(N265="základní",J265,0)</f>
        <v>0</v>
      </c>
      <c r="BF265" s="238">
        <f>IF(N265="snížená",J265,0)</f>
        <v>0</v>
      </c>
      <c r="BG265" s="238">
        <f>IF(N265="zákl. přenesená",J265,0)</f>
        <v>0</v>
      </c>
      <c r="BH265" s="238">
        <f>IF(N265="sníž. přenesená",J265,0)</f>
        <v>0</v>
      </c>
      <c r="BI265" s="238">
        <f>IF(N265="nulová",J265,0)</f>
        <v>0</v>
      </c>
      <c r="BJ265" s="25" t="s">
        <v>24</v>
      </c>
      <c r="BK265" s="238">
        <f>ROUND(I265*H265,2)</f>
        <v>0</v>
      </c>
      <c r="BL265" s="25" t="s">
        <v>287</v>
      </c>
      <c r="BM265" s="25" t="s">
        <v>1970</v>
      </c>
    </row>
    <row r="266" spans="2:63" s="10" customFormat="1" ht="29.85" customHeight="1">
      <c r="B266" s="214"/>
      <c r="C266" s="215"/>
      <c r="D266" s="216" t="s">
        <v>83</v>
      </c>
      <c r="E266" s="274" t="s">
        <v>930</v>
      </c>
      <c r="F266" s="274" t="s">
        <v>931</v>
      </c>
      <c r="G266" s="215"/>
      <c r="H266" s="215"/>
      <c r="I266" s="218"/>
      <c r="J266" s="275">
        <f>BK266</f>
        <v>0</v>
      </c>
      <c r="K266" s="215"/>
      <c r="L266" s="220"/>
      <c r="M266" s="221"/>
      <c r="N266" s="222"/>
      <c r="O266" s="222"/>
      <c r="P266" s="223">
        <f>SUM(P267:P268)</f>
        <v>0</v>
      </c>
      <c r="Q266" s="222"/>
      <c r="R266" s="223">
        <f>SUM(R267:R268)</f>
        <v>0</v>
      </c>
      <c r="S266" s="222"/>
      <c r="T266" s="224">
        <f>SUM(T267:T268)</f>
        <v>0</v>
      </c>
      <c r="AR266" s="225" t="s">
        <v>24</v>
      </c>
      <c r="AT266" s="226" t="s">
        <v>83</v>
      </c>
      <c r="AU266" s="226" t="s">
        <v>24</v>
      </c>
      <c r="AY266" s="225" t="s">
        <v>261</v>
      </c>
      <c r="BK266" s="227">
        <f>SUM(BK267:BK268)</f>
        <v>0</v>
      </c>
    </row>
    <row r="267" spans="2:65" s="1" customFormat="1" ht="14.4" customHeight="1">
      <c r="B267" s="48"/>
      <c r="C267" s="228" t="s">
        <v>673</v>
      </c>
      <c r="D267" s="228" t="s">
        <v>262</v>
      </c>
      <c r="E267" s="229" t="s">
        <v>933</v>
      </c>
      <c r="F267" s="230" t="s">
        <v>934</v>
      </c>
      <c r="G267" s="231" t="s">
        <v>363</v>
      </c>
      <c r="H267" s="232">
        <v>9.51</v>
      </c>
      <c r="I267" s="233"/>
      <c r="J267" s="232">
        <f>ROUND(I267*H267,2)</f>
        <v>0</v>
      </c>
      <c r="K267" s="230" t="s">
        <v>266</v>
      </c>
      <c r="L267" s="74"/>
      <c r="M267" s="234" t="s">
        <v>40</v>
      </c>
      <c r="N267" s="235" t="s">
        <v>55</v>
      </c>
      <c r="O267" s="49"/>
      <c r="P267" s="236">
        <f>O267*H267</f>
        <v>0</v>
      </c>
      <c r="Q267" s="236">
        <v>0</v>
      </c>
      <c r="R267" s="236">
        <f>Q267*H267</f>
        <v>0</v>
      </c>
      <c r="S267" s="236">
        <v>0</v>
      </c>
      <c r="T267" s="237">
        <f>S267*H267</f>
        <v>0</v>
      </c>
      <c r="AR267" s="25" t="s">
        <v>287</v>
      </c>
      <c r="AT267" s="25" t="s">
        <v>262</v>
      </c>
      <c r="AU267" s="25" t="s">
        <v>92</v>
      </c>
      <c r="AY267" s="25" t="s">
        <v>261</v>
      </c>
      <c r="BE267" s="238">
        <f>IF(N267="základní",J267,0)</f>
        <v>0</v>
      </c>
      <c r="BF267" s="238">
        <f>IF(N267="snížená",J267,0)</f>
        <v>0</v>
      </c>
      <c r="BG267" s="238">
        <f>IF(N267="zákl. přenesená",J267,0)</f>
        <v>0</v>
      </c>
      <c r="BH267" s="238">
        <f>IF(N267="sníž. přenesená",J267,0)</f>
        <v>0</v>
      </c>
      <c r="BI267" s="238">
        <f>IF(N267="nulová",J267,0)</f>
        <v>0</v>
      </c>
      <c r="BJ267" s="25" t="s">
        <v>24</v>
      </c>
      <c r="BK267" s="238">
        <f>ROUND(I267*H267,2)</f>
        <v>0</v>
      </c>
      <c r="BL267" s="25" t="s">
        <v>287</v>
      </c>
      <c r="BM267" s="25" t="s">
        <v>1971</v>
      </c>
    </row>
    <row r="268" spans="2:47" s="1" customFormat="1" ht="13.5">
      <c r="B268" s="48"/>
      <c r="C268" s="76"/>
      <c r="D268" s="239" t="s">
        <v>269</v>
      </c>
      <c r="E268" s="76"/>
      <c r="F268" s="240" t="s">
        <v>936</v>
      </c>
      <c r="G268" s="76"/>
      <c r="H268" s="76"/>
      <c r="I268" s="198"/>
      <c r="J268" s="76"/>
      <c r="K268" s="76"/>
      <c r="L268" s="74"/>
      <c r="M268" s="241"/>
      <c r="N268" s="49"/>
      <c r="O268" s="49"/>
      <c r="P268" s="49"/>
      <c r="Q268" s="49"/>
      <c r="R268" s="49"/>
      <c r="S268" s="49"/>
      <c r="T268" s="97"/>
      <c r="AT268" s="25" t="s">
        <v>269</v>
      </c>
      <c r="AU268" s="25" t="s">
        <v>92</v>
      </c>
    </row>
    <row r="269" spans="2:63" s="10" customFormat="1" ht="37.4" customHeight="1">
      <c r="B269" s="214"/>
      <c r="C269" s="215"/>
      <c r="D269" s="216" t="s">
        <v>83</v>
      </c>
      <c r="E269" s="217" t="s">
        <v>937</v>
      </c>
      <c r="F269" s="217" t="s">
        <v>938</v>
      </c>
      <c r="G269" s="215"/>
      <c r="H269" s="215"/>
      <c r="I269" s="218"/>
      <c r="J269" s="219">
        <f>BK269</f>
        <v>0</v>
      </c>
      <c r="K269" s="215"/>
      <c r="L269" s="220"/>
      <c r="M269" s="221"/>
      <c r="N269" s="222"/>
      <c r="O269" s="222"/>
      <c r="P269" s="223">
        <f>P270+P290</f>
        <v>0</v>
      </c>
      <c r="Q269" s="222"/>
      <c r="R269" s="223">
        <f>R270+R290</f>
        <v>0.0208877805</v>
      </c>
      <c r="S269" s="222"/>
      <c r="T269" s="224">
        <f>T270+T290</f>
        <v>0</v>
      </c>
      <c r="AR269" s="225" t="s">
        <v>92</v>
      </c>
      <c r="AT269" s="226" t="s">
        <v>83</v>
      </c>
      <c r="AU269" s="226" t="s">
        <v>84</v>
      </c>
      <c r="AY269" s="225" t="s">
        <v>261</v>
      </c>
      <c r="BK269" s="227">
        <f>BK270+BK290</f>
        <v>0</v>
      </c>
    </row>
    <row r="270" spans="2:63" s="10" customFormat="1" ht="19.9" customHeight="1">
      <c r="B270" s="214"/>
      <c r="C270" s="215"/>
      <c r="D270" s="216" t="s">
        <v>83</v>
      </c>
      <c r="E270" s="274" t="s">
        <v>939</v>
      </c>
      <c r="F270" s="274" t="s">
        <v>940</v>
      </c>
      <c r="G270" s="215"/>
      <c r="H270" s="215"/>
      <c r="I270" s="218"/>
      <c r="J270" s="275">
        <f>BK270</f>
        <v>0</v>
      </c>
      <c r="K270" s="215"/>
      <c r="L270" s="220"/>
      <c r="M270" s="221"/>
      <c r="N270" s="222"/>
      <c r="O270" s="222"/>
      <c r="P270" s="223">
        <f>SUM(P271:P289)</f>
        <v>0</v>
      </c>
      <c r="Q270" s="222"/>
      <c r="R270" s="223">
        <f>SUM(R271:R289)</f>
        <v>0.02</v>
      </c>
      <c r="S270" s="222"/>
      <c r="T270" s="224">
        <f>SUM(T271:T289)</f>
        <v>0</v>
      </c>
      <c r="AR270" s="225" t="s">
        <v>92</v>
      </c>
      <c r="AT270" s="226" t="s">
        <v>83</v>
      </c>
      <c r="AU270" s="226" t="s">
        <v>24</v>
      </c>
      <c r="AY270" s="225" t="s">
        <v>261</v>
      </c>
      <c r="BK270" s="227">
        <f>SUM(BK271:BK289)</f>
        <v>0</v>
      </c>
    </row>
    <row r="271" spans="2:65" s="1" customFormat="1" ht="22.8" customHeight="1">
      <c r="B271" s="48"/>
      <c r="C271" s="228" t="s">
        <v>680</v>
      </c>
      <c r="D271" s="228" t="s">
        <v>262</v>
      </c>
      <c r="E271" s="229" t="s">
        <v>942</v>
      </c>
      <c r="F271" s="230" t="s">
        <v>943</v>
      </c>
      <c r="G271" s="231" t="s">
        <v>504</v>
      </c>
      <c r="H271" s="232">
        <v>20.47</v>
      </c>
      <c r="I271" s="233"/>
      <c r="J271" s="232">
        <f>ROUND(I271*H271,2)</f>
        <v>0</v>
      </c>
      <c r="K271" s="230" t="s">
        <v>266</v>
      </c>
      <c r="L271" s="74"/>
      <c r="M271" s="234" t="s">
        <v>40</v>
      </c>
      <c r="N271" s="235" t="s">
        <v>55</v>
      </c>
      <c r="O271" s="49"/>
      <c r="P271" s="236">
        <f>O271*H271</f>
        <v>0</v>
      </c>
      <c r="Q271" s="236">
        <v>0</v>
      </c>
      <c r="R271" s="236">
        <f>Q271*H271</f>
        <v>0</v>
      </c>
      <c r="S271" s="236">
        <v>0</v>
      </c>
      <c r="T271" s="237">
        <f>S271*H271</f>
        <v>0</v>
      </c>
      <c r="AR271" s="25" t="s">
        <v>563</v>
      </c>
      <c r="AT271" s="25" t="s">
        <v>262</v>
      </c>
      <c r="AU271" s="25" t="s">
        <v>92</v>
      </c>
      <c r="AY271" s="25" t="s">
        <v>261</v>
      </c>
      <c r="BE271" s="238">
        <f>IF(N271="základní",J271,0)</f>
        <v>0</v>
      </c>
      <c r="BF271" s="238">
        <f>IF(N271="snížená",J271,0)</f>
        <v>0</v>
      </c>
      <c r="BG271" s="238">
        <f>IF(N271="zákl. přenesená",J271,0)</f>
        <v>0</v>
      </c>
      <c r="BH271" s="238">
        <f>IF(N271="sníž. přenesená",J271,0)</f>
        <v>0</v>
      </c>
      <c r="BI271" s="238">
        <f>IF(N271="nulová",J271,0)</f>
        <v>0</v>
      </c>
      <c r="BJ271" s="25" t="s">
        <v>24</v>
      </c>
      <c r="BK271" s="238">
        <f>ROUND(I271*H271,2)</f>
        <v>0</v>
      </c>
      <c r="BL271" s="25" t="s">
        <v>563</v>
      </c>
      <c r="BM271" s="25" t="s">
        <v>1972</v>
      </c>
    </row>
    <row r="272" spans="2:47" s="1" customFormat="1" ht="13.5">
      <c r="B272" s="48"/>
      <c r="C272" s="76"/>
      <c r="D272" s="239" t="s">
        <v>269</v>
      </c>
      <c r="E272" s="76"/>
      <c r="F272" s="240" t="s">
        <v>945</v>
      </c>
      <c r="G272" s="76"/>
      <c r="H272" s="76"/>
      <c r="I272" s="198"/>
      <c r="J272" s="76"/>
      <c r="K272" s="76"/>
      <c r="L272" s="74"/>
      <c r="M272" s="241"/>
      <c r="N272" s="49"/>
      <c r="O272" s="49"/>
      <c r="P272" s="49"/>
      <c r="Q272" s="49"/>
      <c r="R272" s="49"/>
      <c r="S272" s="49"/>
      <c r="T272" s="97"/>
      <c r="AT272" s="25" t="s">
        <v>269</v>
      </c>
      <c r="AU272" s="25" t="s">
        <v>92</v>
      </c>
    </row>
    <row r="273" spans="2:47" s="1" customFormat="1" ht="13.5">
      <c r="B273" s="48"/>
      <c r="C273" s="76"/>
      <c r="D273" s="239" t="s">
        <v>343</v>
      </c>
      <c r="E273" s="76"/>
      <c r="F273" s="242" t="s">
        <v>946</v>
      </c>
      <c r="G273" s="76"/>
      <c r="H273" s="76"/>
      <c r="I273" s="198"/>
      <c r="J273" s="76"/>
      <c r="K273" s="76"/>
      <c r="L273" s="74"/>
      <c r="M273" s="241"/>
      <c r="N273" s="49"/>
      <c r="O273" s="49"/>
      <c r="P273" s="49"/>
      <c r="Q273" s="49"/>
      <c r="R273" s="49"/>
      <c r="S273" s="49"/>
      <c r="T273" s="97"/>
      <c r="AT273" s="25" t="s">
        <v>343</v>
      </c>
      <c r="AU273" s="25" t="s">
        <v>92</v>
      </c>
    </row>
    <row r="274" spans="2:51" s="12" customFormat="1" ht="13.5">
      <c r="B274" s="253"/>
      <c r="C274" s="254"/>
      <c r="D274" s="239" t="s">
        <v>278</v>
      </c>
      <c r="E274" s="255" t="s">
        <v>40</v>
      </c>
      <c r="F274" s="256" t="s">
        <v>1973</v>
      </c>
      <c r="G274" s="254"/>
      <c r="H274" s="257">
        <v>20.47</v>
      </c>
      <c r="I274" s="258"/>
      <c r="J274" s="254"/>
      <c r="K274" s="254"/>
      <c r="L274" s="259"/>
      <c r="M274" s="260"/>
      <c r="N274" s="261"/>
      <c r="O274" s="261"/>
      <c r="P274" s="261"/>
      <c r="Q274" s="261"/>
      <c r="R274" s="261"/>
      <c r="S274" s="261"/>
      <c r="T274" s="262"/>
      <c r="AT274" s="263" t="s">
        <v>278</v>
      </c>
      <c r="AU274" s="263" t="s">
        <v>92</v>
      </c>
      <c r="AV274" s="12" t="s">
        <v>92</v>
      </c>
      <c r="AW274" s="12" t="s">
        <v>47</v>
      </c>
      <c r="AX274" s="12" t="s">
        <v>24</v>
      </c>
      <c r="AY274" s="263" t="s">
        <v>261</v>
      </c>
    </row>
    <row r="275" spans="2:65" s="1" customFormat="1" ht="14.4" customHeight="1">
      <c r="B275" s="48"/>
      <c r="C275" s="301" t="s">
        <v>686</v>
      </c>
      <c r="D275" s="301" t="s">
        <v>510</v>
      </c>
      <c r="E275" s="302" t="s">
        <v>949</v>
      </c>
      <c r="F275" s="303" t="s">
        <v>950</v>
      </c>
      <c r="G275" s="304" t="s">
        <v>363</v>
      </c>
      <c r="H275" s="305">
        <v>0.01</v>
      </c>
      <c r="I275" s="306"/>
      <c r="J275" s="305">
        <f>ROUND(I275*H275,2)</f>
        <v>0</v>
      </c>
      <c r="K275" s="303" t="s">
        <v>266</v>
      </c>
      <c r="L275" s="307"/>
      <c r="M275" s="308" t="s">
        <v>40</v>
      </c>
      <c r="N275" s="309" t="s">
        <v>55</v>
      </c>
      <c r="O275" s="49"/>
      <c r="P275" s="236">
        <f>O275*H275</f>
        <v>0</v>
      </c>
      <c r="Q275" s="236">
        <v>1</v>
      </c>
      <c r="R275" s="236">
        <f>Q275*H275</f>
        <v>0.01</v>
      </c>
      <c r="S275" s="236">
        <v>0</v>
      </c>
      <c r="T275" s="237">
        <f>S275*H275</f>
        <v>0</v>
      </c>
      <c r="AR275" s="25" t="s">
        <v>650</v>
      </c>
      <c r="AT275" s="25" t="s">
        <v>510</v>
      </c>
      <c r="AU275" s="25" t="s">
        <v>92</v>
      </c>
      <c r="AY275" s="25" t="s">
        <v>261</v>
      </c>
      <c r="BE275" s="238">
        <f>IF(N275="základní",J275,0)</f>
        <v>0</v>
      </c>
      <c r="BF275" s="238">
        <f>IF(N275="snížená",J275,0)</f>
        <v>0</v>
      </c>
      <c r="BG275" s="238">
        <f>IF(N275="zákl. přenesená",J275,0)</f>
        <v>0</v>
      </c>
      <c r="BH275" s="238">
        <f>IF(N275="sníž. přenesená",J275,0)</f>
        <v>0</v>
      </c>
      <c r="BI275" s="238">
        <f>IF(N275="nulová",J275,0)</f>
        <v>0</v>
      </c>
      <c r="BJ275" s="25" t="s">
        <v>24</v>
      </c>
      <c r="BK275" s="238">
        <f>ROUND(I275*H275,2)</f>
        <v>0</v>
      </c>
      <c r="BL275" s="25" t="s">
        <v>563</v>
      </c>
      <c r="BM275" s="25" t="s">
        <v>1974</v>
      </c>
    </row>
    <row r="276" spans="2:47" s="1" customFormat="1" ht="13.5">
      <c r="B276" s="48"/>
      <c r="C276" s="76"/>
      <c r="D276" s="239" t="s">
        <v>269</v>
      </c>
      <c r="E276" s="76"/>
      <c r="F276" s="240" t="s">
        <v>952</v>
      </c>
      <c r="G276" s="76"/>
      <c r="H276" s="76"/>
      <c r="I276" s="198"/>
      <c r="J276" s="76"/>
      <c r="K276" s="76"/>
      <c r="L276" s="74"/>
      <c r="M276" s="241"/>
      <c r="N276" s="49"/>
      <c r="O276" s="49"/>
      <c r="P276" s="49"/>
      <c r="Q276" s="49"/>
      <c r="R276" s="49"/>
      <c r="S276" s="49"/>
      <c r="T276" s="97"/>
      <c r="AT276" s="25" t="s">
        <v>269</v>
      </c>
      <c r="AU276" s="25" t="s">
        <v>92</v>
      </c>
    </row>
    <row r="277" spans="2:47" s="1" customFormat="1" ht="13.5">
      <c r="B277" s="48"/>
      <c r="C277" s="76"/>
      <c r="D277" s="239" t="s">
        <v>271</v>
      </c>
      <c r="E277" s="76"/>
      <c r="F277" s="242" t="s">
        <v>1096</v>
      </c>
      <c r="G277" s="76"/>
      <c r="H277" s="76"/>
      <c r="I277" s="198"/>
      <c r="J277" s="76"/>
      <c r="K277" s="76"/>
      <c r="L277" s="74"/>
      <c r="M277" s="241"/>
      <c r="N277" s="49"/>
      <c r="O277" s="49"/>
      <c r="P277" s="49"/>
      <c r="Q277" s="49"/>
      <c r="R277" s="49"/>
      <c r="S277" s="49"/>
      <c r="T277" s="97"/>
      <c r="AT277" s="25" t="s">
        <v>271</v>
      </c>
      <c r="AU277" s="25" t="s">
        <v>92</v>
      </c>
    </row>
    <row r="278" spans="2:51" s="12" customFormat="1" ht="13.5">
      <c r="B278" s="253"/>
      <c r="C278" s="254"/>
      <c r="D278" s="239" t="s">
        <v>278</v>
      </c>
      <c r="E278" s="254"/>
      <c r="F278" s="256" t="s">
        <v>1975</v>
      </c>
      <c r="G278" s="254"/>
      <c r="H278" s="257">
        <v>0.01</v>
      </c>
      <c r="I278" s="258"/>
      <c r="J278" s="254"/>
      <c r="K278" s="254"/>
      <c r="L278" s="259"/>
      <c r="M278" s="260"/>
      <c r="N278" s="261"/>
      <c r="O278" s="261"/>
      <c r="P278" s="261"/>
      <c r="Q278" s="261"/>
      <c r="R278" s="261"/>
      <c r="S278" s="261"/>
      <c r="T278" s="262"/>
      <c r="AT278" s="263" t="s">
        <v>278</v>
      </c>
      <c r="AU278" s="263" t="s">
        <v>92</v>
      </c>
      <c r="AV278" s="12" t="s">
        <v>92</v>
      </c>
      <c r="AW278" s="12" t="s">
        <v>6</v>
      </c>
      <c r="AX278" s="12" t="s">
        <v>24</v>
      </c>
      <c r="AY278" s="263" t="s">
        <v>261</v>
      </c>
    </row>
    <row r="279" spans="2:65" s="1" customFormat="1" ht="22.8" customHeight="1">
      <c r="B279" s="48"/>
      <c r="C279" s="228" t="s">
        <v>692</v>
      </c>
      <c r="D279" s="228" t="s">
        <v>262</v>
      </c>
      <c r="E279" s="229" t="s">
        <v>956</v>
      </c>
      <c r="F279" s="230" t="s">
        <v>957</v>
      </c>
      <c r="G279" s="231" t="s">
        <v>504</v>
      </c>
      <c r="H279" s="232">
        <v>20.47</v>
      </c>
      <c r="I279" s="233"/>
      <c r="J279" s="232">
        <f>ROUND(I279*H279,2)</f>
        <v>0</v>
      </c>
      <c r="K279" s="230" t="s">
        <v>266</v>
      </c>
      <c r="L279" s="74"/>
      <c r="M279" s="234" t="s">
        <v>40</v>
      </c>
      <c r="N279" s="235" t="s">
        <v>55</v>
      </c>
      <c r="O279" s="49"/>
      <c r="P279" s="236">
        <f>O279*H279</f>
        <v>0</v>
      </c>
      <c r="Q279" s="236">
        <v>0</v>
      </c>
      <c r="R279" s="236">
        <f>Q279*H279</f>
        <v>0</v>
      </c>
      <c r="S279" s="236">
        <v>0</v>
      </c>
      <c r="T279" s="237">
        <f>S279*H279</f>
        <v>0</v>
      </c>
      <c r="AR279" s="25" t="s">
        <v>563</v>
      </c>
      <c r="AT279" s="25" t="s">
        <v>262</v>
      </c>
      <c r="AU279" s="25" t="s">
        <v>92</v>
      </c>
      <c r="AY279" s="25" t="s">
        <v>261</v>
      </c>
      <c r="BE279" s="238">
        <f>IF(N279="základní",J279,0)</f>
        <v>0</v>
      </c>
      <c r="BF279" s="238">
        <f>IF(N279="snížená",J279,0)</f>
        <v>0</v>
      </c>
      <c r="BG279" s="238">
        <f>IF(N279="zákl. přenesená",J279,0)</f>
        <v>0</v>
      </c>
      <c r="BH279" s="238">
        <f>IF(N279="sníž. přenesená",J279,0)</f>
        <v>0</v>
      </c>
      <c r="BI279" s="238">
        <f>IF(N279="nulová",J279,0)</f>
        <v>0</v>
      </c>
      <c r="BJ279" s="25" t="s">
        <v>24</v>
      </c>
      <c r="BK279" s="238">
        <f>ROUND(I279*H279,2)</f>
        <v>0</v>
      </c>
      <c r="BL279" s="25" t="s">
        <v>563</v>
      </c>
      <c r="BM279" s="25" t="s">
        <v>1976</v>
      </c>
    </row>
    <row r="280" spans="2:47" s="1" customFormat="1" ht="13.5">
      <c r="B280" s="48"/>
      <c r="C280" s="76"/>
      <c r="D280" s="239" t="s">
        <v>269</v>
      </c>
      <c r="E280" s="76"/>
      <c r="F280" s="240" t="s">
        <v>959</v>
      </c>
      <c r="G280" s="76"/>
      <c r="H280" s="76"/>
      <c r="I280" s="198"/>
      <c r="J280" s="76"/>
      <c r="K280" s="76"/>
      <c r="L280" s="74"/>
      <c r="M280" s="241"/>
      <c r="N280" s="49"/>
      <c r="O280" s="49"/>
      <c r="P280" s="49"/>
      <c r="Q280" s="49"/>
      <c r="R280" s="49"/>
      <c r="S280" s="49"/>
      <c r="T280" s="97"/>
      <c r="AT280" s="25" t="s">
        <v>269</v>
      </c>
      <c r="AU280" s="25" t="s">
        <v>92</v>
      </c>
    </row>
    <row r="281" spans="2:47" s="1" customFormat="1" ht="13.5">
      <c r="B281" s="48"/>
      <c r="C281" s="76"/>
      <c r="D281" s="239" t="s">
        <v>343</v>
      </c>
      <c r="E281" s="76"/>
      <c r="F281" s="242" t="s">
        <v>946</v>
      </c>
      <c r="G281" s="76"/>
      <c r="H281" s="76"/>
      <c r="I281" s="198"/>
      <c r="J281" s="76"/>
      <c r="K281" s="76"/>
      <c r="L281" s="74"/>
      <c r="M281" s="241"/>
      <c r="N281" s="49"/>
      <c r="O281" s="49"/>
      <c r="P281" s="49"/>
      <c r="Q281" s="49"/>
      <c r="R281" s="49"/>
      <c r="S281" s="49"/>
      <c r="T281" s="97"/>
      <c r="AT281" s="25" t="s">
        <v>343</v>
      </c>
      <c r="AU281" s="25" t="s">
        <v>92</v>
      </c>
    </row>
    <row r="282" spans="2:51" s="12" customFormat="1" ht="13.5">
      <c r="B282" s="253"/>
      <c r="C282" s="254"/>
      <c r="D282" s="239" t="s">
        <v>278</v>
      </c>
      <c r="E282" s="255" t="s">
        <v>40</v>
      </c>
      <c r="F282" s="256" t="s">
        <v>1973</v>
      </c>
      <c r="G282" s="254"/>
      <c r="H282" s="257">
        <v>20.47</v>
      </c>
      <c r="I282" s="258"/>
      <c r="J282" s="254"/>
      <c r="K282" s="254"/>
      <c r="L282" s="259"/>
      <c r="M282" s="260"/>
      <c r="N282" s="261"/>
      <c r="O282" s="261"/>
      <c r="P282" s="261"/>
      <c r="Q282" s="261"/>
      <c r="R282" s="261"/>
      <c r="S282" s="261"/>
      <c r="T282" s="262"/>
      <c r="AT282" s="263" t="s">
        <v>278</v>
      </c>
      <c r="AU282" s="263" t="s">
        <v>92</v>
      </c>
      <c r="AV282" s="12" t="s">
        <v>92</v>
      </c>
      <c r="AW282" s="12" t="s">
        <v>47</v>
      </c>
      <c r="AX282" s="12" t="s">
        <v>24</v>
      </c>
      <c r="AY282" s="263" t="s">
        <v>261</v>
      </c>
    </row>
    <row r="283" spans="2:65" s="1" customFormat="1" ht="14.4" customHeight="1">
      <c r="B283" s="48"/>
      <c r="C283" s="301" t="s">
        <v>697</v>
      </c>
      <c r="D283" s="301" t="s">
        <v>510</v>
      </c>
      <c r="E283" s="302" t="s">
        <v>961</v>
      </c>
      <c r="F283" s="303" t="s">
        <v>962</v>
      </c>
      <c r="G283" s="304" t="s">
        <v>363</v>
      </c>
      <c r="H283" s="305">
        <v>0.01</v>
      </c>
      <c r="I283" s="306"/>
      <c r="J283" s="305">
        <f>ROUND(I283*H283,2)</f>
        <v>0</v>
      </c>
      <c r="K283" s="303" t="s">
        <v>266</v>
      </c>
      <c r="L283" s="307"/>
      <c r="M283" s="308" t="s">
        <v>40</v>
      </c>
      <c r="N283" s="309" t="s">
        <v>55</v>
      </c>
      <c r="O283" s="49"/>
      <c r="P283" s="236">
        <f>O283*H283</f>
        <v>0</v>
      </c>
      <c r="Q283" s="236">
        <v>1</v>
      </c>
      <c r="R283" s="236">
        <f>Q283*H283</f>
        <v>0.01</v>
      </c>
      <c r="S283" s="236">
        <v>0</v>
      </c>
      <c r="T283" s="237">
        <f>S283*H283</f>
        <v>0</v>
      </c>
      <c r="AR283" s="25" t="s">
        <v>650</v>
      </c>
      <c r="AT283" s="25" t="s">
        <v>510</v>
      </c>
      <c r="AU283" s="25" t="s">
        <v>92</v>
      </c>
      <c r="AY283" s="25" t="s">
        <v>261</v>
      </c>
      <c r="BE283" s="238">
        <f>IF(N283="základní",J283,0)</f>
        <v>0</v>
      </c>
      <c r="BF283" s="238">
        <f>IF(N283="snížená",J283,0)</f>
        <v>0</v>
      </c>
      <c r="BG283" s="238">
        <f>IF(N283="zákl. přenesená",J283,0)</f>
        <v>0</v>
      </c>
      <c r="BH283" s="238">
        <f>IF(N283="sníž. přenesená",J283,0)</f>
        <v>0</v>
      </c>
      <c r="BI283" s="238">
        <f>IF(N283="nulová",J283,0)</f>
        <v>0</v>
      </c>
      <c r="BJ283" s="25" t="s">
        <v>24</v>
      </c>
      <c r="BK283" s="238">
        <f>ROUND(I283*H283,2)</f>
        <v>0</v>
      </c>
      <c r="BL283" s="25" t="s">
        <v>563</v>
      </c>
      <c r="BM283" s="25" t="s">
        <v>1977</v>
      </c>
    </row>
    <row r="284" spans="2:47" s="1" customFormat="1" ht="13.5">
      <c r="B284" s="48"/>
      <c r="C284" s="76"/>
      <c r="D284" s="239" t="s">
        <v>269</v>
      </c>
      <c r="E284" s="76"/>
      <c r="F284" s="240" t="s">
        <v>964</v>
      </c>
      <c r="G284" s="76"/>
      <c r="H284" s="76"/>
      <c r="I284" s="198"/>
      <c r="J284" s="76"/>
      <c r="K284" s="76"/>
      <c r="L284" s="74"/>
      <c r="M284" s="241"/>
      <c r="N284" s="49"/>
      <c r="O284" s="49"/>
      <c r="P284" s="49"/>
      <c r="Q284" s="49"/>
      <c r="R284" s="49"/>
      <c r="S284" s="49"/>
      <c r="T284" s="97"/>
      <c r="AT284" s="25" t="s">
        <v>269</v>
      </c>
      <c r="AU284" s="25" t="s">
        <v>92</v>
      </c>
    </row>
    <row r="285" spans="2:47" s="1" customFormat="1" ht="13.5">
      <c r="B285" s="48"/>
      <c r="C285" s="76"/>
      <c r="D285" s="239" t="s">
        <v>271</v>
      </c>
      <c r="E285" s="76"/>
      <c r="F285" s="242" t="s">
        <v>1100</v>
      </c>
      <c r="G285" s="76"/>
      <c r="H285" s="76"/>
      <c r="I285" s="198"/>
      <c r="J285" s="76"/>
      <c r="K285" s="76"/>
      <c r="L285" s="74"/>
      <c r="M285" s="241"/>
      <c r="N285" s="49"/>
      <c r="O285" s="49"/>
      <c r="P285" s="49"/>
      <c r="Q285" s="49"/>
      <c r="R285" s="49"/>
      <c r="S285" s="49"/>
      <c r="T285" s="97"/>
      <c r="AT285" s="25" t="s">
        <v>271</v>
      </c>
      <c r="AU285" s="25" t="s">
        <v>92</v>
      </c>
    </row>
    <row r="286" spans="2:51" s="12" customFormat="1" ht="13.5">
      <c r="B286" s="253"/>
      <c r="C286" s="254"/>
      <c r="D286" s="239" t="s">
        <v>278</v>
      </c>
      <c r="E286" s="254"/>
      <c r="F286" s="256" t="s">
        <v>1978</v>
      </c>
      <c r="G286" s="254"/>
      <c r="H286" s="257">
        <v>0.01</v>
      </c>
      <c r="I286" s="258"/>
      <c r="J286" s="254"/>
      <c r="K286" s="254"/>
      <c r="L286" s="259"/>
      <c r="M286" s="260"/>
      <c r="N286" s="261"/>
      <c r="O286" s="261"/>
      <c r="P286" s="261"/>
      <c r="Q286" s="261"/>
      <c r="R286" s="261"/>
      <c r="S286" s="261"/>
      <c r="T286" s="262"/>
      <c r="AT286" s="263" t="s">
        <v>278</v>
      </c>
      <c r="AU286" s="263" t="s">
        <v>92</v>
      </c>
      <c r="AV286" s="12" t="s">
        <v>92</v>
      </c>
      <c r="AW286" s="12" t="s">
        <v>6</v>
      </c>
      <c r="AX286" s="12" t="s">
        <v>24</v>
      </c>
      <c r="AY286" s="263" t="s">
        <v>261</v>
      </c>
    </row>
    <row r="287" spans="2:65" s="1" customFormat="1" ht="22.8" customHeight="1">
      <c r="B287" s="48"/>
      <c r="C287" s="228" t="s">
        <v>705</v>
      </c>
      <c r="D287" s="228" t="s">
        <v>262</v>
      </c>
      <c r="E287" s="229" t="s">
        <v>968</v>
      </c>
      <c r="F287" s="230" t="s">
        <v>969</v>
      </c>
      <c r="G287" s="231" t="s">
        <v>363</v>
      </c>
      <c r="H287" s="232">
        <v>0.02</v>
      </c>
      <c r="I287" s="233"/>
      <c r="J287" s="232">
        <f>ROUND(I287*H287,2)</f>
        <v>0</v>
      </c>
      <c r="K287" s="230" t="s">
        <v>266</v>
      </c>
      <c r="L287" s="74"/>
      <c r="M287" s="234" t="s">
        <v>40</v>
      </c>
      <c r="N287" s="235" t="s">
        <v>55</v>
      </c>
      <c r="O287" s="49"/>
      <c r="P287" s="236">
        <f>O287*H287</f>
        <v>0</v>
      </c>
      <c r="Q287" s="236">
        <v>0</v>
      </c>
      <c r="R287" s="236">
        <f>Q287*H287</f>
        <v>0</v>
      </c>
      <c r="S287" s="236">
        <v>0</v>
      </c>
      <c r="T287" s="237">
        <f>S287*H287</f>
        <v>0</v>
      </c>
      <c r="AR287" s="25" t="s">
        <v>563</v>
      </c>
      <c r="AT287" s="25" t="s">
        <v>262</v>
      </c>
      <c r="AU287" s="25" t="s">
        <v>92</v>
      </c>
      <c r="AY287" s="25" t="s">
        <v>261</v>
      </c>
      <c r="BE287" s="238">
        <f>IF(N287="základní",J287,0)</f>
        <v>0</v>
      </c>
      <c r="BF287" s="238">
        <f>IF(N287="snížená",J287,0)</f>
        <v>0</v>
      </c>
      <c r="BG287" s="238">
        <f>IF(N287="zákl. přenesená",J287,0)</f>
        <v>0</v>
      </c>
      <c r="BH287" s="238">
        <f>IF(N287="sníž. přenesená",J287,0)</f>
        <v>0</v>
      </c>
      <c r="BI287" s="238">
        <f>IF(N287="nulová",J287,0)</f>
        <v>0</v>
      </c>
      <c r="BJ287" s="25" t="s">
        <v>24</v>
      </c>
      <c r="BK287" s="238">
        <f>ROUND(I287*H287,2)</f>
        <v>0</v>
      </c>
      <c r="BL287" s="25" t="s">
        <v>563</v>
      </c>
      <c r="BM287" s="25" t="s">
        <v>1979</v>
      </c>
    </row>
    <row r="288" spans="2:47" s="1" customFormat="1" ht="13.5">
      <c r="B288" s="48"/>
      <c r="C288" s="76"/>
      <c r="D288" s="239" t="s">
        <v>269</v>
      </c>
      <c r="E288" s="76"/>
      <c r="F288" s="240" t="s">
        <v>971</v>
      </c>
      <c r="G288" s="76"/>
      <c r="H288" s="76"/>
      <c r="I288" s="198"/>
      <c r="J288" s="76"/>
      <c r="K288" s="76"/>
      <c r="L288" s="74"/>
      <c r="M288" s="241"/>
      <c r="N288" s="49"/>
      <c r="O288" s="49"/>
      <c r="P288" s="49"/>
      <c r="Q288" s="49"/>
      <c r="R288" s="49"/>
      <c r="S288" s="49"/>
      <c r="T288" s="97"/>
      <c r="AT288" s="25" t="s">
        <v>269</v>
      </c>
      <c r="AU288" s="25" t="s">
        <v>92</v>
      </c>
    </row>
    <row r="289" spans="2:47" s="1" customFormat="1" ht="13.5">
      <c r="B289" s="48"/>
      <c r="C289" s="76"/>
      <c r="D289" s="239" t="s">
        <v>343</v>
      </c>
      <c r="E289" s="76"/>
      <c r="F289" s="242" t="s">
        <v>972</v>
      </c>
      <c r="G289" s="76"/>
      <c r="H289" s="76"/>
      <c r="I289" s="198"/>
      <c r="J289" s="76"/>
      <c r="K289" s="76"/>
      <c r="L289" s="74"/>
      <c r="M289" s="241"/>
      <c r="N289" s="49"/>
      <c r="O289" s="49"/>
      <c r="P289" s="49"/>
      <c r="Q289" s="49"/>
      <c r="R289" s="49"/>
      <c r="S289" s="49"/>
      <c r="T289" s="97"/>
      <c r="AT289" s="25" t="s">
        <v>343</v>
      </c>
      <c r="AU289" s="25" t="s">
        <v>92</v>
      </c>
    </row>
    <row r="290" spans="2:63" s="10" customFormat="1" ht="29.85" customHeight="1">
      <c r="B290" s="214"/>
      <c r="C290" s="215"/>
      <c r="D290" s="216" t="s">
        <v>83</v>
      </c>
      <c r="E290" s="274" t="s">
        <v>1300</v>
      </c>
      <c r="F290" s="274" t="s">
        <v>1301</v>
      </c>
      <c r="G290" s="215"/>
      <c r="H290" s="215"/>
      <c r="I290" s="218"/>
      <c r="J290" s="275">
        <f>BK290</f>
        <v>0</v>
      </c>
      <c r="K290" s="215"/>
      <c r="L290" s="220"/>
      <c r="M290" s="221"/>
      <c r="N290" s="222"/>
      <c r="O290" s="222"/>
      <c r="P290" s="223">
        <f>SUM(P291:P298)</f>
        <v>0</v>
      </c>
      <c r="Q290" s="222"/>
      <c r="R290" s="223">
        <f>SUM(R291:R298)</f>
        <v>0.0008877805</v>
      </c>
      <c r="S290" s="222"/>
      <c r="T290" s="224">
        <f>SUM(T291:T298)</f>
        <v>0</v>
      </c>
      <c r="AR290" s="225" t="s">
        <v>92</v>
      </c>
      <c r="AT290" s="226" t="s">
        <v>83</v>
      </c>
      <c r="AU290" s="226" t="s">
        <v>24</v>
      </c>
      <c r="AY290" s="225" t="s">
        <v>261</v>
      </c>
      <c r="BK290" s="227">
        <f>SUM(BK291:BK298)</f>
        <v>0</v>
      </c>
    </row>
    <row r="291" spans="2:65" s="1" customFormat="1" ht="22.8" customHeight="1">
      <c r="B291" s="48"/>
      <c r="C291" s="228" t="s">
        <v>713</v>
      </c>
      <c r="D291" s="228" t="s">
        <v>262</v>
      </c>
      <c r="E291" s="229" t="s">
        <v>1302</v>
      </c>
      <c r="F291" s="230" t="s">
        <v>1303</v>
      </c>
      <c r="G291" s="231" t="s">
        <v>504</v>
      </c>
      <c r="H291" s="232">
        <v>1.97</v>
      </c>
      <c r="I291" s="233"/>
      <c r="J291" s="232">
        <f>ROUND(I291*H291,2)</f>
        <v>0</v>
      </c>
      <c r="K291" s="230" t="s">
        <v>266</v>
      </c>
      <c r="L291" s="74"/>
      <c r="M291" s="234" t="s">
        <v>40</v>
      </c>
      <c r="N291" s="235" t="s">
        <v>55</v>
      </c>
      <c r="O291" s="49"/>
      <c r="P291" s="236">
        <f>O291*H291</f>
        <v>0</v>
      </c>
      <c r="Q291" s="236">
        <v>0.000216</v>
      </c>
      <c r="R291" s="236">
        <f>Q291*H291</f>
        <v>0.00042552</v>
      </c>
      <c r="S291" s="236">
        <v>0</v>
      </c>
      <c r="T291" s="237">
        <f>S291*H291</f>
        <v>0</v>
      </c>
      <c r="AR291" s="25" t="s">
        <v>563</v>
      </c>
      <c r="AT291" s="25" t="s">
        <v>262</v>
      </c>
      <c r="AU291" s="25" t="s">
        <v>92</v>
      </c>
      <c r="AY291" s="25" t="s">
        <v>261</v>
      </c>
      <c r="BE291" s="238">
        <f>IF(N291="základní",J291,0)</f>
        <v>0</v>
      </c>
      <c r="BF291" s="238">
        <f>IF(N291="snížená",J291,0)</f>
        <v>0</v>
      </c>
      <c r="BG291" s="238">
        <f>IF(N291="zákl. přenesená",J291,0)</f>
        <v>0</v>
      </c>
      <c r="BH291" s="238">
        <f>IF(N291="sníž. přenesená",J291,0)</f>
        <v>0</v>
      </c>
      <c r="BI291" s="238">
        <f>IF(N291="nulová",J291,0)</f>
        <v>0</v>
      </c>
      <c r="BJ291" s="25" t="s">
        <v>24</v>
      </c>
      <c r="BK291" s="238">
        <f>ROUND(I291*H291,2)</f>
        <v>0</v>
      </c>
      <c r="BL291" s="25" t="s">
        <v>563</v>
      </c>
      <c r="BM291" s="25" t="s">
        <v>1980</v>
      </c>
    </row>
    <row r="292" spans="2:47" s="1" customFormat="1" ht="13.5">
      <c r="B292" s="48"/>
      <c r="C292" s="76"/>
      <c r="D292" s="239" t="s">
        <v>269</v>
      </c>
      <c r="E292" s="76"/>
      <c r="F292" s="240" t="s">
        <v>1305</v>
      </c>
      <c r="G292" s="76"/>
      <c r="H292" s="76"/>
      <c r="I292" s="198"/>
      <c r="J292" s="76"/>
      <c r="K292" s="76"/>
      <c r="L292" s="74"/>
      <c r="M292" s="241"/>
      <c r="N292" s="49"/>
      <c r="O292" s="49"/>
      <c r="P292" s="49"/>
      <c r="Q292" s="49"/>
      <c r="R292" s="49"/>
      <c r="S292" s="49"/>
      <c r="T292" s="97"/>
      <c r="AT292" s="25" t="s">
        <v>269</v>
      </c>
      <c r="AU292" s="25" t="s">
        <v>92</v>
      </c>
    </row>
    <row r="293" spans="2:47" s="1" customFormat="1" ht="13.5">
      <c r="B293" s="48"/>
      <c r="C293" s="76"/>
      <c r="D293" s="239" t="s">
        <v>343</v>
      </c>
      <c r="E293" s="76"/>
      <c r="F293" s="242" t="s">
        <v>1981</v>
      </c>
      <c r="G293" s="76"/>
      <c r="H293" s="76"/>
      <c r="I293" s="198"/>
      <c r="J293" s="76"/>
      <c r="K293" s="76"/>
      <c r="L293" s="74"/>
      <c r="M293" s="241"/>
      <c r="N293" s="49"/>
      <c r="O293" s="49"/>
      <c r="P293" s="49"/>
      <c r="Q293" s="49"/>
      <c r="R293" s="49"/>
      <c r="S293" s="49"/>
      <c r="T293" s="97"/>
      <c r="AT293" s="25" t="s">
        <v>343</v>
      </c>
      <c r="AU293" s="25" t="s">
        <v>92</v>
      </c>
    </row>
    <row r="294" spans="2:51" s="12" customFormat="1" ht="13.5">
      <c r="B294" s="253"/>
      <c r="C294" s="254"/>
      <c r="D294" s="239" t="s">
        <v>278</v>
      </c>
      <c r="E294" s="255" t="s">
        <v>40</v>
      </c>
      <c r="F294" s="256" t="s">
        <v>1982</v>
      </c>
      <c r="G294" s="254"/>
      <c r="H294" s="257">
        <v>1.97</v>
      </c>
      <c r="I294" s="258"/>
      <c r="J294" s="254"/>
      <c r="K294" s="254"/>
      <c r="L294" s="259"/>
      <c r="M294" s="260"/>
      <c r="N294" s="261"/>
      <c r="O294" s="261"/>
      <c r="P294" s="261"/>
      <c r="Q294" s="261"/>
      <c r="R294" s="261"/>
      <c r="S294" s="261"/>
      <c r="T294" s="262"/>
      <c r="AT294" s="263" t="s">
        <v>278</v>
      </c>
      <c r="AU294" s="263" t="s">
        <v>92</v>
      </c>
      <c r="AV294" s="12" t="s">
        <v>92</v>
      </c>
      <c r="AW294" s="12" t="s">
        <v>47</v>
      </c>
      <c r="AX294" s="12" t="s">
        <v>24</v>
      </c>
      <c r="AY294" s="263" t="s">
        <v>261</v>
      </c>
    </row>
    <row r="295" spans="2:65" s="1" customFormat="1" ht="14.4" customHeight="1">
      <c r="B295" s="48"/>
      <c r="C295" s="228" t="s">
        <v>721</v>
      </c>
      <c r="D295" s="228" t="s">
        <v>262</v>
      </c>
      <c r="E295" s="229" t="s">
        <v>1307</v>
      </c>
      <c r="F295" s="230" t="s">
        <v>1308</v>
      </c>
      <c r="G295" s="231" t="s">
        <v>504</v>
      </c>
      <c r="H295" s="232">
        <v>1.97</v>
      </c>
      <c r="I295" s="233"/>
      <c r="J295" s="232">
        <f>ROUND(I295*H295,2)</f>
        <v>0</v>
      </c>
      <c r="K295" s="230" t="s">
        <v>266</v>
      </c>
      <c r="L295" s="74"/>
      <c r="M295" s="234" t="s">
        <v>40</v>
      </c>
      <c r="N295" s="235" t="s">
        <v>55</v>
      </c>
      <c r="O295" s="49"/>
      <c r="P295" s="236">
        <f>O295*H295</f>
        <v>0</v>
      </c>
      <c r="Q295" s="236">
        <v>0.00012765</v>
      </c>
      <c r="R295" s="236">
        <f>Q295*H295</f>
        <v>0.0002514705</v>
      </c>
      <c r="S295" s="236">
        <v>0</v>
      </c>
      <c r="T295" s="237">
        <f>S295*H295</f>
        <v>0</v>
      </c>
      <c r="AR295" s="25" t="s">
        <v>563</v>
      </c>
      <c r="AT295" s="25" t="s">
        <v>262</v>
      </c>
      <c r="AU295" s="25" t="s">
        <v>92</v>
      </c>
      <c r="AY295" s="25" t="s">
        <v>261</v>
      </c>
      <c r="BE295" s="238">
        <f>IF(N295="základní",J295,0)</f>
        <v>0</v>
      </c>
      <c r="BF295" s="238">
        <f>IF(N295="snížená",J295,0)</f>
        <v>0</v>
      </c>
      <c r="BG295" s="238">
        <f>IF(N295="zákl. přenesená",J295,0)</f>
        <v>0</v>
      </c>
      <c r="BH295" s="238">
        <f>IF(N295="sníž. přenesená",J295,0)</f>
        <v>0</v>
      </c>
      <c r="BI295" s="238">
        <f>IF(N295="nulová",J295,0)</f>
        <v>0</v>
      </c>
      <c r="BJ295" s="25" t="s">
        <v>24</v>
      </c>
      <c r="BK295" s="238">
        <f>ROUND(I295*H295,2)</f>
        <v>0</v>
      </c>
      <c r="BL295" s="25" t="s">
        <v>563</v>
      </c>
      <c r="BM295" s="25" t="s">
        <v>1983</v>
      </c>
    </row>
    <row r="296" spans="2:47" s="1" customFormat="1" ht="13.5">
      <c r="B296" s="48"/>
      <c r="C296" s="76"/>
      <c r="D296" s="239" t="s">
        <v>269</v>
      </c>
      <c r="E296" s="76"/>
      <c r="F296" s="240" t="s">
        <v>1310</v>
      </c>
      <c r="G296" s="76"/>
      <c r="H296" s="76"/>
      <c r="I296" s="198"/>
      <c r="J296" s="76"/>
      <c r="K296" s="76"/>
      <c r="L296" s="74"/>
      <c r="M296" s="241"/>
      <c r="N296" s="49"/>
      <c r="O296" s="49"/>
      <c r="P296" s="49"/>
      <c r="Q296" s="49"/>
      <c r="R296" s="49"/>
      <c r="S296" s="49"/>
      <c r="T296" s="97"/>
      <c r="AT296" s="25" t="s">
        <v>269</v>
      </c>
      <c r="AU296" s="25" t="s">
        <v>92</v>
      </c>
    </row>
    <row r="297" spans="2:65" s="1" customFormat="1" ht="14.4" customHeight="1">
      <c r="B297" s="48"/>
      <c r="C297" s="228" t="s">
        <v>728</v>
      </c>
      <c r="D297" s="228" t="s">
        <v>262</v>
      </c>
      <c r="E297" s="229" t="s">
        <v>1311</v>
      </c>
      <c r="F297" s="230" t="s">
        <v>1312</v>
      </c>
      <c r="G297" s="231" t="s">
        <v>504</v>
      </c>
      <c r="H297" s="232">
        <v>1.97</v>
      </c>
      <c r="I297" s="233"/>
      <c r="J297" s="232">
        <f>ROUND(I297*H297,2)</f>
        <v>0</v>
      </c>
      <c r="K297" s="230" t="s">
        <v>266</v>
      </c>
      <c r="L297" s="74"/>
      <c r="M297" s="234" t="s">
        <v>40</v>
      </c>
      <c r="N297" s="235" t="s">
        <v>55</v>
      </c>
      <c r="O297" s="49"/>
      <c r="P297" s="236">
        <f>O297*H297</f>
        <v>0</v>
      </c>
      <c r="Q297" s="236">
        <v>0.000107</v>
      </c>
      <c r="R297" s="236">
        <f>Q297*H297</f>
        <v>0.00021079</v>
      </c>
      <c r="S297" s="236">
        <v>0</v>
      </c>
      <c r="T297" s="237">
        <f>S297*H297</f>
        <v>0</v>
      </c>
      <c r="AR297" s="25" t="s">
        <v>563</v>
      </c>
      <c r="AT297" s="25" t="s">
        <v>262</v>
      </c>
      <c r="AU297" s="25" t="s">
        <v>92</v>
      </c>
      <c r="AY297" s="25" t="s">
        <v>261</v>
      </c>
      <c r="BE297" s="238">
        <f>IF(N297="základní",J297,0)</f>
        <v>0</v>
      </c>
      <c r="BF297" s="238">
        <f>IF(N297="snížená",J297,0)</f>
        <v>0</v>
      </c>
      <c r="BG297" s="238">
        <f>IF(N297="zákl. přenesená",J297,0)</f>
        <v>0</v>
      </c>
      <c r="BH297" s="238">
        <f>IF(N297="sníž. přenesená",J297,0)</f>
        <v>0</v>
      </c>
      <c r="BI297" s="238">
        <f>IF(N297="nulová",J297,0)</f>
        <v>0</v>
      </c>
      <c r="BJ297" s="25" t="s">
        <v>24</v>
      </c>
      <c r="BK297" s="238">
        <f>ROUND(I297*H297,2)</f>
        <v>0</v>
      </c>
      <c r="BL297" s="25" t="s">
        <v>563</v>
      </c>
      <c r="BM297" s="25" t="s">
        <v>1984</v>
      </c>
    </row>
    <row r="298" spans="2:47" s="1" customFormat="1" ht="13.5">
      <c r="B298" s="48"/>
      <c r="C298" s="76"/>
      <c r="D298" s="239" t="s">
        <v>269</v>
      </c>
      <c r="E298" s="76"/>
      <c r="F298" s="240" t="s">
        <v>1314</v>
      </c>
      <c r="G298" s="76"/>
      <c r="H298" s="76"/>
      <c r="I298" s="198"/>
      <c r="J298" s="76"/>
      <c r="K298" s="76"/>
      <c r="L298" s="74"/>
      <c r="M298" s="264"/>
      <c r="N298" s="265"/>
      <c r="O298" s="265"/>
      <c r="P298" s="265"/>
      <c r="Q298" s="265"/>
      <c r="R298" s="265"/>
      <c r="S298" s="265"/>
      <c r="T298" s="266"/>
      <c r="AT298" s="25" t="s">
        <v>269</v>
      </c>
      <c r="AU298" s="25" t="s">
        <v>92</v>
      </c>
    </row>
    <row r="299" spans="2:12" s="1" customFormat="1" ht="6.95" customHeight="1">
      <c r="B299" s="69"/>
      <c r="C299" s="70"/>
      <c r="D299" s="70"/>
      <c r="E299" s="70"/>
      <c r="F299" s="70"/>
      <c r="G299" s="70"/>
      <c r="H299" s="70"/>
      <c r="I299" s="180"/>
      <c r="J299" s="70"/>
      <c r="K299" s="70"/>
      <c r="L299" s="74"/>
    </row>
  </sheetData>
  <sheetProtection password="CC35" sheet="1" objects="1" scenarios="1" formatColumns="0" formatRows="0" autoFilter="0"/>
  <autoFilter ref="C91:K298"/>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4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158</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1712</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1985</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128</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1986</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ROUND(SUM(BE85:BE142),2)</f>
        <v>0</v>
      </c>
      <c r="G32" s="49"/>
      <c r="H32" s="49"/>
      <c r="I32" s="172">
        <v>0.21</v>
      </c>
      <c r="J32" s="171">
        <f>ROUND(ROUND((SUM(BE85:BE142)),2)*I32,2)</f>
        <v>0</v>
      </c>
      <c r="K32" s="53"/>
    </row>
    <row r="33" spans="2:11" s="1" customFormat="1" ht="14.4" customHeight="1">
      <c r="B33" s="48"/>
      <c r="C33" s="49"/>
      <c r="D33" s="49"/>
      <c r="E33" s="57" t="s">
        <v>56</v>
      </c>
      <c r="F33" s="171">
        <f>ROUND(SUM(BF85:BF142),2)</f>
        <v>0</v>
      </c>
      <c r="G33" s="49"/>
      <c r="H33" s="49"/>
      <c r="I33" s="172">
        <v>0.15</v>
      </c>
      <c r="J33" s="171">
        <f>ROUND(ROUND((SUM(BF85:BF142)),2)*I33,2)</f>
        <v>0</v>
      </c>
      <c r="K33" s="53"/>
    </row>
    <row r="34" spans="2:11" s="1" customFormat="1" ht="14.4" customHeight="1" hidden="1">
      <c r="B34" s="48"/>
      <c r="C34" s="49"/>
      <c r="D34" s="49"/>
      <c r="E34" s="57" t="s">
        <v>57</v>
      </c>
      <c r="F34" s="171">
        <f>ROUND(SUM(BG85:BG142),2)</f>
        <v>0</v>
      </c>
      <c r="G34" s="49"/>
      <c r="H34" s="49"/>
      <c r="I34" s="172">
        <v>0.21</v>
      </c>
      <c r="J34" s="171">
        <v>0</v>
      </c>
      <c r="K34" s="53"/>
    </row>
    <row r="35" spans="2:11" s="1" customFormat="1" ht="14.4" customHeight="1" hidden="1">
      <c r="B35" s="48"/>
      <c r="C35" s="49"/>
      <c r="D35" s="49"/>
      <c r="E35" s="57" t="s">
        <v>58</v>
      </c>
      <c r="F35" s="171">
        <f>ROUND(SUM(BH85:BH142),2)</f>
        <v>0</v>
      </c>
      <c r="G35" s="49"/>
      <c r="H35" s="49"/>
      <c r="I35" s="172">
        <v>0.15</v>
      </c>
      <c r="J35" s="171">
        <v>0</v>
      </c>
      <c r="K35" s="53"/>
    </row>
    <row r="36" spans="2:11" s="1" customFormat="1" ht="14.4" customHeight="1" hidden="1">
      <c r="B36" s="48"/>
      <c r="C36" s="49"/>
      <c r="D36" s="49"/>
      <c r="E36" s="57" t="s">
        <v>59</v>
      </c>
      <c r="F36" s="171">
        <f>ROUND(SUM(BI85:BI142),2)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1712</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03-4 - Úpravy v zátopě ProR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J139</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1712</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03-4 - Úpravy v zátopě ProR</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0.110573</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P87+P139</f>
        <v>0</v>
      </c>
      <c r="Q86" s="222"/>
      <c r="R86" s="223">
        <f>R87+R139</f>
        <v>0.110573</v>
      </c>
      <c r="S86" s="222"/>
      <c r="T86" s="224">
        <f>T87+T139</f>
        <v>0</v>
      </c>
      <c r="AR86" s="225" t="s">
        <v>24</v>
      </c>
      <c r="AT86" s="226" t="s">
        <v>83</v>
      </c>
      <c r="AU86" s="226" t="s">
        <v>84</v>
      </c>
      <c r="AY86" s="225" t="s">
        <v>261</v>
      </c>
      <c r="BK86" s="227">
        <f>BK87+BK139</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SUM(P88:P138)</f>
        <v>0</v>
      </c>
      <c r="Q87" s="222"/>
      <c r="R87" s="223">
        <f>SUM(R88:R138)</f>
        <v>0.110573</v>
      </c>
      <c r="S87" s="222"/>
      <c r="T87" s="224">
        <f>SUM(T88:T138)</f>
        <v>0</v>
      </c>
      <c r="AR87" s="225" t="s">
        <v>24</v>
      </c>
      <c r="AT87" s="226" t="s">
        <v>83</v>
      </c>
      <c r="AU87" s="226" t="s">
        <v>24</v>
      </c>
      <c r="AY87" s="225" t="s">
        <v>261</v>
      </c>
      <c r="BK87" s="227">
        <f>SUM(BK88:BK138)</f>
        <v>0</v>
      </c>
    </row>
    <row r="88" spans="2:65" s="1" customFormat="1" ht="14.4" customHeight="1">
      <c r="B88" s="48"/>
      <c r="C88" s="228" t="s">
        <v>24</v>
      </c>
      <c r="D88" s="228" t="s">
        <v>262</v>
      </c>
      <c r="E88" s="229" t="s">
        <v>1317</v>
      </c>
      <c r="F88" s="230" t="s">
        <v>1318</v>
      </c>
      <c r="G88" s="231" t="s">
        <v>1319</v>
      </c>
      <c r="H88" s="232">
        <v>0.49</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1987</v>
      </c>
    </row>
    <row r="89" spans="2:47" s="1" customFormat="1" ht="13.5">
      <c r="B89" s="48"/>
      <c r="C89" s="76"/>
      <c r="D89" s="239" t="s">
        <v>269</v>
      </c>
      <c r="E89" s="76"/>
      <c r="F89" s="240" t="s">
        <v>1321</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1322</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1988</v>
      </c>
      <c r="G91" s="254"/>
      <c r="H91" s="257">
        <v>0.49</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1324</v>
      </c>
      <c r="F92" s="230" t="s">
        <v>1325</v>
      </c>
      <c r="G92" s="231" t="s">
        <v>1319</v>
      </c>
      <c r="H92" s="232">
        <v>0.05</v>
      </c>
      <c r="I92" s="233"/>
      <c r="J92" s="232">
        <f>ROUND(I92*H92,2)</f>
        <v>0</v>
      </c>
      <c r="K92" s="230" t="s">
        <v>266</v>
      </c>
      <c r="L92" s="74"/>
      <c r="M92" s="234" t="s">
        <v>40</v>
      </c>
      <c r="N92" s="235" t="s">
        <v>55</v>
      </c>
      <c r="O92" s="49"/>
      <c r="P92" s="236">
        <f>O92*H92</f>
        <v>0</v>
      </c>
      <c r="Q92" s="236">
        <v>0.247</v>
      </c>
      <c r="R92" s="236">
        <f>Q92*H92</f>
        <v>0.01235</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1989</v>
      </c>
    </row>
    <row r="93" spans="2:47" s="1" customFormat="1" ht="13.5">
      <c r="B93" s="48"/>
      <c r="C93" s="76"/>
      <c r="D93" s="239" t="s">
        <v>269</v>
      </c>
      <c r="E93" s="76"/>
      <c r="F93" s="240" t="s">
        <v>1327</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1328</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1990</v>
      </c>
      <c r="G95" s="254"/>
      <c r="H95" s="257">
        <v>0.05</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282</v>
      </c>
      <c r="D96" s="228" t="s">
        <v>262</v>
      </c>
      <c r="E96" s="229" t="s">
        <v>1330</v>
      </c>
      <c r="F96" s="230" t="s">
        <v>1331</v>
      </c>
      <c r="G96" s="231" t="s">
        <v>504</v>
      </c>
      <c r="H96" s="232">
        <v>246.75</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1991</v>
      </c>
    </row>
    <row r="97" spans="2:47" s="1" customFormat="1" ht="13.5">
      <c r="B97" s="48"/>
      <c r="C97" s="76"/>
      <c r="D97" s="239" t="s">
        <v>269</v>
      </c>
      <c r="E97" s="76"/>
      <c r="F97" s="240" t="s">
        <v>1333</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1334</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5" t="s">
        <v>40</v>
      </c>
      <c r="F99" s="256" t="s">
        <v>1992</v>
      </c>
      <c r="G99" s="254"/>
      <c r="H99" s="257">
        <v>246.75</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1336</v>
      </c>
      <c r="F100" s="230" t="s">
        <v>1337</v>
      </c>
      <c r="G100" s="231" t="s">
        <v>504</v>
      </c>
      <c r="H100" s="232">
        <v>542.85</v>
      </c>
      <c r="I100" s="233"/>
      <c r="J100" s="232">
        <f>ROUND(I100*H100,2)</f>
        <v>0</v>
      </c>
      <c r="K100" s="230" t="s">
        <v>40</v>
      </c>
      <c r="L100" s="74"/>
      <c r="M100" s="234" t="s">
        <v>40</v>
      </c>
      <c r="N100" s="235" t="s">
        <v>55</v>
      </c>
      <c r="O100" s="49"/>
      <c r="P100" s="236">
        <f>O100*H100</f>
        <v>0</v>
      </c>
      <c r="Q100" s="236">
        <v>0.00018</v>
      </c>
      <c r="R100" s="236">
        <f>Q100*H100</f>
        <v>0.09771300000000001</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1993</v>
      </c>
    </row>
    <row r="101" spans="2:47" s="1" customFormat="1" ht="13.5">
      <c r="B101" s="48"/>
      <c r="C101" s="76"/>
      <c r="D101" s="239" t="s">
        <v>271</v>
      </c>
      <c r="E101" s="76"/>
      <c r="F101" s="242" t="s">
        <v>1678</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1994</v>
      </c>
      <c r="G102" s="254"/>
      <c r="H102" s="257">
        <v>542.85</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1341</v>
      </c>
      <c r="F103" s="230" t="s">
        <v>1342</v>
      </c>
      <c r="G103" s="231" t="s">
        <v>474</v>
      </c>
      <c r="H103" s="232">
        <v>3</v>
      </c>
      <c r="I103" s="233"/>
      <c r="J103" s="232">
        <f>ROUND(I103*H103,2)</f>
        <v>0</v>
      </c>
      <c r="K103" s="230" t="s">
        <v>40</v>
      </c>
      <c r="L103" s="74"/>
      <c r="M103" s="234" t="s">
        <v>40</v>
      </c>
      <c r="N103" s="235" t="s">
        <v>55</v>
      </c>
      <c r="O103" s="49"/>
      <c r="P103" s="236">
        <f>O103*H103</f>
        <v>0</v>
      </c>
      <c r="Q103" s="236">
        <v>0.00017</v>
      </c>
      <c r="R103" s="236">
        <f>Q103*H103</f>
        <v>0.00051</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1995</v>
      </c>
    </row>
    <row r="104" spans="2:47" s="1" customFormat="1" ht="13.5">
      <c r="B104" s="48"/>
      <c r="C104" s="76"/>
      <c r="D104" s="239" t="s">
        <v>271</v>
      </c>
      <c r="E104" s="76"/>
      <c r="F104" s="242" t="s">
        <v>1344</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1345</v>
      </c>
      <c r="G105" s="254"/>
      <c r="H105" s="257">
        <v>3</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14.4" customHeight="1">
      <c r="B106" s="48"/>
      <c r="C106" s="228" t="s">
        <v>297</v>
      </c>
      <c r="D106" s="228" t="s">
        <v>262</v>
      </c>
      <c r="E106" s="229" t="s">
        <v>1681</v>
      </c>
      <c r="F106" s="230" t="s">
        <v>1682</v>
      </c>
      <c r="G106" s="231" t="s">
        <v>340</v>
      </c>
      <c r="H106" s="232">
        <v>1689</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1996</v>
      </c>
    </row>
    <row r="107" spans="2:47" s="1" customFormat="1" ht="13.5">
      <c r="B107" s="48"/>
      <c r="C107" s="76"/>
      <c r="D107" s="239" t="s">
        <v>269</v>
      </c>
      <c r="E107" s="76"/>
      <c r="F107" s="240" t="s">
        <v>1684</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1685</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5" t="s">
        <v>40</v>
      </c>
      <c r="F109" s="256" t="s">
        <v>1997</v>
      </c>
      <c r="G109" s="254"/>
      <c r="H109" s="257">
        <v>1689</v>
      </c>
      <c r="I109" s="258"/>
      <c r="J109" s="254"/>
      <c r="K109" s="254"/>
      <c r="L109" s="259"/>
      <c r="M109" s="260"/>
      <c r="N109" s="261"/>
      <c r="O109" s="261"/>
      <c r="P109" s="261"/>
      <c r="Q109" s="261"/>
      <c r="R109" s="261"/>
      <c r="S109" s="261"/>
      <c r="T109" s="262"/>
      <c r="AT109" s="263" t="s">
        <v>278</v>
      </c>
      <c r="AU109" s="263" t="s">
        <v>92</v>
      </c>
      <c r="AV109" s="12" t="s">
        <v>92</v>
      </c>
      <c r="AW109" s="12" t="s">
        <v>47</v>
      </c>
      <c r="AX109" s="12" t="s">
        <v>24</v>
      </c>
      <c r="AY109" s="263" t="s">
        <v>261</v>
      </c>
    </row>
    <row r="110" spans="2:65" s="1" customFormat="1" ht="22.8" customHeight="1">
      <c r="B110" s="48"/>
      <c r="C110" s="228" t="s">
        <v>303</v>
      </c>
      <c r="D110" s="228" t="s">
        <v>262</v>
      </c>
      <c r="E110" s="229" t="s">
        <v>532</v>
      </c>
      <c r="F110" s="230" t="s">
        <v>533</v>
      </c>
      <c r="G110" s="231" t="s">
        <v>340</v>
      </c>
      <c r="H110" s="232">
        <v>135</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1998</v>
      </c>
    </row>
    <row r="111" spans="2:47" s="1" customFormat="1" ht="13.5">
      <c r="B111" s="48"/>
      <c r="C111" s="76"/>
      <c r="D111" s="239" t="s">
        <v>269</v>
      </c>
      <c r="E111" s="76"/>
      <c r="F111" s="240" t="s">
        <v>535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1999</v>
      </c>
      <c r="G113" s="254"/>
      <c r="H113" s="257">
        <v>135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308</v>
      </c>
      <c r="D114" s="228" t="s">
        <v>262</v>
      </c>
      <c r="E114" s="229" t="s">
        <v>1689</v>
      </c>
      <c r="F114" s="230" t="s">
        <v>1690</v>
      </c>
      <c r="G114" s="231" t="s">
        <v>340</v>
      </c>
      <c r="H114" s="232">
        <v>1689</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2000</v>
      </c>
    </row>
    <row r="115" spans="2:47" s="1" customFormat="1" ht="13.5">
      <c r="B115" s="48"/>
      <c r="C115" s="76"/>
      <c r="D115" s="239" t="s">
        <v>269</v>
      </c>
      <c r="E115" s="76"/>
      <c r="F115" s="240" t="s">
        <v>1692</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1693</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2001</v>
      </c>
      <c r="G117" s="254"/>
      <c r="H117" s="257">
        <v>1689</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313</v>
      </c>
      <c r="D118" s="228" t="s">
        <v>262</v>
      </c>
      <c r="E118" s="229" t="s">
        <v>1695</v>
      </c>
      <c r="F118" s="230" t="s">
        <v>1696</v>
      </c>
      <c r="G118" s="231" t="s">
        <v>340</v>
      </c>
      <c r="H118" s="232">
        <v>1689</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2002</v>
      </c>
    </row>
    <row r="119" spans="2:47" s="1" customFormat="1" ht="13.5">
      <c r="B119" s="48"/>
      <c r="C119" s="76"/>
      <c r="D119" s="239" t="s">
        <v>269</v>
      </c>
      <c r="E119" s="76"/>
      <c r="F119" s="240" t="s">
        <v>1698</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373</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2003</v>
      </c>
      <c r="G121" s="254"/>
      <c r="H121" s="257">
        <v>1689</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22.8" customHeight="1">
      <c r="B122" s="48"/>
      <c r="C122" s="228" t="s">
        <v>29</v>
      </c>
      <c r="D122" s="228" t="s">
        <v>262</v>
      </c>
      <c r="E122" s="229" t="s">
        <v>608</v>
      </c>
      <c r="F122" s="230" t="s">
        <v>609</v>
      </c>
      <c r="G122" s="231" t="s">
        <v>340</v>
      </c>
      <c r="H122" s="232">
        <v>147.1</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2004</v>
      </c>
    </row>
    <row r="123" spans="2:47" s="1" customFormat="1" ht="13.5">
      <c r="B123" s="48"/>
      <c r="C123" s="76"/>
      <c r="D123" s="239" t="s">
        <v>269</v>
      </c>
      <c r="E123" s="76"/>
      <c r="F123" s="240" t="s">
        <v>611</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310" t="s">
        <v>612</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2005</v>
      </c>
      <c r="G125" s="254"/>
      <c r="H125" s="257">
        <v>135</v>
      </c>
      <c r="I125" s="258"/>
      <c r="J125" s="254"/>
      <c r="K125" s="254"/>
      <c r="L125" s="259"/>
      <c r="M125" s="260"/>
      <c r="N125" s="261"/>
      <c r="O125" s="261"/>
      <c r="P125" s="261"/>
      <c r="Q125" s="261"/>
      <c r="R125" s="261"/>
      <c r="S125" s="261"/>
      <c r="T125" s="262"/>
      <c r="AT125" s="263" t="s">
        <v>278</v>
      </c>
      <c r="AU125" s="263" t="s">
        <v>92</v>
      </c>
      <c r="AV125" s="12" t="s">
        <v>92</v>
      </c>
      <c r="AW125" s="12" t="s">
        <v>47</v>
      </c>
      <c r="AX125" s="12" t="s">
        <v>84</v>
      </c>
      <c r="AY125" s="263" t="s">
        <v>261</v>
      </c>
    </row>
    <row r="126" spans="2:51" s="12" customFormat="1" ht="13.5">
      <c r="B126" s="253"/>
      <c r="C126" s="254"/>
      <c r="D126" s="239" t="s">
        <v>278</v>
      </c>
      <c r="E126" s="255" t="s">
        <v>40</v>
      </c>
      <c r="F126" s="256" t="s">
        <v>2006</v>
      </c>
      <c r="G126" s="254"/>
      <c r="H126" s="257">
        <v>12.1</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5" customFormat="1" ht="13.5">
      <c r="B127" s="290"/>
      <c r="C127" s="291"/>
      <c r="D127" s="239" t="s">
        <v>278</v>
      </c>
      <c r="E127" s="292" t="s">
        <v>40</v>
      </c>
      <c r="F127" s="293" t="s">
        <v>380</v>
      </c>
      <c r="G127" s="291"/>
      <c r="H127" s="294">
        <v>147.1</v>
      </c>
      <c r="I127" s="295"/>
      <c r="J127" s="291"/>
      <c r="K127" s="291"/>
      <c r="L127" s="296"/>
      <c r="M127" s="297"/>
      <c r="N127" s="298"/>
      <c r="O127" s="298"/>
      <c r="P127" s="298"/>
      <c r="Q127" s="298"/>
      <c r="R127" s="298"/>
      <c r="S127" s="298"/>
      <c r="T127" s="299"/>
      <c r="AT127" s="300" t="s">
        <v>278</v>
      </c>
      <c r="AU127" s="300" t="s">
        <v>92</v>
      </c>
      <c r="AV127" s="15" t="s">
        <v>287</v>
      </c>
      <c r="AW127" s="15" t="s">
        <v>47</v>
      </c>
      <c r="AX127" s="15" t="s">
        <v>24</v>
      </c>
      <c r="AY127" s="300" t="s">
        <v>261</v>
      </c>
    </row>
    <row r="128" spans="2:65" s="1" customFormat="1" ht="14.4" customHeight="1">
      <c r="B128" s="48"/>
      <c r="C128" s="228" t="s">
        <v>324</v>
      </c>
      <c r="D128" s="228" t="s">
        <v>262</v>
      </c>
      <c r="E128" s="229" t="s">
        <v>356</v>
      </c>
      <c r="F128" s="230" t="s">
        <v>357</v>
      </c>
      <c r="G128" s="231" t="s">
        <v>340</v>
      </c>
      <c r="H128" s="232">
        <v>1689</v>
      </c>
      <c r="I128" s="233"/>
      <c r="J128" s="232">
        <f>ROUND(I128*H128,2)</f>
        <v>0</v>
      </c>
      <c r="K128" s="230" t="s">
        <v>266</v>
      </c>
      <c r="L128" s="74"/>
      <c r="M128" s="234" t="s">
        <v>40</v>
      </c>
      <c r="N128" s="235" t="s">
        <v>55</v>
      </c>
      <c r="O128" s="49"/>
      <c r="P128" s="236">
        <f>O128*H128</f>
        <v>0</v>
      </c>
      <c r="Q128" s="236">
        <v>0</v>
      </c>
      <c r="R128" s="236">
        <f>Q128*H128</f>
        <v>0</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2007</v>
      </c>
    </row>
    <row r="129" spans="2:47" s="1" customFormat="1" ht="13.5">
      <c r="B129" s="48"/>
      <c r="C129" s="76"/>
      <c r="D129" s="239" t="s">
        <v>269</v>
      </c>
      <c r="E129" s="76"/>
      <c r="F129" s="240" t="s">
        <v>357</v>
      </c>
      <c r="G129" s="76"/>
      <c r="H129" s="76"/>
      <c r="I129" s="198"/>
      <c r="J129" s="76"/>
      <c r="K129" s="76"/>
      <c r="L129" s="74"/>
      <c r="M129" s="241"/>
      <c r="N129" s="49"/>
      <c r="O129" s="49"/>
      <c r="P129" s="49"/>
      <c r="Q129" s="49"/>
      <c r="R129" s="49"/>
      <c r="S129" s="49"/>
      <c r="T129" s="97"/>
      <c r="AT129" s="25" t="s">
        <v>269</v>
      </c>
      <c r="AU129" s="25" t="s">
        <v>92</v>
      </c>
    </row>
    <row r="130" spans="2:47" s="1" customFormat="1" ht="13.5">
      <c r="B130" s="48"/>
      <c r="C130" s="76"/>
      <c r="D130" s="239" t="s">
        <v>343</v>
      </c>
      <c r="E130" s="76"/>
      <c r="F130" s="242" t="s">
        <v>359</v>
      </c>
      <c r="G130" s="76"/>
      <c r="H130" s="76"/>
      <c r="I130" s="198"/>
      <c r="J130" s="76"/>
      <c r="K130" s="76"/>
      <c r="L130" s="74"/>
      <c r="M130" s="241"/>
      <c r="N130" s="49"/>
      <c r="O130" s="49"/>
      <c r="P130" s="49"/>
      <c r="Q130" s="49"/>
      <c r="R130" s="49"/>
      <c r="S130" s="49"/>
      <c r="T130" s="97"/>
      <c r="AT130" s="25" t="s">
        <v>343</v>
      </c>
      <c r="AU130" s="25" t="s">
        <v>92</v>
      </c>
    </row>
    <row r="131" spans="2:51" s="12" customFormat="1" ht="13.5">
      <c r="B131" s="253"/>
      <c r="C131" s="254"/>
      <c r="D131" s="239" t="s">
        <v>278</v>
      </c>
      <c r="E131" s="255" t="s">
        <v>40</v>
      </c>
      <c r="F131" s="256" t="s">
        <v>2008</v>
      </c>
      <c r="G131" s="254"/>
      <c r="H131" s="257">
        <v>1689</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14.4" customHeight="1">
      <c r="B132" s="48"/>
      <c r="C132" s="228" t="s">
        <v>538</v>
      </c>
      <c r="D132" s="228" t="s">
        <v>262</v>
      </c>
      <c r="E132" s="229" t="s">
        <v>1705</v>
      </c>
      <c r="F132" s="230" t="s">
        <v>1706</v>
      </c>
      <c r="G132" s="231" t="s">
        <v>363</v>
      </c>
      <c r="H132" s="232">
        <v>2533.5</v>
      </c>
      <c r="I132" s="233"/>
      <c r="J132" s="232">
        <f>ROUND(I132*H132,2)</f>
        <v>0</v>
      </c>
      <c r="K132" s="230" t="s">
        <v>40</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2009</v>
      </c>
    </row>
    <row r="133" spans="2:47" s="1" customFormat="1" ht="13.5">
      <c r="B133" s="48"/>
      <c r="C133" s="76"/>
      <c r="D133" s="239" t="s">
        <v>271</v>
      </c>
      <c r="E133" s="76"/>
      <c r="F133" s="242" t="s">
        <v>1708</v>
      </c>
      <c r="G133" s="76"/>
      <c r="H133" s="76"/>
      <c r="I133" s="198"/>
      <c r="J133" s="76"/>
      <c r="K133" s="76"/>
      <c r="L133" s="74"/>
      <c r="M133" s="241"/>
      <c r="N133" s="49"/>
      <c r="O133" s="49"/>
      <c r="P133" s="49"/>
      <c r="Q133" s="49"/>
      <c r="R133" s="49"/>
      <c r="S133" s="49"/>
      <c r="T133" s="97"/>
      <c r="AT133" s="25" t="s">
        <v>271</v>
      </c>
      <c r="AU133" s="25" t="s">
        <v>92</v>
      </c>
    </row>
    <row r="134" spans="2:51" s="12" customFormat="1" ht="13.5">
      <c r="B134" s="253"/>
      <c r="C134" s="254"/>
      <c r="D134" s="239" t="s">
        <v>278</v>
      </c>
      <c r="E134" s="255" t="s">
        <v>40</v>
      </c>
      <c r="F134" s="256" t="s">
        <v>2010</v>
      </c>
      <c r="G134" s="254"/>
      <c r="H134" s="257">
        <v>2533.5</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545</v>
      </c>
      <c r="D135" s="228" t="s">
        <v>262</v>
      </c>
      <c r="E135" s="229" t="s">
        <v>640</v>
      </c>
      <c r="F135" s="230" t="s">
        <v>641</v>
      </c>
      <c r="G135" s="231" t="s">
        <v>340</v>
      </c>
      <c r="H135" s="232">
        <v>135</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2011</v>
      </c>
    </row>
    <row r="136" spans="2:47" s="1" customFormat="1" ht="13.5">
      <c r="B136" s="48"/>
      <c r="C136" s="76"/>
      <c r="D136" s="239" t="s">
        <v>269</v>
      </c>
      <c r="E136" s="76"/>
      <c r="F136" s="240" t="s">
        <v>643</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310" t="s">
        <v>636</v>
      </c>
      <c r="G137" s="76"/>
      <c r="H137" s="76"/>
      <c r="I137" s="198"/>
      <c r="J137" s="76"/>
      <c r="K137" s="76"/>
      <c r="L137" s="74"/>
      <c r="M137" s="241"/>
      <c r="N137" s="49"/>
      <c r="O137" s="49"/>
      <c r="P137" s="49"/>
      <c r="Q137" s="49"/>
      <c r="R137" s="49"/>
      <c r="S137" s="49"/>
      <c r="T137" s="97"/>
      <c r="AT137" s="25" t="s">
        <v>343</v>
      </c>
      <c r="AU137" s="25" t="s">
        <v>92</v>
      </c>
    </row>
    <row r="138" spans="2:51" s="12" customFormat="1" ht="13.5">
      <c r="B138" s="253"/>
      <c r="C138" s="254"/>
      <c r="D138" s="239" t="s">
        <v>278</v>
      </c>
      <c r="E138" s="255" t="s">
        <v>40</v>
      </c>
      <c r="F138" s="256" t="s">
        <v>2012</v>
      </c>
      <c r="G138" s="254"/>
      <c r="H138" s="257">
        <v>135</v>
      </c>
      <c r="I138" s="258"/>
      <c r="J138" s="254"/>
      <c r="K138" s="254"/>
      <c r="L138" s="259"/>
      <c r="M138" s="260"/>
      <c r="N138" s="261"/>
      <c r="O138" s="261"/>
      <c r="P138" s="261"/>
      <c r="Q138" s="261"/>
      <c r="R138" s="261"/>
      <c r="S138" s="261"/>
      <c r="T138" s="262"/>
      <c r="AT138" s="263" t="s">
        <v>278</v>
      </c>
      <c r="AU138" s="263" t="s">
        <v>92</v>
      </c>
      <c r="AV138" s="12" t="s">
        <v>92</v>
      </c>
      <c r="AW138" s="12" t="s">
        <v>47</v>
      </c>
      <c r="AX138" s="12" t="s">
        <v>24</v>
      </c>
      <c r="AY138" s="263" t="s">
        <v>261</v>
      </c>
    </row>
    <row r="139" spans="2:63" s="10" customFormat="1" ht="29.85" customHeight="1">
      <c r="B139" s="214"/>
      <c r="C139" s="215"/>
      <c r="D139" s="216" t="s">
        <v>83</v>
      </c>
      <c r="E139" s="274" t="s">
        <v>930</v>
      </c>
      <c r="F139" s="274" t="s">
        <v>931</v>
      </c>
      <c r="G139" s="215"/>
      <c r="H139" s="215"/>
      <c r="I139" s="218"/>
      <c r="J139" s="275">
        <f>BK139</f>
        <v>0</v>
      </c>
      <c r="K139" s="215"/>
      <c r="L139" s="220"/>
      <c r="M139" s="221"/>
      <c r="N139" s="222"/>
      <c r="O139" s="222"/>
      <c r="P139" s="223">
        <f>SUM(P140:P142)</f>
        <v>0</v>
      </c>
      <c r="Q139" s="222"/>
      <c r="R139" s="223">
        <f>SUM(R140:R142)</f>
        <v>0</v>
      </c>
      <c r="S139" s="222"/>
      <c r="T139" s="224">
        <f>SUM(T140:T142)</f>
        <v>0</v>
      </c>
      <c r="AR139" s="225" t="s">
        <v>24</v>
      </c>
      <c r="AT139" s="226" t="s">
        <v>83</v>
      </c>
      <c r="AU139" s="226" t="s">
        <v>24</v>
      </c>
      <c r="AY139" s="225" t="s">
        <v>261</v>
      </c>
      <c r="BK139" s="227">
        <f>SUM(BK140:BK142)</f>
        <v>0</v>
      </c>
    </row>
    <row r="140" spans="2:65" s="1" customFormat="1" ht="14.4" customHeight="1">
      <c r="B140" s="48"/>
      <c r="C140" s="228" t="s">
        <v>551</v>
      </c>
      <c r="D140" s="228" t="s">
        <v>262</v>
      </c>
      <c r="E140" s="229" t="s">
        <v>1352</v>
      </c>
      <c r="F140" s="230" t="s">
        <v>1353</v>
      </c>
      <c r="G140" s="231" t="s">
        <v>363</v>
      </c>
      <c r="H140" s="232">
        <v>0.11</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2013</v>
      </c>
    </row>
    <row r="141" spans="2:47" s="1" customFormat="1" ht="13.5">
      <c r="B141" s="48"/>
      <c r="C141" s="76"/>
      <c r="D141" s="239" t="s">
        <v>269</v>
      </c>
      <c r="E141" s="76"/>
      <c r="F141" s="240" t="s">
        <v>1355</v>
      </c>
      <c r="G141" s="76"/>
      <c r="H141" s="76"/>
      <c r="I141" s="198"/>
      <c r="J141" s="76"/>
      <c r="K141" s="76"/>
      <c r="L141" s="74"/>
      <c r="M141" s="241"/>
      <c r="N141" s="49"/>
      <c r="O141" s="49"/>
      <c r="P141" s="49"/>
      <c r="Q141" s="49"/>
      <c r="R141" s="49"/>
      <c r="S141" s="49"/>
      <c r="T141" s="97"/>
      <c r="AT141" s="25" t="s">
        <v>269</v>
      </c>
      <c r="AU141" s="25" t="s">
        <v>92</v>
      </c>
    </row>
    <row r="142" spans="2:47" s="1" customFormat="1" ht="13.5">
      <c r="B142" s="48"/>
      <c r="C142" s="76"/>
      <c r="D142" s="239" t="s">
        <v>343</v>
      </c>
      <c r="E142" s="76"/>
      <c r="F142" s="242" t="s">
        <v>1356</v>
      </c>
      <c r="G142" s="76"/>
      <c r="H142" s="76"/>
      <c r="I142" s="198"/>
      <c r="J142" s="76"/>
      <c r="K142" s="76"/>
      <c r="L142" s="74"/>
      <c r="M142" s="264"/>
      <c r="N142" s="265"/>
      <c r="O142" s="265"/>
      <c r="P142" s="265"/>
      <c r="Q142" s="265"/>
      <c r="R142" s="265"/>
      <c r="S142" s="265"/>
      <c r="T142" s="266"/>
      <c r="AT142" s="25" t="s">
        <v>343</v>
      </c>
      <c r="AU142" s="25" t="s">
        <v>92</v>
      </c>
    </row>
    <row r="143" spans="2:12" s="1" customFormat="1" ht="6.95" customHeight="1">
      <c r="B143" s="69"/>
      <c r="C143" s="70"/>
      <c r="D143" s="70"/>
      <c r="E143" s="70"/>
      <c r="F143" s="70"/>
      <c r="G143" s="70"/>
      <c r="H143" s="70"/>
      <c r="I143" s="180"/>
      <c r="J143" s="70"/>
      <c r="K143" s="70"/>
      <c r="L143" s="74"/>
    </row>
  </sheetData>
  <sheetProtection password="CC35" sheet="1" objects="1" scenarios="1" formatColumns="0" formatRows="0" autoFilter="0"/>
  <autoFilter ref="C84:K142"/>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31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164</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2014</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2015</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117</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2016</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ROUND(J88,2)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ROUND(SUM(BE88:BE314),2)</f>
        <v>0</v>
      </c>
      <c r="G32" s="49"/>
      <c r="H32" s="49"/>
      <c r="I32" s="172">
        <v>0.21</v>
      </c>
      <c r="J32" s="171">
        <f>ROUND(ROUND((SUM(BE88:BE314)),2)*I32,2)</f>
        <v>0</v>
      </c>
      <c r="K32" s="53"/>
    </row>
    <row r="33" spans="2:11" s="1" customFormat="1" ht="14.4" customHeight="1">
      <c r="B33" s="48"/>
      <c r="C33" s="49"/>
      <c r="D33" s="49"/>
      <c r="E33" s="57" t="s">
        <v>56</v>
      </c>
      <c r="F33" s="171">
        <f>ROUND(SUM(BF88:BF314),2)</f>
        <v>0</v>
      </c>
      <c r="G33" s="49"/>
      <c r="H33" s="49"/>
      <c r="I33" s="172">
        <v>0.15</v>
      </c>
      <c r="J33" s="171">
        <f>ROUND(ROUND((SUM(BF88:BF314)),2)*I33,2)</f>
        <v>0</v>
      </c>
      <c r="K33" s="53"/>
    </row>
    <row r="34" spans="2:11" s="1" customFormat="1" ht="14.4" customHeight="1" hidden="1">
      <c r="B34" s="48"/>
      <c r="C34" s="49"/>
      <c r="D34" s="49"/>
      <c r="E34" s="57" t="s">
        <v>57</v>
      </c>
      <c r="F34" s="171">
        <f>ROUND(SUM(BG88:BG314),2)</f>
        <v>0</v>
      </c>
      <c r="G34" s="49"/>
      <c r="H34" s="49"/>
      <c r="I34" s="172">
        <v>0.21</v>
      </c>
      <c r="J34" s="171">
        <v>0</v>
      </c>
      <c r="K34" s="53"/>
    </row>
    <row r="35" spans="2:11" s="1" customFormat="1" ht="14.4" customHeight="1" hidden="1">
      <c r="B35" s="48"/>
      <c r="C35" s="49"/>
      <c r="D35" s="49"/>
      <c r="E35" s="57" t="s">
        <v>58</v>
      </c>
      <c r="F35" s="171">
        <f>ROUND(SUM(BH88:BH314),2)</f>
        <v>0</v>
      </c>
      <c r="G35" s="49"/>
      <c r="H35" s="49"/>
      <c r="I35" s="172">
        <v>0.15</v>
      </c>
      <c r="J35" s="171">
        <v>0</v>
      </c>
      <c r="K35" s="53"/>
    </row>
    <row r="36" spans="2:11" s="1" customFormat="1" ht="14.4" customHeight="1" hidden="1">
      <c r="B36" s="48"/>
      <c r="C36" s="49"/>
      <c r="D36" s="49"/>
      <c r="E36" s="57" t="s">
        <v>59</v>
      </c>
      <c r="F36" s="171">
        <f>ROUND(SUM(BI88:BI314),2)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2014</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04-1 - Rekonstrukce hráze PráR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J88</f>
        <v>0</v>
      </c>
      <c r="K60" s="53"/>
      <c r="AU60" s="25" t="s">
        <v>242</v>
      </c>
    </row>
    <row r="61" spans="2:11" s="8" customFormat="1" ht="24.95" customHeight="1">
      <c r="B61" s="191"/>
      <c r="C61" s="192"/>
      <c r="D61" s="193" t="s">
        <v>333</v>
      </c>
      <c r="E61" s="194"/>
      <c r="F61" s="194"/>
      <c r="G61" s="194"/>
      <c r="H61" s="194"/>
      <c r="I61" s="195"/>
      <c r="J61" s="196">
        <f>J89</f>
        <v>0</v>
      </c>
      <c r="K61" s="197"/>
    </row>
    <row r="62" spans="2:11" s="13" customFormat="1" ht="19.9" customHeight="1">
      <c r="B62" s="267"/>
      <c r="C62" s="268"/>
      <c r="D62" s="269" t="s">
        <v>334</v>
      </c>
      <c r="E62" s="270"/>
      <c r="F62" s="270"/>
      <c r="G62" s="270"/>
      <c r="H62" s="270"/>
      <c r="I62" s="271"/>
      <c r="J62" s="272">
        <f>J90</f>
        <v>0</v>
      </c>
      <c r="K62" s="273"/>
    </row>
    <row r="63" spans="2:11" s="13" customFormat="1" ht="19.9" customHeight="1">
      <c r="B63" s="267"/>
      <c r="C63" s="268"/>
      <c r="D63" s="269" t="s">
        <v>464</v>
      </c>
      <c r="E63" s="270"/>
      <c r="F63" s="270"/>
      <c r="G63" s="270"/>
      <c r="H63" s="270"/>
      <c r="I63" s="271"/>
      <c r="J63" s="272">
        <f>J256</f>
        <v>0</v>
      </c>
      <c r="K63" s="273"/>
    </row>
    <row r="64" spans="2:11" s="13" customFormat="1" ht="19.9" customHeight="1">
      <c r="B64" s="267"/>
      <c r="C64" s="268"/>
      <c r="D64" s="269" t="s">
        <v>467</v>
      </c>
      <c r="E64" s="270"/>
      <c r="F64" s="270"/>
      <c r="G64" s="270"/>
      <c r="H64" s="270"/>
      <c r="I64" s="271"/>
      <c r="J64" s="272">
        <f>J275</f>
        <v>0</v>
      </c>
      <c r="K64" s="273"/>
    </row>
    <row r="65" spans="2:11" s="13" customFormat="1" ht="19.9" customHeight="1">
      <c r="B65" s="267"/>
      <c r="C65" s="268"/>
      <c r="D65" s="269" t="s">
        <v>468</v>
      </c>
      <c r="E65" s="270"/>
      <c r="F65" s="270"/>
      <c r="G65" s="270"/>
      <c r="H65" s="270"/>
      <c r="I65" s="271"/>
      <c r="J65" s="272">
        <f>J287</f>
        <v>0</v>
      </c>
      <c r="K65" s="273"/>
    </row>
    <row r="66" spans="2:11" s="13" customFormat="1" ht="19.9" customHeight="1">
      <c r="B66" s="267"/>
      <c r="C66" s="268"/>
      <c r="D66" s="269" t="s">
        <v>469</v>
      </c>
      <c r="E66" s="270"/>
      <c r="F66" s="270"/>
      <c r="G66" s="270"/>
      <c r="H66" s="270"/>
      <c r="I66" s="271"/>
      <c r="J66" s="272">
        <f>J310</f>
        <v>0</v>
      </c>
      <c r="K66" s="273"/>
    </row>
    <row r="67" spans="2:11" s="1" customFormat="1" ht="21.8" customHeight="1">
      <c r="B67" s="48"/>
      <c r="C67" s="49"/>
      <c r="D67" s="49"/>
      <c r="E67" s="49"/>
      <c r="F67" s="49"/>
      <c r="G67" s="49"/>
      <c r="H67" s="49"/>
      <c r="I67" s="158"/>
      <c r="J67" s="49"/>
      <c r="K67" s="53"/>
    </row>
    <row r="68" spans="2:11" s="1" customFormat="1" ht="6.95" customHeight="1">
      <c r="B68" s="69"/>
      <c r="C68" s="70"/>
      <c r="D68" s="70"/>
      <c r="E68" s="70"/>
      <c r="F68" s="70"/>
      <c r="G68" s="70"/>
      <c r="H68" s="70"/>
      <c r="I68" s="180"/>
      <c r="J68" s="70"/>
      <c r="K68" s="71"/>
    </row>
    <row r="72" spans="2:12" s="1" customFormat="1" ht="6.95" customHeight="1">
      <c r="B72" s="72"/>
      <c r="C72" s="73"/>
      <c r="D72" s="73"/>
      <c r="E72" s="73"/>
      <c r="F72" s="73"/>
      <c r="G72" s="73"/>
      <c r="H72" s="73"/>
      <c r="I72" s="183"/>
      <c r="J72" s="73"/>
      <c r="K72" s="73"/>
      <c r="L72" s="74"/>
    </row>
    <row r="73" spans="2:12" s="1" customFormat="1" ht="36.95" customHeight="1">
      <c r="B73" s="48"/>
      <c r="C73" s="75" t="s">
        <v>244</v>
      </c>
      <c r="D73" s="76"/>
      <c r="E73" s="76"/>
      <c r="F73" s="76"/>
      <c r="G73" s="76"/>
      <c r="H73" s="76"/>
      <c r="I73" s="198"/>
      <c r="J73" s="76"/>
      <c r="K73" s="76"/>
      <c r="L73" s="74"/>
    </row>
    <row r="74" spans="2:12" s="1" customFormat="1" ht="6.95" customHeight="1">
      <c r="B74" s="48"/>
      <c r="C74" s="76"/>
      <c r="D74" s="76"/>
      <c r="E74" s="76"/>
      <c r="F74" s="76"/>
      <c r="G74" s="76"/>
      <c r="H74" s="76"/>
      <c r="I74" s="198"/>
      <c r="J74" s="76"/>
      <c r="K74" s="76"/>
      <c r="L74" s="74"/>
    </row>
    <row r="75" spans="2:12" s="1" customFormat="1" ht="14.4" customHeight="1">
      <c r="B75" s="48"/>
      <c r="C75" s="78" t="s">
        <v>17</v>
      </c>
      <c r="D75" s="76"/>
      <c r="E75" s="76"/>
      <c r="F75" s="76"/>
      <c r="G75" s="76"/>
      <c r="H75" s="76"/>
      <c r="I75" s="198"/>
      <c r="J75" s="76"/>
      <c r="K75" s="76"/>
      <c r="L75" s="74"/>
    </row>
    <row r="76" spans="2:12" s="1" customFormat="1" ht="14.4" customHeight="1">
      <c r="B76" s="48"/>
      <c r="C76" s="76"/>
      <c r="D76" s="76"/>
      <c r="E76" s="199" t="str">
        <f>E7</f>
        <v>Revitalizace PR U sedmi rybníků - DPS</v>
      </c>
      <c r="F76" s="78"/>
      <c r="G76" s="78"/>
      <c r="H76" s="78"/>
      <c r="I76" s="198"/>
      <c r="J76" s="76"/>
      <c r="K76" s="76"/>
      <c r="L76" s="74"/>
    </row>
    <row r="77" spans="2:12" ht="13.5">
      <c r="B77" s="29"/>
      <c r="C77" s="78" t="s">
        <v>234</v>
      </c>
      <c r="D77" s="200"/>
      <c r="E77" s="200"/>
      <c r="F77" s="200"/>
      <c r="G77" s="200"/>
      <c r="H77" s="200"/>
      <c r="I77" s="150"/>
      <c r="J77" s="200"/>
      <c r="K77" s="200"/>
      <c r="L77" s="201"/>
    </row>
    <row r="78" spans="2:12" s="1" customFormat="1" ht="14.4" customHeight="1">
      <c r="B78" s="48"/>
      <c r="C78" s="76"/>
      <c r="D78" s="76"/>
      <c r="E78" s="199" t="s">
        <v>2014</v>
      </c>
      <c r="F78" s="76"/>
      <c r="G78" s="76"/>
      <c r="H78" s="76"/>
      <c r="I78" s="198"/>
      <c r="J78" s="76"/>
      <c r="K78" s="76"/>
      <c r="L78" s="74"/>
    </row>
    <row r="79" spans="2:12" s="1" customFormat="1" ht="14.4" customHeight="1">
      <c r="B79" s="48"/>
      <c r="C79" s="78" t="s">
        <v>236</v>
      </c>
      <c r="D79" s="76"/>
      <c r="E79" s="76"/>
      <c r="F79" s="76"/>
      <c r="G79" s="76"/>
      <c r="H79" s="76"/>
      <c r="I79" s="198"/>
      <c r="J79" s="76"/>
      <c r="K79" s="76"/>
      <c r="L79" s="74"/>
    </row>
    <row r="80" spans="2:12" s="1" customFormat="1" ht="16.2" customHeight="1">
      <c r="B80" s="48"/>
      <c r="C80" s="76"/>
      <c r="D80" s="76"/>
      <c r="E80" s="84" t="str">
        <f>E11</f>
        <v>SO 04-1 - Rekonstrukce hráze PráR</v>
      </c>
      <c r="F80" s="76"/>
      <c r="G80" s="76"/>
      <c r="H80" s="76"/>
      <c r="I80" s="198"/>
      <c r="J80" s="76"/>
      <c r="K80" s="76"/>
      <c r="L80" s="74"/>
    </row>
    <row r="81" spans="2:12" s="1" customFormat="1" ht="6.95" customHeight="1">
      <c r="B81" s="48"/>
      <c r="C81" s="76"/>
      <c r="D81" s="76"/>
      <c r="E81" s="76"/>
      <c r="F81" s="76"/>
      <c r="G81" s="76"/>
      <c r="H81" s="76"/>
      <c r="I81" s="198"/>
      <c r="J81" s="76"/>
      <c r="K81" s="76"/>
      <c r="L81" s="74"/>
    </row>
    <row r="82" spans="2:12" s="1" customFormat="1" ht="18" customHeight="1">
      <c r="B82" s="48"/>
      <c r="C82" s="78" t="s">
        <v>25</v>
      </c>
      <c r="D82" s="76"/>
      <c r="E82" s="76"/>
      <c r="F82" s="202" t="str">
        <f>F14</f>
        <v>Vojtanov</v>
      </c>
      <c r="G82" s="76"/>
      <c r="H82" s="76"/>
      <c r="I82" s="203" t="s">
        <v>27</v>
      </c>
      <c r="J82" s="87" t="str">
        <f>IF(J14="","",J14)</f>
        <v>29. 9. 2016</v>
      </c>
      <c r="K82" s="76"/>
      <c r="L82" s="74"/>
    </row>
    <row r="83" spans="2:12" s="1" customFormat="1" ht="6.95" customHeight="1">
      <c r="B83" s="48"/>
      <c r="C83" s="76"/>
      <c r="D83" s="76"/>
      <c r="E83" s="76"/>
      <c r="F83" s="76"/>
      <c r="G83" s="76"/>
      <c r="H83" s="76"/>
      <c r="I83" s="198"/>
      <c r="J83" s="76"/>
      <c r="K83" s="76"/>
      <c r="L83" s="74"/>
    </row>
    <row r="84" spans="2:12" s="1" customFormat="1" ht="13.5">
      <c r="B84" s="48"/>
      <c r="C84" s="78" t="s">
        <v>35</v>
      </c>
      <c r="D84" s="76"/>
      <c r="E84" s="76"/>
      <c r="F84" s="202" t="str">
        <f>E17</f>
        <v>AOPK ČR</v>
      </c>
      <c r="G84" s="76"/>
      <c r="H84" s="76"/>
      <c r="I84" s="203" t="s">
        <v>43</v>
      </c>
      <c r="J84" s="202" t="str">
        <f>E23</f>
        <v>VRV, a.s.</v>
      </c>
      <c r="K84" s="76"/>
      <c r="L84" s="74"/>
    </row>
    <row r="85" spans="2:12" s="1" customFormat="1" ht="14.4" customHeight="1">
      <c r="B85" s="48"/>
      <c r="C85" s="78" t="s">
        <v>41</v>
      </c>
      <c r="D85" s="76"/>
      <c r="E85" s="76"/>
      <c r="F85" s="202" t="str">
        <f>IF(E20="","",E20)</f>
        <v/>
      </c>
      <c r="G85" s="76"/>
      <c r="H85" s="76"/>
      <c r="I85" s="198"/>
      <c r="J85" s="76"/>
      <c r="K85" s="76"/>
      <c r="L85" s="74"/>
    </row>
    <row r="86" spans="2:12" s="1" customFormat="1" ht="10.3" customHeight="1">
      <c r="B86" s="48"/>
      <c r="C86" s="76"/>
      <c r="D86" s="76"/>
      <c r="E86" s="76"/>
      <c r="F86" s="76"/>
      <c r="G86" s="76"/>
      <c r="H86" s="76"/>
      <c r="I86" s="198"/>
      <c r="J86" s="76"/>
      <c r="K86" s="76"/>
      <c r="L86" s="74"/>
    </row>
    <row r="87" spans="2:20" s="9" customFormat="1" ht="29.25" customHeight="1">
      <c r="B87" s="204"/>
      <c r="C87" s="205" t="s">
        <v>245</v>
      </c>
      <c r="D87" s="206" t="s">
        <v>69</v>
      </c>
      <c r="E87" s="206" t="s">
        <v>65</v>
      </c>
      <c r="F87" s="206" t="s">
        <v>246</v>
      </c>
      <c r="G87" s="206" t="s">
        <v>247</v>
      </c>
      <c r="H87" s="206" t="s">
        <v>248</v>
      </c>
      <c r="I87" s="207" t="s">
        <v>249</v>
      </c>
      <c r="J87" s="206" t="s">
        <v>240</v>
      </c>
      <c r="K87" s="208" t="s">
        <v>250</v>
      </c>
      <c r="L87" s="209"/>
      <c r="M87" s="104" t="s">
        <v>251</v>
      </c>
      <c r="N87" s="105" t="s">
        <v>54</v>
      </c>
      <c r="O87" s="105" t="s">
        <v>252</v>
      </c>
      <c r="P87" s="105" t="s">
        <v>253</v>
      </c>
      <c r="Q87" s="105" t="s">
        <v>254</v>
      </c>
      <c r="R87" s="105" t="s">
        <v>255</v>
      </c>
      <c r="S87" s="105" t="s">
        <v>256</v>
      </c>
      <c r="T87" s="106" t="s">
        <v>257</v>
      </c>
    </row>
    <row r="88" spans="2:63" s="1" customFormat="1" ht="29.25" customHeight="1">
      <c r="B88" s="48"/>
      <c r="C88" s="110" t="s">
        <v>241</v>
      </c>
      <c r="D88" s="76"/>
      <c r="E88" s="76"/>
      <c r="F88" s="76"/>
      <c r="G88" s="76"/>
      <c r="H88" s="76"/>
      <c r="I88" s="198"/>
      <c r="J88" s="210">
        <f>BK88</f>
        <v>0</v>
      </c>
      <c r="K88" s="76"/>
      <c r="L88" s="74"/>
      <c r="M88" s="107"/>
      <c r="N88" s="108"/>
      <c r="O88" s="108"/>
      <c r="P88" s="211">
        <f>P89</f>
        <v>0</v>
      </c>
      <c r="Q88" s="108"/>
      <c r="R88" s="211">
        <f>R89</f>
        <v>625.8007699158001</v>
      </c>
      <c r="S88" s="108"/>
      <c r="T88" s="212">
        <f>T89</f>
        <v>69.10000000000001</v>
      </c>
      <c r="AT88" s="25" t="s">
        <v>83</v>
      </c>
      <c r="AU88" s="25" t="s">
        <v>242</v>
      </c>
      <c r="BK88" s="213">
        <f>BK89</f>
        <v>0</v>
      </c>
    </row>
    <row r="89" spans="2:63" s="10" customFormat="1" ht="37.4" customHeight="1">
      <c r="B89" s="214"/>
      <c r="C89" s="215"/>
      <c r="D89" s="216" t="s">
        <v>83</v>
      </c>
      <c r="E89" s="217" t="s">
        <v>335</v>
      </c>
      <c r="F89" s="217" t="s">
        <v>336</v>
      </c>
      <c r="G89" s="215"/>
      <c r="H89" s="215"/>
      <c r="I89" s="218"/>
      <c r="J89" s="219">
        <f>BK89</f>
        <v>0</v>
      </c>
      <c r="K89" s="215"/>
      <c r="L89" s="220"/>
      <c r="M89" s="221"/>
      <c r="N89" s="222"/>
      <c r="O89" s="222"/>
      <c r="P89" s="223">
        <f>P90+P256+P275+P287+P310</f>
        <v>0</v>
      </c>
      <c r="Q89" s="222"/>
      <c r="R89" s="223">
        <f>R90+R256+R275+R287+R310</f>
        <v>625.8007699158001</v>
      </c>
      <c r="S89" s="222"/>
      <c r="T89" s="224">
        <f>T90+T256+T275+T287+T310</f>
        <v>69.10000000000001</v>
      </c>
      <c r="AR89" s="225" t="s">
        <v>24</v>
      </c>
      <c r="AT89" s="226" t="s">
        <v>83</v>
      </c>
      <c r="AU89" s="226" t="s">
        <v>84</v>
      </c>
      <c r="AY89" s="225" t="s">
        <v>261</v>
      </c>
      <c r="BK89" s="227">
        <f>BK90+BK256+BK275+BK287+BK310</f>
        <v>0</v>
      </c>
    </row>
    <row r="90" spans="2:63" s="10" customFormat="1" ht="19.9" customHeight="1">
      <c r="B90" s="214"/>
      <c r="C90" s="215"/>
      <c r="D90" s="216" t="s">
        <v>83</v>
      </c>
      <c r="E90" s="274" t="s">
        <v>24</v>
      </c>
      <c r="F90" s="274" t="s">
        <v>337</v>
      </c>
      <c r="G90" s="215"/>
      <c r="H90" s="215"/>
      <c r="I90" s="218"/>
      <c r="J90" s="275">
        <f>BK90</f>
        <v>0</v>
      </c>
      <c r="K90" s="215"/>
      <c r="L90" s="220"/>
      <c r="M90" s="221"/>
      <c r="N90" s="222"/>
      <c r="O90" s="222"/>
      <c r="P90" s="223">
        <f>SUM(P91:P255)</f>
        <v>0</v>
      </c>
      <c r="Q90" s="222"/>
      <c r="R90" s="223">
        <f>SUM(R91:R255)</f>
        <v>40.6166199158</v>
      </c>
      <c r="S90" s="222"/>
      <c r="T90" s="224">
        <f>SUM(T91:T255)</f>
        <v>0</v>
      </c>
      <c r="AR90" s="225" t="s">
        <v>24</v>
      </c>
      <c r="AT90" s="226" t="s">
        <v>83</v>
      </c>
      <c r="AU90" s="226" t="s">
        <v>24</v>
      </c>
      <c r="AY90" s="225" t="s">
        <v>261</v>
      </c>
      <c r="BK90" s="227">
        <f>SUM(BK91:BK255)</f>
        <v>0</v>
      </c>
    </row>
    <row r="91" spans="2:65" s="1" customFormat="1" ht="14.4" customHeight="1">
      <c r="B91" s="48"/>
      <c r="C91" s="228" t="s">
        <v>24</v>
      </c>
      <c r="D91" s="228" t="s">
        <v>262</v>
      </c>
      <c r="E91" s="229" t="s">
        <v>472</v>
      </c>
      <c r="F91" s="230" t="s">
        <v>473</v>
      </c>
      <c r="G91" s="231" t="s">
        <v>474</v>
      </c>
      <c r="H91" s="232">
        <v>12</v>
      </c>
      <c r="I91" s="233"/>
      <c r="J91" s="232">
        <f>ROUND(I91*H91,2)</f>
        <v>0</v>
      </c>
      <c r="K91" s="230" t="s">
        <v>266</v>
      </c>
      <c r="L91" s="74"/>
      <c r="M91" s="234" t="s">
        <v>40</v>
      </c>
      <c r="N91" s="235" t="s">
        <v>55</v>
      </c>
      <c r="O91" s="49"/>
      <c r="P91" s="236">
        <f>O91*H91</f>
        <v>0</v>
      </c>
      <c r="Q91" s="236">
        <v>5.73122E-05</v>
      </c>
      <c r="R91" s="236">
        <f>Q91*H91</f>
        <v>0.0006877464000000001</v>
      </c>
      <c r="S91" s="236">
        <v>0</v>
      </c>
      <c r="T91" s="237">
        <f>S91*H91</f>
        <v>0</v>
      </c>
      <c r="AR91" s="25" t="s">
        <v>287</v>
      </c>
      <c r="AT91" s="25" t="s">
        <v>262</v>
      </c>
      <c r="AU91" s="25" t="s">
        <v>92</v>
      </c>
      <c r="AY91" s="25" t="s">
        <v>261</v>
      </c>
      <c r="BE91" s="238">
        <f>IF(N91="základní",J91,0)</f>
        <v>0</v>
      </c>
      <c r="BF91" s="238">
        <f>IF(N91="snížená",J91,0)</f>
        <v>0</v>
      </c>
      <c r="BG91" s="238">
        <f>IF(N91="zákl. přenesená",J91,0)</f>
        <v>0</v>
      </c>
      <c r="BH91" s="238">
        <f>IF(N91="sníž. přenesená",J91,0)</f>
        <v>0</v>
      </c>
      <c r="BI91" s="238">
        <f>IF(N91="nulová",J91,0)</f>
        <v>0</v>
      </c>
      <c r="BJ91" s="25" t="s">
        <v>24</v>
      </c>
      <c r="BK91" s="238">
        <f>ROUND(I91*H91,2)</f>
        <v>0</v>
      </c>
      <c r="BL91" s="25" t="s">
        <v>287</v>
      </c>
      <c r="BM91" s="25" t="s">
        <v>2017</v>
      </c>
    </row>
    <row r="92" spans="2:47" s="1" customFormat="1" ht="13.5">
      <c r="B92" s="48"/>
      <c r="C92" s="76"/>
      <c r="D92" s="239" t="s">
        <v>269</v>
      </c>
      <c r="E92" s="76"/>
      <c r="F92" s="240" t="s">
        <v>476</v>
      </c>
      <c r="G92" s="76"/>
      <c r="H92" s="76"/>
      <c r="I92" s="198"/>
      <c r="J92" s="76"/>
      <c r="K92" s="76"/>
      <c r="L92" s="74"/>
      <c r="M92" s="241"/>
      <c r="N92" s="49"/>
      <c r="O92" s="49"/>
      <c r="P92" s="49"/>
      <c r="Q92" s="49"/>
      <c r="R92" s="49"/>
      <c r="S92" s="49"/>
      <c r="T92" s="97"/>
      <c r="AT92" s="25" t="s">
        <v>269</v>
      </c>
      <c r="AU92" s="25" t="s">
        <v>92</v>
      </c>
    </row>
    <row r="93" spans="2:47" s="1" customFormat="1" ht="13.5">
      <c r="B93" s="48"/>
      <c r="C93" s="76"/>
      <c r="D93" s="239" t="s">
        <v>271</v>
      </c>
      <c r="E93" s="76"/>
      <c r="F93" s="242" t="s">
        <v>477</v>
      </c>
      <c r="G93" s="76"/>
      <c r="H93" s="76"/>
      <c r="I93" s="198"/>
      <c r="J93" s="76"/>
      <c r="K93" s="76"/>
      <c r="L93" s="74"/>
      <c r="M93" s="241"/>
      <c r="N93" s="49"/>
      <c r="O93" s="49"/>
      <c r="P93" s="49"/>
      <c r="Q93" s="49"/>
      <c r="R93" s="49"/>
      <c r="S93" s="49"/>
      <c r="T93" s="97"/>
      <c r="AT93" s="25" t="s">
        <v>271</v>
      </c>
      <c r="AU93" s="25" t="s">
        <v>92</v>
      </c>
    </row>
    <row r="94" spans="2:51" s="12" customFormat="1" ht="13.5">
      <c r="B94" s="253"/>
      <c r="C94" s="254"/>
      <c r="D94" s="239" t="s">
        <v>278</v>
      </c>
      <c r="E94" s="255" t="s">
        <v>40</v>
      </c>
      <c r="F94" s="256" t="s">
        <v>2018</v>
      </c>
      <c r="G94" s="254"/>
      <c r="H94" s="257">
        <v>12</v>
      </c>
      <c r="I94" s="258"/>
      <c r="J94" s="254"/>
      <c r="K94" s="254"/>
      <c r="L94" s="259"/>
      <c r="M94" s="260"/>
      <c r="N94" s="261"/>
      <c r="O94" s="261"/>
      <c r="P94" s="261"/>
      <c r="Q94" s="261"/>
      <c r="R94" s="261"/>
      <c r="S94" s="261"/>
      <c r="T94" s="262"/>
      <c r="AT94" s="263" t="s">
        <v>278</v>
      </c>
      <c r="AU94" s="263" t="s">
        <v>92</v>
      </c>
      <c r="AV94" s="12" t="s">
        <v>92</v>
      </c>
      <c r="AW94" s="12" t="s">
        <v>47</v>
      </c>
      <c r="AX94" s="12" t="s">
        <v>24</v>
      </c>
      <c r="AY94" s="263" t="s">
        <v>261</v>
      </c>
    </row>
    <row r="95" spans="2:65" s="1" customFormat="1" ht="14.4" customHeight="1">
      <c r="B95" s="48"/>
      <c r="C95" s="228" t="s">
        <v>92</v>
      </c>
      <c r="D95" s="228" t="s">
        <v>262</v>
      </c>
      <c r="E95" s="229" t="s">
        <v>479</v>
      </c>
      <c r="F95" s="230" t="s">
        <v>480</v>
      </c>
      <c r="G95" s="231" t="s">
        <v>474</v>
      </c>
      <c r="H95" s="232">
        <v>20</v>
      </c>
      <c r="I95" s="233"/>
      <c r="J95" s="232">
        <f>ROUND(I95*H95,2)</f>
        <v>0</v>
      </c>
      <c r="K95" s="230" t="s">
        <v>266</v>
      </c>
      <c r="L95" s="74"/>
      <c r="M95" s="234" t="s">
        <v>40</v>
      </c>
      <c r="N95" s="235" t="s">
        <v>55</v>
      </c>
      <c r="O95" s="49"/>
      <c r="P95" s="236">
        <f>O95*H95</f>
        <v>0</v>
      </c>
      <c r="Q95" s="236">
        <v>5.73122E-05</v>
      </c>
      <c r="R95" s="236">
        <f>Q95*H95</f>
        <v>0.001146244</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2019</v>
      </c>
    </row>
    <row r="96" spans="2:47" s="1" customFormat="1" ht="13.5">
      <c r="B96" s="48"/>
      <c r="C96" s="76"/>
      <c r="D96" s="239" t="s">
        <v>269</v>
      </c>
      <c r="E96" s="76"/>
      <c r="F96" s="240" t="s">
        <v>482</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271</v>
      </c>
      <c r="E97" s="76"/>
      <c r="F97" s="242" t="s">
        <v>477</v>
      </c>
      <c r="G97" s="76"/>
      <c r="H97" s="76"/>
      <c r="I97" s="198"/>
      <c r="J97" s="76"/>
      <c r="K97" s="76"/>
      <c r="L97" s="74"/>
      <c r="M97" s="241"/>
      <c r="N97" s="49"/>
      <c r="O97" s="49"/>
      <c r="P97" s="49"/>
      <c r="Q97" s="49"/>
      <c r="R97" s="49"/>
      <c r="S97" s="49"/>
      <c r="T97" s="97"/>
      <c r="AT97" s="25" t="s">
        <v>271</v>
      </c>
      <c r="AU97" s="25" t="s">
        <v>92</v>
      </c>
    </row>
    <row r="98" spans="2:51" s="12" customFormat="1" ht="13.5">
      <c r="B98" s="253"/>
      <c r="C98" s="254"/>
      <c r="D98" s="239" t="s">
        <v>278</v>
      </c>
      <c r="E98" s="255" t="s">
        <v>40</v>
      </c>
      <c r="F98" s="256" t="s">
        <v>2020</v>
      </c>
      <c r="G98" s="254"/>
      <c r="H98" s="257">
        <v>20</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282</v>
      </c>
      <c r="D99" s="228" t="s">
        <v>262</v>
      </c>
      <c r="E99" s="229" t="s">
        <v>484</v>
      </c>
      <c r="F99" s="230" t="s">
        <v>485</v>
      </c>
      <c r="G99" s="231" t="s">
        <v>474</v>
      </c>
      <c r="H99" s="232">
        <v>1</v>
      </c>
      <c r="I99" s="233"/>
      <c r="J99" s="232">
        <f>ROUND(I99*H99,2)</f>
        <v>0</v>
      </c>
      <c r="K99" s="230" t="s">
        <v>266</v>
      </c>
      <c r="L99" s="74"/>
      <c r="M99" s="234" t="s">
        <v>40</v>
      </c>
      <c r="N99" s="235" t="s">
        <v>55</v>
      </c>
      <c r="O99" s="49"/>
      <c r="P99" s="236">
        <f>O99*H99</f>
        <v>0</v>
      </c>
      <c r="Q99" s="236">
        <v>0.0001146244</v>
      </c>
      <c r="R99" s="236">
        <f>Q99*H99</f>
        <v>0.0001146244</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2021</v>
      </c>
    </row>
    <row r="100" spans="2:47" s="1" customFormat="1" ht="13.5">
      <c r="B100" s="48"/>
      <c r="C100" s="76"/>
      <c r="D100" s="239" t="s">
        <v>269</v>
      </c>
      <c r="E100" s="76"/>
      <c r="F100" s="240" t="s">
        <v>487</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271</v>
      </c>
      <c r="E101" s="76"/>
      <c r="F101" s="242" t="s">
        <v>477</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488</v>
      </c>
      <c r="G102" s="254"/>
      <c r="H102" s="257">
        <v>1</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287</v>
      </c>
      <c r="D103" s="228" t="s">
        <v>262</v>
      </c>
      <c r="E103" s="229" t="s">
        <v>489</v>
      </c>
      <c r="F103" s="230" t="s">
        <v>490</v>
      </c>
      <c r="G103" s="231" t="s">
        <v>491</v>
      </c>
      <c r="H103" s="232">
        <v>720</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2022</v>
      </c>
    </row>
    <row r="104" spans="2:47" s="1" customFormat="1" ht="13.5">
      <c r="B104" s="48"/>
      <c r="C104" s="76"/>
      <c r="D104" s="239" t="s">
        <v>269</v>
      </c>
      <c r="E104" s="76"/>
      <c r="F104" s="240" t="s">
        <v>493</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494</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1720</v>
      </c>
      <c r="G106" s="254"/>
      <c r="H106" s="257">
        <v>720</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260</v>
      </c>
      <c r="D107" s="228" t="s">
        <v>262</v>
      </c>
      <c r="E107" s="229" t="s">
        <v>496</v>
      </c>
      <c r="F107" s="230" t="s">
        <v>497</v>
      </c>
      <c r="G107" s="231" t="s">
        <v>498</v>
      </c>
      <c r="H107" s="232">
        <v>60</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2023</v>
      </c>
    </row>
    <row r="108" spans="2:47" s="1" customFormat="1" ht="13.5">
      <c r="B108" s="48"/>
      <c r="C108" s="76"/>
      <c r="D108" s="239" t="s">
        <v>269</v>
      </c>
      <c r="E108" s="76"/>
      <c r="F108" s="240" t="s">
        <v>500</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501</v>
      </c>
      <c r="G109" s="76"/>
      <c r="H109" s="76"/>
      <c r="I109" s="198"/>
      <c r="J109" s="76"/>
      <c r="K109" s="76"/>
      <c r="L109" s="74"/>
      <c r="M109" s="241"/>
      <c r="N109" s="49"/>
      <c r="O109" s="49"/>
      <c r="P109" s="49"/>
      <c r="Q109" s="49"/>
      <c r="R109" s="49"/>
      <c r="S109" s="49"/>
      <c r="T109" s="97"/>
      <c r="AT109" s="25" t="s">
        <v>343</v>
      </c>
      <c r="AU109" s="25" t="s">
        <v>92</v>
      </c>
    </row>
    <row r="110" spans="2:65" s="1" customFormat="1" ht="22.8" customHeight="1">
      <c r="B110" s="48"/>
      <c r="C110" s="228" t="s">
        <v>297</v>
      </c>
      <c r="D110" s="228" t="s">
        <v>262</v>
      </c>
      <c r="E110" s="229" t="s">
        <v>502</v>
      </c>
      <c r="F110" s="230" t="s">
        <v>503</v>
      </c>
      <c r="G110" s="231" t="s">
        <v>504</v>
      </c>
      <c r="H110" s="232">
        <v>3716</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2024</v>
      </c>
    </row>
    <row r="111" spans="2:47" s="1" customFormat="1" ht="13.5">
      <c r="B111" s="48"/>
      <c r="C111" s="76"/>
      <c r="D111" s="239" t="s">
        <v>269</v>
      </c>
      <c r="E111" s="76"/>
      <c r="F111" s="240" t="s">
        <v>506</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507</v>
      </c>
      <c r="G112" s="76"/>
      <c r="H112" s="76"/>
      <c r="I112" s="198"/>
      <c r="J112" s="76"/>
      <c r="K112" s="76"/>
      <c r="L112" s="74"/>
      <c r="M112" s="241"/>
      <c r="N112" s="49"/>
      <c r="O112" s="49"/>
      <c r="P112" s="49"/>
      <c r="Q112" s="49"/>
      <c r="R112" s="49"/>
      <c r="S112" s="49"/>
      <c r="T112" s="97"/>
      <c r="AT112" s="25" t="s">
        <v>343</v>
      </c>
      <c r="AU112" s="25" t="s">
        <v>92</v>
      </c>
    </row>
    <row r="113" spans="2:51" s="11" customFormat="1" ht="13.5">
      <c r="B113" s="243"/>
      <c r="C113" s="244"/>
      <c r="D113" s="239" t="s">
        <v>278</v>
      </c>
      <c r="E113" s="245" t="s">
        <v>40</v>
      </c>
      <c r="F113" s="246" t="s">
        <v>508</v>
      </c>
      <c r="G113" s="244"/>
      <c r="H113" s="245" t="s">
        <v>40</v>
      </c>
      <c r="I113" s="247"/>
      <c r="J113" s="244"/>
      <c r="K113" s="244"/>
      <c r="L113" s="248"/>
      <c r="M113" s="249"/>
      <c r="N113" s="250"/>
      <c r="O113" s="250"/>
      <c r="P113" s="250"/>
      <c r="Q113" s="250"/>
      <c r="R113" s="250"/>
      <c r="S113" s="250"/>
      <c r="T113" s="251"/>
      <c r="AT113" s="252" t="s">
        <v>278</v>
      </c>
      <c r="AU113" s="252" t="s">
        <v>92</v>
      </c>
      <c r="AV113" s="11" t="s">
        <v>24</v>
      </c>
      <c r="AW113" s="11" t="s">
        <v>47</v>
      </c>
      <c r="AX113" s="11" t="s">
        <v>84</v>
      </c>
      <c r="AY113" s="252" t="s">
        <v>261</v>
      </c>
    </row>
    <row r="114" spans="2:51" s="12" customFormat="1" ht="13.5">
      <c r="B114" s="253"/>
      <c r="C114" s="254"/>
      <c r="D114" s="239" t="s">
        <v>278</v>
      </c>
      <c r="E114" s="255" t="s">
        <v>40</v>
      </c>
      <c r="F114" s="256" t="s">
        <v>2025</v>
      </c>
      <c r="G114" s="254"/>
      <c r="H114" s="257">
        <v>3716</v>
      </c>
      <c r="I114" s="258"/>
      <c r="J114" s="254"/>
      <c r="K114" s="254"/>
      <c r="L114" s="259"/>
      <c r="M114" s="260"/>
      <c r="N114" s="261"/>
      <c r="O114" s="261"/>
      <c r="P114" s="261"/>
      <c r="Q114" s="261"/>
      <c r="R114" s="261"/>
      <c r="S114" s="261"/>
      <c r="T114" s="262"/>
      <c r="AT114" s="263" t="s">
        <v>278</v>
      </c>
      <c r="AU114" s="263" t="s">
        <v>92</v>
      </c>
      <c r="AV114" s="12" t="s">
        <v>92</v>
      </c>
      <c r="AW114" s="12" t="s">
        <v>47</v>
      </c>
      <c r="AX114" s="12" t="s">
        <v>24</v>
      </c>
      <c r="AY114" s="263" t="s">
        <v>261</v>
      </c>
    </row>
    <row r="115" spans="2:65" s="1" customFormat="1" ht="14.4" customHeight="1">
      <c r="B115" s="48"/>
      <c r="C115" s="301" t="s">
        <v>303</v>
      </c>
      <c r="D115" s="301" t="s">
        <v>510</v>
      </c>
      <c r="E115" s="302" t="s">
        <v>511</v>
      </c>
      <c r="F115" s="303" t="s">
        <v>512</v>
      </c>
      <c r="G115" s="304" t="s">
        <v>363</v>
      </c>
      <c r="H115" s="305">
        <v>40.53</v>
      </c>
      <c r="I115" s="306"/>
      <c r="J115" s="305">
        <f>ROUND(I115*H115,2)</f>
        <v>0</v>
      </c>
      <c r="K115" s="303" t="s">
        <v>266</v>
      </c>
      <c r="L115" s="307"/>
      <c r="M115" s="308" t="s">
        <v>40</v>
      </c>
      <c r="N115" s="309" t="s">
        <v>55</v>
      </c>
      <c r="O115" s="49"/>
      <c r="P115" s="236">
        <f>O115*H115</f>
        <v>0</v>
      </c>
      <c r="Q115" s="236">
        <v>1</v>
      </c>
      <c r="R115" s="236">
        <f>Q115*H115</f>
        <v>40.53</v>
      </c>
      <c r="S115" s="236">
        <v>0</v>
      </c>
      <c r="T115" s="237">
        <f>S115*H115</f>
        <v>0</v>
      </c>
      <c r="AR115" s="25" t="s">
        <v>308</v>
      </c>
      <c r="AT115" s="25" t="s">
        <v>510</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2026</v>
      </c>
    </row>
    <row r="116" spans="2:47" s="1" customFormat="1" ht="13.5">
      <c r="B116" s="48"/>
      <c r="C116" s="76"/>
      <c r="D116" s="239" t="s">
        <v>269</v>
      </c>
      <c r="E116" s="76"/>
      <c r="F116" s="240" t="s">
        <v>514</v>
      </c>
      <c r="G116" s="76"/>
      <c r="H116" s="76"/>
      <c r="I116" s="198"/>
      <c r="J116" s="76"/>
      <c r="K116" s="76"/>
      <c r="L116" s="74"/>
      <c r="M116" s="241"/>
      <c r="N116" s="49"/>
      <c r="O116" s="49"/>
      <c r="P116" s="49"/>
      <c r="Q116" s="49"/>
      <c r="R116" s="49"/>
      <c r="S116" s="49"/>
      <c r="T116" s="97"/>
      <c r="AT116" s="25" t="s">
        <v>269</v>
      </c>
      <c r="AU116" s="25" t="s">
        <v>92</v>
      </c>
    </row>
    <row r="117" spans="2:51" s="12" customFormat="1" ht="13.5">
      <c r="B117" s="253"/>
      <c r="C117" s="254"/>
      <c r="D117" s="239" t="s">
        <v>278</v>
      </c>
      <c r="E117" s="255" t="s">
        <v>40</v>
      </c>
      <c r="F117" s="256" t="s">
        <v>2027</v>
      </c>
      <c r="G117" s="254"/>
      <c r="H117" s="257">
        <v>40.53</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14.4" customHeight="1">
      <c r="B118" s="48"/>
      <c r="C118" s="228" t="s">
        <v>308</v>
      </c>
      <c r="D118" s="228" t="s">
        <v>262</v>
      </c>
      <c r="E118" s="229" t="s">
        <v>516</v>
      </c>
      <c r="F118" s="230" t="s">
        <v>517</v>
      </c>
      <c r="G118" s="231" t="s">
        <v>340</v>
      </c>
      <c r="H118" s="232">
        <v>30.6</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2028</v>
      </c>
    </row>
    <row r="119" spans="2:47" s="1" customFormat="1" ht="13.5">
      <c r="B119" s="48"/>
      <c r="C119" s="76"/>
      <c r="D119" s="239" t="s">
        <v>269</v>
      </c>
      <c r="E119" s="76"/>
      <c r="F119" s="240" t="s">
        <v>519</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520</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2029</v>
      </c>
      <c r="G121" s="254"/>
      <c r="H121" s="257">
        <v>30.6</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228" t="s">
        <v>313</v>
      </c>
      <c r="D122" s="228" t="s">
        <v>262</v>
      </c>
      <c r="E122" s="229" t="s">
        <v>522</v>
      </c>
      <c r="F122" s="230" t="s">
        <v>523</v>
      </c>
      <c r="G122" s="231" t="s">
        <v>340</v>
      </c>
      <c r="H122" s="232">
        <v>44.87</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2030</v>
      </c>
    </row>
    <row r="123" spans="2:47" s="1" customFormat="1" ht="13.5">
      <c r="B123" s="48"/>
      <c r="C123" s="76"/>
      <c r="D123" s="239" t="s">
        <v>269</v>
      </c>
      <c r="E123" s="76"/>
      <c r="F123" s="240" t="s">
        <v>525</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242" t="s">
        <v>520</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2031</v>
      </c>
      <c r="G125" s="254"/>
      <c r="H125" s="257">
        <v>44.87</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14.4" customHeight="1">
      <c r="B126" s="48"/>
      <c r="C126" s="228" t="s">
        <v>29</v>
      </c>
      <c r="D126" s="228" t="s">
        <v>262</v>
      </c>
      <c r="E126" s="229" t="s">
        <v>527</v>
      </c>
      <c r="F126" s="230" t="s">
        <v>528</v>
      </c>
      <c r="G126" s="231" t="s">
        <v>340</v>
      </c>
      <c r="H126" s="232">
        <v>22.43</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2032</v>
      </c>
    </row>
    <row r="127" spans="2:47" s="1" customFormat="1" ht="13.5">
      <c r="B127" s="48"/>
      <c r="C127" s="76"/>
      <c r="D127" s="239" t="s">
        <v>269</v>
      </c>
      <c r="E127" s="76"/>
      <c r="F127" s="240" t="s">
        <v>530</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242" t="s">
        <v>520</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2033</v>
      </c>
      <c r="G129" s="254"/>
      <c r="H129" s="257">
        <v>22.43</v>
      </c>
      <c r="I129" s="258"/>
      <c r="J129" s="254"/>
      <c r="K129" s="254"/>
      <c r="L129" s="259"/>
      <c r="M129" s="260"/>
      <c r="N129" s="261"/>
      <c r="O129" s="261"/>
      <c r="P129" s="261"/>
      <c r="Q129" s="261"/>
      <c r="R129" s="261"/>
      <c r="S129" s="261"/>
      <c r="T129" s="262"/>
      <c r="AT129" s="263" t="s">
        <v>278</v>
      </c>
      <c r="AU129" s="263" t="s">
        <v>92</v>
      </c>
      <c r="AV129" s="12" t="s">
        <v>92</v>
      </c>
      <c r="AW129" s="12" t="s">
        <v>47</v>
      </c>
      <c r="AX129" s="12" t="s">
        <v>24</v>
      </c>
      <c r="AY129" s="263" t="s">
        <v>261</v>
      </c>
    </row>
    <row r="130" spans="2:65" s="1" customFormat="1" ht="22.8" customHeight="1">
      <c r="B130" s="48"/>
      <c r="C130" s="228" t="s">
        <v>324</v>
      </c>
      <c r="D130" s="228" t="s">
        <v>262</v>
      </c>
      <c r="E130" s="229" t="s">
        <v>532</v>
      </c>
      <c r="F130" s="230" t="s">
        <v>533</v>
      </c>
      <c r="G130" s="231" t="s">
        <v>340</v>
      </c>
      <c r="H130" s="232">
        <v>162</v>
      </c>
      <c r="I130" s="233"/>
      <c r="J130" s="232">
        <f>ROUND(I130*H130,2)</f>
        <v>0</v>
      </c>
      <c r="K130" s="230" t="s">
        <v>266</v>
      </c>
      <c r="L130" s="74"/>
      <c r="M130" s="234" t="s">
        <v>40</v>
      </c>
      <c r="N130" s="235" t="s">
        <v>55</v>
      </c>
      <c r="O130" s="49"/>
      <c r="P130" s="236">
        <f>O130*H130</f>
        <v>0</v>
      </c>
      <c r="Q130" s="236">
        <v>0</v>
      </c>
      <c r="R130" s="236">
        <f>Q130*H130</f>
        <v>0</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2034</v>
      </c>
    </row>
    <row r="131" spans="2:47" s="1" customFormat="1" ht="13.5">
      <c r="B131" s="48"/>
      <c r="C131" s="76"/>
      <c r="D131" s="239" t="s">
        <v>269</v>
      </c>
      <c r="E131" s="76"/>
      <c r="F131" s="240" t="s">
        <v>535</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536</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2035</v>
      </c>
      <c r="G133" s="254"/>
      <c r="H133" s="257">
        <v>162</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22.8" customHeight="1">
      <c r="B134" s="48"/>
      <c r="C134" s="228" t="s">
        <v>538</v>
      </c>
      <c r="D134" s="228" t="s">
        <v>262</v>
      </c>
      <c r="E134" s="229" t="s">
        <v>539</v>
      </c>
      <c r="F134" s="230" t="s">
        <v>540</v>
      </c>
      <c r="G134" s="231" t="s">
        <v>340</v>
      </c>
      <c r="H134" s="232">
        <v>654.7</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2036</v>
      </c>
    </row>
    <row r="135" spans="2:47" s="1" customFormat="1" ht="13.5">
      <c r="B135" s="48"/>
      <c r="C135" s="76"/>
      <c r="D135" s="239" t="s">
        <v>269</v>
      </c>
      <c r="E135" s="76"/>
      <c r="F135" s="240" t="s">
        <v>542</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543</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2037</v>
      </c>
      <c r="G137" s="254"/>
      <c r="H137" s="257">
        <v>654.7</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545</v>
      </c>
      <c r="D138" s="228" t="s">
        <v>262</v>
      </c>
      <c r="E138" s="229" t="s">
        <v>546</v>
      </c>
      <c r="F138" s="230" t="s">
        <v>547</v>
      </c>
      <c r="G138" s="231" t="s">
        <v>340</v>
      </c>
      <c r="H138" s="232">
        <v>196.41</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2038</v>
      </c>
    </row>
    <row r="139" spans="2:47" s="1" customFormat="1" ht="13.5">
      <c r="B139" s="48"/>
      <c r="C139" s="76"/>
      <c r="D139" s="239" t="s">
        <v>269</v>
      </c>
      <c r="E139" s="76"/>
      <c r="F139" s="240" t="s">
        <v>549</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543</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4"/>
      <c r="F141" s="256" t="s">
        <v>2039</v>
      </c>
      <c r="G141" s="254"/>
      <c r="H141" s="257">
        <v>196.41</v>
      </c>
      <c r="I141" s="258"/>
      <c r="J141" s="254"/>
      <c r="K141" s="254"/>
      <c r="L141" s="259"/>
      <c r="M141" s="260"/>
      <c r="N141" s="261"/>
      <c r="O141" s="261"/>
      <c r="P141" s="261"/>
      <c r="Q141" s="261"/>
      <c r="R141" s="261"/>
      <c r="S141" s="261"/>
      <c r="T141" s="262"/>
      <c r="AT141" s="263" t="s">
        <v>278</v>
      </c>
      <c r="AU141" s="263" t="s">
        <v>92</v>
      </c>
      <c r="AV141" s="12" t="s">
        <v>92</v>
      </c>
      <c r="AW141" s="12" t="s">
        <v>6</v>
      </c>
      <c r="AX141" s="12" t="s">
        <v>24</v>
      </c>
      <c r="AY141" s="263" t="s">
        <v>261</v>
      </c>
    </row>
    <row r="142" spans="2:65" s="1" customFormat="1" ht="14.4" customHeight="1">
      <c r="B142" s="48"/>
      <c r="C142" s="228" t="s">
        <v>551</v>
      </c>
      <c r="D142" s="228" t="s">
        <v>262</v>
      </c>
      <c r="E142" s="229" t="s">
        <v>567</v>
      </c>
      <c r="F142" s="230" t="s">
        <v>568</v>
      </c>
      <c r="G142" s="231" t="s">
        <v>474</v>
      </c>
      <c r="H142" s="232">
        <v>12</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2040</v>
      </c>
    </row>
    <row r="143" spans="2:47" s="1" customFormat="1" ht="13.5">
      <c r="B143" s="48"/>
      <c r="C143" s="76"/>
      <c r="D143" s="239" t="s">
        <v>269</v>
      </c>
      <c r="E143" s="76"/>
      <c r="F143" s="240" t="s">
        <v>570</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5" t="s">
        <v>40</v>
      </c>
      <c r="F144" s="256" t="s">
        <v>2041</v>
      </c>
      <c r="G144" s="254"/>
      <c r="H144" s="257">
        <v>12</v>
      </c>
      <c r="I144" s="258"/>
      <c r="J144" s="254"/>
      <c r="K144" s="254"/>
      <c r="L144" s="259"/>
      <c r="M144" s="260"/>
      <c r="N144" s="261"/>
      <c r="O144" s="261"/>
      <c r="P144" s="261"/>
      <c r="Q144" s="261"/>
      <c r="R144" s="261"/>
      <c r="S144" s="261"/>
      <c r="T144" s="262"/>
      <c r="AT144" s="263" t="s">
        <v>278</v>
      </c>
      <c r="AU144" s="263" t="s">
        <v>92</v>
      </c>
      <c r="AV144" s="12" t="s">
        <v>92</v>
      </c>
      <c r="AW144" s="12" t="s">
        <v>47</v>
      </c>
      <c r="AX144" s="12" t="s">
        <v>24</v>
      </c>
      <c r="AY144" s="263" t="s">
        <v>261</v>
      </c>
    </row>
    <row r="145" spans="2:65" s="1" customFormat="1" ht="14.4" customHeight="1">
      <c r="B145" s="48"/>
      <c r="C145" s="228" t="s">
        <v>10</v>
      </c>
      <c r="D145" s="228" t="s">
        <v>262</v>
      </c>
      <c r="E145" s="229" t="s">
        <v>573</v>
      </c>
      <c r="F145" s="230" t="s">
        <v>574</v>
      </c>
      <c r="G145" s="231" t="s">
        <v>474</v>
      </c>
      <c r="H145" s="232">
        <v>20</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2042</v>
      </c>
    </row>
    <row r="146" spans="2:47" s="1" customFormat="1" ht="13.5">
      <c r="B146" s="48"/>
      <c r="C146" s="76"/>
      <c r="D146" s="239" t="s">
        <v>269</v>
      </c>
      <c r="E146" s="76"/>
      <c r="F146" s="240" t="s">
        <v>576</v>
      </c>
      <c r="G146" s="76"/>
      <c r="H146" s="76"/>
      <c r="I146" s="198"/>
      <c r="J146" s="76"/>
      <c r="K146" s="76"/>
      <c r="L146" s="74"/>
      <c r="M146" s="241"/>
      <c r="N146" s="49"/>
      <c r="O146" s="49"/>
      <c r="P146" s="49"/>
      <c r="Q146" s="49"/>
      <c r="R146" s="49"/>
      <c r="S146" s="49"/>
      <c r="T146" s="97"/>
      <c r="AT146" s="25" t="s">
        <v>269</v>
      </c>
      <c r="AU146" s="25" t="s">
        <v>92</v>
      </c>
    </row>
    <row r="147" spans="2:51" s="12" customFormat="1" ht="13.5">
      <c r="B147" s="253"/>
      <c r="C147" s="254"/>
      <c r="D147" s="239" t="s">
        <v>278</v>
      </c>
      <c r="E147" s="255" t="s">
        <v>40</v>
      </c>
      <c r="F147" s="256" t="s">
        <v>2043</v>
      </c>
      <c r="G147" s="254"/>
      <c r="H147" s="257">
        <v>20</v>
      </c>
      <c r="I147" s="258"/>
      <c r="J147" s="254"/>
      <c r="K147" s="254"/>
      <c r="L147" s="259"/>
      <c r="M147" s="260"/>
      <c r="N147" s="261"/>
      <c r="O147" s="261"/>
      <c r="P147" s="261"/>
      <c r="Q147" s="261"/>
      <c r="R147" s="261"/>
      <c r="S147" s="261"/>
      <c r="T147" s="262"/>
      <c r="AT147" s="263" t="s">
        <v>278</v>
      </c>
      <c r="AU147" s="263" t="s">
        <v>92</v>
      </c>
      <c r="AV147" s="12" t="s">
        <v>92</v>
      </c>
      <c r="AW147" s="12" t="s">
        <v>47</v>
      </c>
      <c r="AX147" s="12" t="s">
        <v>24</v>
      </c>
      <c r="AY147" s="263" t="s">
        <v>261</v>
      </c>
    </row>
    <row r="148" spans="2:65" s="1" customFormat="1" ht="14.4" customHeight="1">
      <c r="B148" s="48"/>
      <c r="C148" s="228" t="s">
        <v>563</v>
      </c>
      <c r="D148" s="228" t="s">
        <v>262</v>
      </c>
      <c r="E148" s="229" t="s">
        <v>579</v>
      </c>
      <c r="F148" s="230" t="s">
        <v>580</v>
      </c>
      <c r="G148" s="231" t="s">
        <v>474</v>
      </c>
      <c r="H148" s="232">
        <v>1</v>
      </c>
      <c r="I148" s="233"/>
      <c r="J148" s="232">
        <f>ROUND(I148*H148,2)</f>
        <v>0</v>
      </c>
      <c r="K148" s="230" t="s">
        <v>266</v>
      </c>
      <c r="L148" s="74"/>
      <c r="M148" s="234" t="s">
        <v>40</v>
      </c>
      <c r="N148" s="235" t="s">
        <v>55</v>
      </c>
      <c r="O148" s="49"/>
      <c r="P148" s="236">
        <f>O148*H148</f>
        <v>0</v>
      </c>
      <c r="Q148" s="236">
        <v>0</v>
      </c>
      <c r="R148" s="236">
        <f>Q148*H148</f>
        <v>0</v>
      </c>
      <c r="S148" s="236">
        <v>0</v>
      </c>
      <c r="T148" s="237">
        <f>S148*H148</f>
        <v>0</v>
      </c>
      <c r="AR148" s="25" t="s">
        <v>287</v>
      </c>
      <c r="AT148" s="25" t="s">
        <v>262</v>
      </c>
      <c r="AU148" s="25" t="s">
        <v>92</v>
      </c>
      <c r="AY148" s="25" t="s">
        <v>261</v>
      </c>
      <c r="BE148" s="238">
        <f>IF(N148="základní",J148,0)</f>
        <v>0</v>
      </c>
      <c r="BF148" s="238">
        <f>IF(N148="snížená",J148,0)</f>
        <v>0</v>
      </c>
      <c r="BG148" s="238">
        <f>IF(N148="zákl. přenesená",J148,0)</f>
        <v>0</v>
      </c>
      <c r="BH148" s="238">
        <f>IF(N148="sníž. přenesená",J148,0)</f>
        <v>0</v>
      </c>
      <c r="BI148" s="238">
        <f>IF(N148="nulová",J148,0)</f>
        <v>0</v>
      </c>
      <c r="BJ148" s="25" t="s">
        <v>24</v>
      </c>
      <c r="BK148" s="238">
        <f>ROUND(I148*H148,2)</f>
        <v>0</v>
      </c>
      <c r="BL148" s="25" t="s">
        <v>287</v>
      </c>
      <c r="BM148" s="25" t="s">
        <v>2044</v>
      </c>
    </row>
    <row r="149" spans="2:47" s="1" customFormat="1" ht="13.5">
      <c r="B149" s="48"/>
      <c r="C149" s="76"/>
      <c r="D149" s="239" t="s">
        <v>269</v>
      </c>
      <c r="E149" s="76"/>
      <c r="F149" s="240" t="s">
        <v>582</v>
      </c>
      <c r="G149" s="76"/>
      <c r="H149" s="76"/>
      <c r="I149" s="198"/>
      <c r="J149" s="76"/>
      <c r="K149" s="76"/>
      <c r="L149" s="74"/>
      <c r="M149" s="241"/>
      <c r="N149" s="49"/>
      <c r="O149" s="49"/>
      <c r="P149" s="49"/>
      <c r="Q149" s="49"/>
      <c r="R149" s="49"/>
      <c r="S149" s="49"/>
      <c r="T149" s="97"/>
      <c r="AT149" s="25" t="s">
        <v>269</v>
      </c>
      <c r="AU149" s="25" t="s">
        <v>92</v>
      </c>
    </row>
    <row r="150" spans="2:51" s="12" customFormat="1" ht="13.5">
      <c r="B150" s="253"/>
      <c r="C150" s="254"/>
      <c r="D150" s="239" t="s">
        <v>278</v>
      </c>
      <c r="E150" s="255" t="s">
        <v>40</v>
      </c>
      <c r="F150" s="256" t="s">
        <v>583</v>
      </c>
      <c r="G150" s="254"/>
      <c r="H150" s="257">
        <v>1</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5" s="1" customFormat="1" ht="22.8" customHeight="1">
      <c r="B151" s="48"/>
      <c r="C151" s="228" t="s">
        <v>566</v>
      </c>
      <c r="D151" s="228" t="s">
        <v>262</v>
      </c>
      <c r="E151" s="229" t="s">
        <v>585</v>
      </c>
      <c r="F151" s="230" t="s">
        <v>586</v>
      </c>
      <c r="G151" s="231" t="s">
        <v>474</v>
      </c>
      <c r="H151" s="232">
        <v>24</v>
      </c>
      <c r="I151" s="233"/>
      <c r="J151" s="232">
        <f>ROUND(I151*H151,2)</f>
        <v>0</v>
      </c>
      <c r="K151" s="230" t="s">
        <v>266</v>
      </c>
      <c r="L151" s="74"/>
      <c r="M151" s="234" t="s">
        <v>40</v>
      </c>
      <c r="N151" s="235" t="s">
        <v>55</v>
      </c>
      <c r="O151" s="49"/>
      <c r="P151" s="236">
        <f>O151*H151</f>
        <v>0</v>
      </c>
      <c r="Q151" s="236">
        <v>0</v>
      </c>
      <c r="R151" s="236">
        <f>Q151*H151</f>
        <v>0</v>
      </c>
      <c r="S151" s="236">
        <v>0</v>
      </c>
      <c r="T151" s="237">
        <f>S151*H151</f>
        <v>0</v>
      </c>
      <c r="AR151" s="25" t="s">
        <v>287</v>
      </c>
      <c r="AT151" s="25" t="s">
        <v>262</v>
      </c>
      <c r="AU151" s="25" t="s">
        <v>92</v>
      </c>
      <c r="AY151" s="25" t="s">
        <v>261</v>
      </c>
      <c r="BE151" s="238">
        <f>IF(N151="základní",J151,0)</f>
        <v>0</v>
      </c>
      <c r="BF151" s="238">
        <f>IF(N151="snížená",J151,0)</f>
        <v>0</v>
      </c>
      <c r="BG151" s="238">
        <f>IF(N151="zákl. přenesená",J151,0)</f>
        <v>0</v>
      </c>
      <c r="BH151" s="238">
        <f>IF(N151="sníž. přenesená",J151,0)</f>
        <v>0</v>
      </c>
      <c r="BI151" s="238">
        <f>IF(N151="nulová",J151,0)</f>
        <v>0</v>
      </c>
      <c r="BJ151" s="25" t="s">
        <v>24</v>
      </c>
      <c r="BK151" s="238">
        <f>ROUND(I151*H151,2)</f>
        <v>0</v>
      </c>
      <c r="BL151" s="25" t="s">
        <v>287</v>
      </c>
      <c r="BM151" s="25" t="s">
        <v>2045</v>
      </c>
    </row>
    <row r="152" spans="2:47" s="1" customFormat="1" ht="13.5">
      <c r="B152" s="48"/>
      <c r="C152" s="76"/>
      <c r="D152" s="239" t="s">
        <v>269</v>
      </c>
      <c r="E152" s="76"/>
      <c r="F152" s="240" t="s">
        <v>588</v>
      </c>
      <c r="G152" s="76"/>
      <c r="H152" s="76"/>
      <c r="I152" s="198"/>
      <c r="J152" s="76"/>
      <c r="K152" s="76"/>
      <c r="L152" s="74"/>
      <c r="M152" s="241"/>
      <c r="N152" s="49"/>
      <c r="O152" s="49"/>
      <c r="P152" s="49"/>
      <c r="Q152" s="49"/>
      <c r="R152" s="49"/>
      <c r="S152" s="49"/>
      <c r="T152" s="97"/>
      <c r="AT152" s="25" t="s">
        <v>269</v>
      </c>
      <c r="AU152" s="25" t="s">
        <v>92</v>
      </c>
    </row>
    <row r="153" spans="2:51" s="12" customFormat="1" ht="13.5">
      <c r="B153" s="253"/>
      <c r="C153" s="254"/>
      <c r="D153" s="239" t="s">
        <v>278</v>
      </c>
      <c r="E153" s="255" t="s">
        <v>40</v>
      </c>
      <c r="F153" s="256" t="s">
        <v>2046</v>
      </c>
      <c r="G153" s="254"/>
      <c r="H153" s="257">
        <v>24</v>
      </c>
      <c r="I153" s="258"/>
      <c r="J153" s="254"/>
      <c r="K153" s="254"/>
      <c r="L153" s="259"/>
      <c r="M153" s="260"/>
      <c r="N153" s="261"/>
      <c r="O153" s="261"/>
      <c r="P153" s="261"/>
      <c r="Q153" s="261"/>
      <c r="R153" s="261"/>
      <c r="S153" s="261"/>
      <c r="T153" s="262"/>
      <c r="AT153" s="263" t="s">
        <v>278</v>
      </c>
      <c r="AU153" s="263" t="s">
        <v>92</v>
      </c>
      <c r="AV153" s="12" t="s">
        <v>92</v>
      </c>
      <c r="AW153" s="12" t="s">
        <v>47</v>
      </c>
      <c r="AX153" s="12" t="s">
        <v>24</v>
      </c>
      <c r="AY153" s="263" t="s">
        <v>261</v>
      </c>
    </row>
    <row r="154" spans="2:65" s="1" customFormat="1" ht="22.8" customHeight="1">
      <c r="B154" s="48"/>
      <c r="C154" s="228" t="s">
        <v>572</v>
      </c>
      <c r="D154" s="228" t="s">
        <v>262</v>
      </c>
      <c r="E154" s="229" t="s">
        <v>590</v>
      </c>
      <c r="F154" s="230" t="s">
        <v>591</v>
      </c>
      <c r="G154" s="231" t="s">
        <v>474</v>
      </c>
      <c r="H154" s="232">
        <v>40</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2047</v>
      </c>
    </row>
    <row r="155" spans="2:47" s="1" customFormat="1" ht="13.5">
      <c r="B155" s="48"/>
      <c r="C155" s="76"/>
      <c r="D155" s="239" t="s">
        <v>269</v>
      </c>
      <c r="E155" s="76"/>
      <c r="F155" s="240" t="s">
        <v>593</v>
      </c>
      <c r="G155" s="76"/>
      <c r="H155" s="76"/>
      <c r="I155" s="198"/>
      <c r="J155" s="76"/>
      <c r="K155" s="76"/>
      <c r="L155" s="74"/>
      <c r="M155" s="241"/>
      <c r="N155" s="49"/>
      <c r="O155" s="49"/>
      <c r="P155" s="49"/>
      <c r="Q155" s="49"/>
      <c r="R155" s="49"/>
      <c r="S155" s="49"/>
      <c r="T155" s="97"/>
      <c r="AT155" s="25" t="s">
        <v>269</v>
      </c>
      <c r="AU155" s="25" t="s">
        <v>92</v>
      </c>
    </row>
    <row r="156" spans="2:51" s="12" customFormat="1" ht="13.5">
      <c r="B156" s="253"/>
      <c r="C156" s="254"/>
      <c r="D156" s="239" t="s">
        <v>278</v>
      </c>
      <c r="E156" s="255" t="s">
        <v>40</v>
      </c>
      <c r="F156" s="256" t="s">
        <v>2048</v>
      </c>
      <c r="G156" s="254"/>
      <c r="H156" s="257">
        <v>40</v>
      </c>
      <c r="I156" s="258"/>
      <c r="J156" s="254"/>
      <c r="K156" s="254"/>
      <c r="L156" s="259"/>
      <c r="M156" s="260"/>
      <c r="N156" s="261"/>
      <c r="O156" s="261"/>
      <c r="P156" s="261"/>
      <c r="Q156" s="261"/>
      <c r="R156" s="261"/>
      <c r="S156" s="261"/>
      <c r="T156" s="262"/>
      <c r="AT156" s="263" t="s">
        <v>278</v>
      </c>
      <c r="AU156" s="263" t="s">
        <v>92</v>
      </c>
      <c r="AV156" s="12" t="s">
        <v>92</v>
      </c>
      <c r="AW156" s="12" t="s">
        <v>47</v>
      </c>
      <c r="AX156" s="12" t="s">
        <v>24</v>
      </c>
      <c r="AY156" s="263" t="s">
        <v>261</v>
      </c>
    </row>
    <row r="157" spans="2:65" s="1" customFormat="1" ht="22.8" customHeight="1">
      <c r="B157" s="48"/>
      <c r="C157" s="228" t="s">
        <v>578</v>
      </c>
      <c r="D157" s="228" t="s">
        <v>262</v>
      </c>
      <c r="E157" s="229" t="s">
        <v>596</v>
      </c>
      <c r="F157" s="230" t="s">
        <v>597</v>
      </c>
      <c r="G157" s="231" t="s">
        <v>474</v>
      </c>
      <c r="H157" s="232">
        <v>2</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2049</v>
      </c>
    </row>
    <row r="158" spans="2:47" s="1" customFormat="1" ht="13.5">
      <c r="B158" s="48"/>
      <c r="C158" s="76"/>
      <c r="D158" s="239" t="s">
        <v>269</v>
      </c>
      <c r="E158" s="76"/>
      <c r="F158" s="240" t="s">
        <v>599</v>
      </c>
      <c r="G158" s="76"/>
      <c r="H158" s="76"/>
      <c r="I158" s="198"/>
      <c r="J158" s="76"/>
      <c r="K158" s="76"/>
      <c r="L158" s="74"/>
      <c r="M158" s="241"/>
      <c r="N158" s="49"/>
      <c r="O158" s="49"/>
      <c r="P158" s="49"/>
      <c r="Q158" s="49"/>
      <c r="R158" s="49"/>
      <c r="S158" s="49"/>
      <c r="T158" s="97"/>
      <c r="AT158" s="25" t="s">
        <v>269</v>
      </c>
      <c r="AU158" s="25" t="s">
        <v>92</v>
      </c>
    </row>
    <row r="159" spans="2:51" s="12" customFormat="1" ht="13.5">
      <c r="B159" s="253"/>
      <c r="C159" s="254"/>
      <c r="D159" s="239" t="s">
        <v>278</v>
      </c>
      <c r="E159" s="255" t="s">
        <v>40</v>
      </c>
      <c r="F159" s="256" t="s">
        <v>600</v>
      </c>
      <c r="G159" s="254"/>
      <c r="H159" s="257">
        <v>2</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584</v>
      </c>
      <c r="D160" s="228" t="s">
        <v>262</v>
      </c>
      <c r="E160" s="229" t="s">
        <v>392</v>
      </c>
      <c r="F160" s="230" t="s">
        <v>393</v>
      </c>
      <c r="G160" s="231" t="s">
        <v>340</v>
      </c>
      <c r="H160" s="232">
        <v>1114.8</v>
      </c>
      <c r="I160" s="233"/>
      <c r="J160" s="232">
        <f>ROUND(I160*H160,2)</f>
        <v>0</v>
      </c>
      <c r="K160" s="230" t="s">
        <v>266</v>
      </c>
      <c r="L160" s="74"/>
      <c r="M160" s="234" t="s">
        <v>40</v>
      </c>
      <c r="N160" s="235" t="s">
        <v>55</v>
      </c>
      <c r="O160" s="49"/>
      <c r="P160" s="236">
        <f>O160*H160</f>
        <v>0</v>
      </c>
      <c r="Q160" s="236">
        <v>0</v>
      </c>
      <c r="R160" s="236">
        <f>Q160*H160</f>
        <v>0</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2050</v>
      </c>
    </row>
    <row r="161" spans="2:47" s="1" customFormat="1" ht="13.5">
      <c r="B161" s="48"/>
      <c r="C161" s="76"/>
      <c r="D161" s="239" t="s">
        <v>269</v>
      </c>
      <c r="E161" s="76"/>
      <c r="F161" s="240" t="s">
        <v>395</v>
      </c>
      <c r="G161" s="76"/>
      <c r="H161" s="76"/>
      <c r="I161" s="198"/>
      <c r="J161" s="76"/>
      <c r="K161" s="76"/>
      <c r="L161" s="74"/>
      <c r="M161" s="241"/>
      <c r="N161" s="49"/>
      <c r="O161" s="49"/>
      <c r="P161" s="49"/>
      <c r="Q161" s="49"/>
      <c r="R161" s="49"/>
      <c r="S161" s="49"/>
      <c r="T161" s="97"/>
      <c r="AT161" s="25" t="s">
        <v>269</v>
      </c>
      <c r="AU161" s="25" t="s">
        <v>92</v>
      </c>
    </row>
    <row r="162" spans="2:51" s="12" customFormat="1" ht="13.5">
      <c r="B162" s="253"/>
      <c r="C162" s="254"/>
      <c r="D162" s="239" t="s">
        <v>278</v>
      </c>
      <c r="E162" s="255" t="s">
        <v>40</v>
      </c>
      <c r="F162" s="256" t="s">
        <v>2051</v>
      </c>
      <c r="G162" s="254"/>
      <c r="H162" s="257">
        <v>1114.8</v>
      </c>
      <c r="I162" s="258"/>
      <c r="J162" s="254"/>
      <c r="K162" s="254"/>
      <c r="L162" s="259"/>
      <c r="M162" s="260"/>
      <c r="N162" s="261"/>
      <c r="O162" s="261"/>
      <c r="P162" s="261"/>
      <c r="Q162" s="261"/>
      <c r="R162" s="261"/>
      <c r="S162" s="261"/>
      <c r="T162" s="262"/>
      <c r="AT162" s="263" t="s">
        <v>278</v>
      </c>
      <c r="AU162" s="263" t="s">
        <v>92</v>
      </c>
      <c r="AV162" s="12" t="s">
        <v>92</v>
      </c>
      <c r="AW162" s="12" t="s">
        <v>47</v>
      </c>
      <c r="AX162" s="12" t="s">
        <v>24</v>
      </c>
      <c r="AY162" s="263" t="s">
        <v>261</v>
      </c>
    </row>
    <row r="163" spans="2:65" s="1" customFormat="1" ht="22.8" customHeight="1">
      <c r="B163" s="48"/>
      <c r="C163" s="228" t="s">
        <v>9</v>
      </c>
      <c r="D163" s="228" t="s">
        <v>262</v>
      </c>
      <c r="E163" s="229" t="s">
        <v>346</v>
      </c>
      <c r="F163" s="230" t="s">
        <v>347</v>
      </c>
      <c r="G163" s="231" t="s">
        <v>340</v>
      </c>
      <c r="H163" s="232">
        <v>1114.8</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2052</v>
      </c>
    </row>
    <row r="164" spans="2:47" s="1" customFormat="1" ht="13.5">
      <c r="B164" s="48"/>
      <c r="C164" s="76"/>
      <c r="D164" s="239" t="s">
        <v>269</v>
      </c>
      <c r="E164" s="76"/>
      <c r="F164" s="240" t="s">
        <v>349</v>
      </c>
      <c r="G164" s="76"/>
      <c r="H164" s="76"/>
      <c r="I164" s="198"/>
      <c r="J164" s="76"/>
      <c r="K164" s="76"/>
      <c r="L164" s="74"/>
      <c r="M164" s="241"/>
      <c r="N164" s="49"/>
      <c r="O164" s="49"/>
      <c r="P164" s="49"/>
      <c r="Q164" s="49"/>
      <c r="R164" s="49"/>
      <c r="S164" s="49"/>
      <c r="T164" s="97"/>
      <c r="AT164" s="25" t="s">
        <v>269</v>
      </c>
      <c r="AU164" s="25" t="s">
        <v>92</v>
      </c>
    </row>
    <row r="165" spans="2:51" s="12" customFormat="1" ht="13.5">
      <c r="B165" s="253"/>
      <c r="C165" s="254"/>
      <c r="D165" s="239" t="s">
        <v>278</v>
      </c>
      <c r="E165" s="255" t="s">
        <v>40</v>
      </c>
      <c r="F165" s="256" t="s">
        <v>2053</v>
      </c>
      <c r="G165" s="254"/>
      <c r="H165" s="257">
        <v>1114.8</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14.4" customHeight="1">
      <c r="B166" s="48"/>
      <c r="C166" s="228" t="s">
        <v>595</v>
      </c>
      <c r="D166" s="228" t="s">
        <v>262</v>
      </c>
      <c r="E166" s="229" t="s">
        <v>408</v>
      </c>
      <c r="F166" s="230" t="s">
        <v>409</v>
      </c>
      <c r="G166" s="231" t="s">
        <v>340</v>
      </c>
      <c r="H166" s="232">
        <v>1114.8</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2054</v>
      </c>
    </row>
    <row r="167" spans="2:47" s="1" customFormat="1" ht="13.5">
      <c r="B167" s="48"/>
      <c r="C167" s="76"/>
      <c r="D167" s="239" t="s">
        <v>269</v>
      </c>
      <c r="E167" s="76"/>
      <c r="F167" s="240" t="s">
        <v>411</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2055</v>
      </c>
      <c r="G168" s="254"/>
      <c r="H168" s="257">
        <v>1114.8</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22.8" customHeight="1">
      <c r="B169" s="48"/>
      <c r="C169" s="228" t="s">
        <v>601</v>
      </c>
      <c r="D169" s="228" t="s">
        <v>262</v>
      </c>
      <c r="E169" s="229" t="s">
        <v>608</v>
      </c>
      <c r="F169" s="230" t="s">
        <v>609</v>
      </c>
      <c r="G169" s="231" t="s">
        <v>340</v>
      </c>
      <c r="H169" s="232">
        <v>141.68</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2056</v>
      </c>
    </row>
    <row r="170" spans="2:47" s="1" customFormat="1" ht="13.5">
      <c r="B170" s="48"/>
      <c r="C170" s="76"/>
      <c r="D170" s="239" t="s">
        <v>269</v>
      </c>
      <c r="E170" s="76"/>
      <c r="F170" s="240" t="s">
        <v>611</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310" t="s">
        <v>612</v>
      </c>
      <c r="G171" s="76"/>
      <c r="H171" s="76"/>
      <c r="I171" s="198"/>
      <c r="J171" s="76"/>
      <c r="K171" s="76"/>
      <c r="L171" s="74"/>
      <c r="M171" s="241"/>
      <c r="N171" s="49"/>
      <c r="O171" s="49"/>
      <c r="P171" s="49"/>
      <c r="Q171" s="49"/>
      <c r="R171" s="49"/>
      <c r="S171" s="49"/>
      <c r="T171" s="97"/>
      <c r="AT171" s="25" t="s">
        <v>343</v>
      </c>
      <c r="AU171" s="25" t="s">
        <v>92</v>
      </c>
    </row>
    <row r="172" spans="2:47" s="1" customFormat="1" ht="13.5">
      <c r="B172" s="48"/>
      <c r="C172" s="76"/>
      <c r="D172" s="239" t="s">
        <v>271</v>
      </c>
      <c r="E172" s="76"/>
      <c r="F172" s="242" t="s">
        <v>613</v>
      </c>
      <c r="G172" s="76"/>
      <c r="H172" s="76"/>
      <c r="I172" s="198"/>
      <c r="J172" s="76"/>
      <c r="K172" s="76"/>
      <c r="L172" s="74"/>
      <c r="M172" s="241"/>
      <c r="N172" s="49"/>
      <c r="O172" s="49"/>
      <c r="P172" s="49"/>
      <c r="Q172" s="49"/>
      <c r="R172" s="49"/>
      <c r="S172" s="49"/>
      <c r="T172" s="97"/>
      <c r="AT172" s="25" t="s">
        <v>271</v>
      </c>
      <c r="AU172" s="25" t="s">
        <v>92</v>
      </c>
    </row>
    <row r="173" spans="2:51" s="12" customFormat="1" ht="13.5">
      <c r="B173" s="253"/>
      <c r="C173" s="254"/>
      <c r="D173" s="239" t="s">
        <v>278</v>
      </c>
      <c r="E173" s="255" t="s">
        <v>40</v>
      </c>
      <c r="F173" s="256" t="s">
        <v>2057</v>
      </c>
      <c r="G173" s="254"/>
      <c r="H173" s="257">
        <v>141.68</v>
      </c>
      <c r="I173" s="258"/>
      <c r="J173" s="254"/>
      <c r="K173" s="254"/>
      <c r="L173" s="259"/>
      <c r="M173" s="260"/>
      <c r="N173" s="261"/>
      <c r="O173" s="261"/>
      <c r="P173" s="261"/>
      <c r="Q173" s="261"/>
      <c r="R173" s="261"/>
      <c r="S173" s="261"/>
      <c r="T173" s="262"/>
      <c r="AT173" s="263" t="s">
        <v>278</v>
      </c>
      <c r="AU173" s="263" t="s">
        <v>92</v>
      </c>
      <c r="AV173" s="12" t="s">
        <v>92</v>
      </c>
      <c r="AW173" s="12" t="s">
        <v>47</v>
      </c>
      <c r="AX173" s="12" t="s">
        <v>24</v>
      </c>
      <c r="AY173" s="263" t="s">
        <v>261</v>
      </c>
    </row>
    <row r="174" spans="2:65" s="1" customFormat="1" ht="22.8" customHeight="1">
      <c r="B174" s="48"/>
      <c r="C174" s="228" t="s">
        <v>604</v>
      </c>
      <c r="D174" s="228" t="s">
        <v>262</v>
      </c>
      <c r="E174" s="229" t="s">
        <v>616</v>
      </c>
      <c r="F174" s="230" t="s">
        <v>617</v>
      </c>
      <c r="G174" s="231" t="s">
        <v>340</v>
      </c>
      <c r="H174" s="232">
        <v>1114.8</v>
      </c>
      <c r="I174" s="233"/>
      <c r="J174" s="232">
        <f>ROUND(I174*H174,2)</f>
        <v>0</v>
      </c>
      <c r="K174" s="230" t="s">
        <v>266</v>
      </c>
      <c r="L174" s="74"/>
      <c r="M174" s="234" t="s">
        <v>40</v>
      </c>
      <c r="N174" s="235" t="s">
        <v>55</v>
      </c>
      <c r="O174" s="49"/>
      <c r="P174" s="236">
        <f>O174*H174</f>
        <v>0</v>
      </c>
      <c r="Q174" s="236">
        <v>0</v>
      </c>
      <c r="R174" s="236">
        <f>Q174*H174</f>
        <v>0</v>
      </c>
      <c r="S174" s="236">
        <v>0</v>
      </c>
      <c r="T174" s="237">
        <f>S174*H174</f>
        <v>0</v>
      </c>
      <c r="AR174" s="25" t="s">
        <v>287</v>
      </c>
      <c r="AT174" s="25" t="s">
        <v>262</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287</v>
      </c>
      <c r="BM174" s="25" t="s">
        <v>2058</v>
      </c>
    </row>
    <row r="175" spans="2:47" s="1" customFormat="1" ht="13.5">
      <c r="B175" s="48"/>
      <c r="C175" s="76"/>
      <c r="D175" s="239" t="s">
        <v>269</v>
      </c>
      <c r="E175" s="76"/>
      <c r="F175" s="240" t="s">
        <v>619</v>
      </c>
      <c r="G175" s="76"/>
      <c r="H175" s="76"/>
      <c r="I175" s="198"/>
      <c r="J175" s="76"/>
      <c r="K175" s="76"/>
      <c r="L175" s="74"/>
      <c r="M175" s="241"/>
      <c r="N175" s="49"/>
      <c r="O175" s="49"/>
      <c r="P175" s="49"/>
      <c r="Q175" s="49"/>
      <c r="R175" s="49"/>
      <c r="S175" s="49"/>
      <c r="T175" s="97"/>
      <c r="AT175" s="25" t="s">
        <v>269</v>
      </c>
      <c r="AU175" s="25" t="s">
        <v>92</v>
      </c>
    </row>
    <row r="176" spans="2:47" s="1" customFormat="1" ht="13.5">
      <c r="B176" s="48"/>
      <c r="C176" s="76"/>
      <c r="D176" s="239" t="s">
        <v>343</v>
      </c>
      <c r="E176" s="76"/>
      <c r="F176" s="242" t="s">
        <v>620</v>
      </c>
      <c r="G176" s="76"/>
      <c r="H176" s="76"/>
      <c r="I176" s="198"/>
      <c r="J176" s="76"/>
      <c r="K176" s="76"/>
      <c r="L176" s="74"/>
      <c r="M176" s="241"/>
      <c r="N176" s="49"/>
      <c r="O176" s="49"/>
      <c r="P176" s="49"/>
      <c r="Q176" s="49"/>
      <c r="R176" s="49"/>
      <c r="S176" s="49"/>
      <c r="T176" s="97"/>
      <c r="AT176" s="25" t="s">
        <v>343</v>
      </c>
      <c r="AU176" s="25" t="s">
        <v>92</v>
      </c>
    </row>
    <row r="177" spans="2:51" s="12" customFormat="1" ht="13.5">
      <c r="B177" s="253"/>
      <c r="C177" s="254"/>
      <c r="D177" s="239" t="s">
        <v>278</v>
      </c>
      <c r="E177" s="255" t="s">
        <v>40</v>
      </c>
      <c r="F177" s="256" t="s">
        <v>2059</v>
      </c>
      <c r="G177" s="254"/>
      <c r="H177" s="257">
        <v>1114.8</v>
      </c>
      <c r="I177" s="258"/>
      <c r="J177" s="254"/>
      <c r="K177" s="254"/>
      <c r="L177" s="259"/>
      <c r="M177" s="260"/>
      <c r="N177" s="261"/>
      <c r="O177" s="261"/>
      <c r="P177" s="261"/>
      <c r="Q177" s="261"/>
      <c r="R177" s="261"/>
      <c r="S177" s="261"/>
      <c r="T177" s="262"/>
      <c r="AT177" s="263" t="s">
        <v>278</v>
      </c>
      <c r="AU177" s="263" t="s">
        <v>92</v>
      </c>
      <c r="AV177" s="12" t="s">
        <v>92</v>
      </c>
      <c r="AW177" s="12" t="s">
        <v>47</v>
      </c>
      <c r="AX177" s="12" t="s">
        <v>24</v>
      </c>
      <c r="AY177" s="263" t="s">
        <v>261</v>
      </c>
    </row>
    <row r="178" spans="2:65" s="1" customFormat="1" ht="14.4" customHeight="1">
      <c r="B178" s="48"/>
      <c r="C178" s="301" t="s">
        <v>607</v>
      </c>
      <c r="D178" s="301" t="s">
        <v>510</v>
      </c>
      <c r="E178" s="302" t="s">
        <v>626</v>
      </c>
      <c r="F178" s="303" t="s">
        <v>627</v>
      </c>
      <c r="G178" s="304" t="s">
        <v>363</v>
      </c>
      <c r="H178" s="305">
        <v>2229.6</v>
      </c>
      <c r="I178" s="306"/>
      <c r="J178" s="305">
        <f>ROUND(I178*H178,2)</f>
        <v>0</v>
      </c>
      <c r="K178" s="303" t="s">
        <v>40</v>
      </c>
      <c r="L178" s="307"/>
      <c r="M178" s="308" t="s">
        <v>40</v>
      </c>
      <c r="N178" s="309" t="s">
        <v>55</v>
      </c>
      <c r="O178" s="49"/>
      <c r="P178" s="236">
        <f>O178*H178</f>
        <v>0</v>
      </c>
      <c r="Q178" s="236">
        <v>0</v>
      </c>
      <c r="R178" s="236">
        <f>Q178*H178</f>
        <v>0</v>
      </c>
      <c r="S178" s="236">
        <v>0</v>
      </c>
      <c r="T178" s="237">
        <f>S178*H178</f>
        <v>0</v>
      </c>
      <c r="AR178" s="25" t="s">
        <v>308</v>
      </c>
      <c r="AT178" s="25" t="s">
        <v>510</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2060</v>
      </c>
    </row>
    <row r="179" spans="2:47" s="1" customFormat="1" ht="13.5">
      <c r="B179" s="48"/>
      <c r="C179" s="76"/>
      <c r="D179" s="239" t="s">
        <v>269</v>
      </c>
      <c r="E179" s="76"/>
      <c r="F179" s="240" t="s">
        <v>629</v>
      </c>
      <c r="G179" s="76"/>
      <c r="H179" s="76"/>
      <c r="I179" s="198"/>
      <c r="J179" s="76"/>
      <c r="K179" s="76"/>
      <c r="L179" s="74"/>
      <c r="M179" s="241"/>
      <c r="N179" s="49"/>
      <c r="O179" s="49"/>
      <c r="P179" s="49"/>
      <c r="Q179" s="49"/>
      <c r="R179" s="49"/>
      <c r="S179" s="49"/>
      <c r="T179" s="97"/>
      <c r="AT179" s="25" t="s">
        <v>269</v>
      </c>
      <c r="AU179" s="25" t="s">
        <v>92</v>
      </c>
    </row>
    <row r="180" spans="2:51" s="12" customFormat="1" ht="13.5">
      <c r="B180" s="253"/>
      <c r="C180" s="254"/>
      <c r="D180" s="239" t="s">
        <v>278</v>
      </c>
      <c r="E180" s="255" t="s">
        <v>40</v>
      </c>
      <c r="F180" s="256" t="s">
        <v>2061</v>
      </c>
      <c r="G180" s="254"/>
      <c r="H180" s="257">
        <v>2229.6</v>
      </c>
      <c r="I180" s="258"/>
      <c r="J180" s="254"/>
      <c r="K180" s="254"/>
      <c r="L180" s="259"/>
      <c r="M180" s="260"/>
      <c r="N180" s="261"/>
      <c r="O180" s="261"/>
      <c r="P180" s="261"/>
      <c r="Q180" s="261"/>
      <c r="R180" s="261"/>
      <c r="S180" s="261"/>
      <c r="T180" s="262"/>
      <c r="AT180" s="263" t="s">
        <v>278</v>
      </c>
      <c r="AU180" s="263" t="s">
        <v>92</v>
      </c>
      <c r="AV180" s="12" t="s">
        <v>92</v>
      </c>
      <c r="AW180" s="12" t="s">
        <v>47</v>
      </c>
      <c r="AX180" s="12" t="s">
        <v>24</v>
      </c>
      <c r="AY180" s="263" t="s">
        <v>261</v>
      </c>
    </row>
    <row r="181" spans="2:65" s="1" customFormat="1" ht="14.4" customHeight="1">
      <c r="B181" s="48"/>
      <c r="C181" s="228" t="s">
        <v>615</v>
      </c>
      <c r="D181" s="228" t="s">
        <v>262</v>
      </c>
      <c r="E181" s="229" t="s">
        <v>356</v>
      </c>
      <c r="F181" s="230" t="s">
        <v>357</v>
      </c>
      <c r="G181" s="231" t="s">
        <v>340</v>
      </c>
      <c r="H181" s="232">
        <v>1114.8</v>
      </c>
      <c r="I181" s="233"/>
      <c r="J181" s="232">
        <f>ROUND(I181*H181,2)</f>
        <v>0</v>
      </c>
      <c r="K181" s="230" t="s">
        <v>266</v>
      </c>
      <c r="L181" s="74"/>
      <c r="M181" s="234" t="s">
        <v>40</v>
      </c>
      <c r="N181" s="235" t="s">
        <v>55</v>
      </c>
      <c r="O181" s="49"/>
      <c r="P181" s="236">
        <f>O181*H181</f>
        <v>0</v>
      </c>
      <c r="Q181" s="236">
        <v>0</v>
      </c>
      <c r="R181" s="236">
        <f>Q181*H181</f>
        <v>0</v>
      </c>
      <c r="S181" s="236">
        <v>0</v>
      </c>
      <c r="T181" s="237">
        <f>S181*H181</f>
        <v>0</v>
      </c>
      <c r="AR181" s="25" t="s">
        <v>287</v>
      </c>
      <c r="AT181" s="25" t="s">
        <v>262</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287</v>
      </c>
      <c r="BM181" s="25" t="s">
        <v>2062</v>
      </c>
    </row>
    <row r="182" spans="2:47" s="1" customFormat="1" ht="13.5">
      <c r="B182" s="48"/>
      <c r="C182" s="76"/>
      <c r="D182" s="239" t="s">
        <v>269</v>
      </c>
      <c r="E182" s="76"/>
      <c r="F182" s="240" t="s">
        <v>357</v>
      </c>
      <c r="G182" s="76"/>
      <c r="H182" s="76"/>
      <c r="I182" s="198"/>
      <c r="J182" s="76"/>
      <c r="K182" s="76"/>
      <c r="L182" s="74"/>
      <c r="M182" s="241"/>
      <c r="N182" s="49"/>
      <c r="O182" s="49"/>
      <c r="P182" s="49"/>
      <c r="Q182" s="49"/>
      <c r="R182" s="49"/>
      <c r="S182" s="49"/>
      <c r="T182" s="97"/>
      <c r="AT182" s="25" t="s">
        <v>269</v>
      </c>
      <c r="AU182" s="25" t="s">
        <v>92</v>
      </c>
    </row>
    <row r="183" spans="2:51" s="12" customFormat="1" ht="13.5">
      <c r="B183" s="253"/>
      <c r="C183" s="254"/>
      <c r="D183" s="239" t="s">
        <v>278</v>
      </c>
      <c r="E183" s="255" t="s">
        <v>40</v>
      </c>
      <c r="F183" s="256" t="s">
        <v>2063</v>
      </c>
      <c r="G183" s="254"/>
      <c r="H183" s="257">
        <v>1114.8</v>
      </c>
      <c r="I183" s="258"/>
      <c r="J183" s="254"/>
      <c r="K183" s="254"/>
      <c r="L183" s="259"/>
      <c r="M183" s="260"/>
      <c r="N183" s="261"/>
      <c r="O183" s="261"/>
      <c r="P183" s="261"/>
      <c r="Q183" s="261"/>
      <c r="R183" s="261"/>
      <c r="S183" s="261"/>
      <c r="T183" s="262"/>
      <c r="AT183" s="263" t="s">
        <v>278</v>
      </c>
      <c r="AU183" s="263" t="s">
        <v>92</v>
      </c>
      <c r="AV183" s="12" t="s">
        <v>92</v>
      </c>
      <c r="AW183" s="12" t="s">
        <v>47</v>
      </c>
      <c r="AX183" s="12" t="s">
        <v>24</v>
      </c>
      <c r="AY183" s="263" t="s">
        <v>261</v>
      </c>
    </row>
    <row r="184" spans="2:65" s="1" customFormat="1" ht="22.8" customHeight="1">
      <c r="B184" s="48"/>
      <c r="C184" s="228" t="s">
        <v>622</v>
      </c>
      <c r="D184" s="228" t="s">
        <v>262</v>
      </c>
      <c r="E184" s="229" t="s">
        <v>632</v>
      </c>
      <c r="F184" s="230" t="s">
        <v>633</v>
      </c>
      <c r="G184" s="231" t="s">
        <v>340</v>
      </c>
      <c r="H184" s="232">
        <v>58.8</v>
      </c>
      <c r="I184" s="233"/>
      <c r="J184" s="232">
        <f>ROUND(I184*H184,2)</f>
        <v>0</v>
      </c>
      <c r="K184" s="230" t="s">
        <v>266</v>
      </c>
      <c r="L184" s="74"/>
      <c r="M184" s="234" t="s">
        <v>40</v>
      </c>
      <c r="N184" s="235" t="s">
        <v>55</v>
      </c>
      <c r="O184" s="49"/>
      <c r="P184" s="236">
        <f>O184*H184</f>
        <v>0</v>
      </c>
      <c r="Q184" s="236">
        <v>0</v>
      </c>
      <c r="R184" s="236">
        <f>Q184*H184</f>
        <v>0</v>
      </c>
      <c r="S184" s="236">
        <v>0</v>
      </c>
      <c r="T184" s="237">
        <f>S184*H184</f>
        <v>0</v>
      </c>
      <c r="AR184" s="25" t="s">
        <v>287</v>
      </c>
      <c r="AT184" s="25" t="s">
        <v>262</v>
      </c>
      <c r="AU184" s="25" t="s">
        <v>92</v>
      </c>
      <c r="AY184" s="25" t="s">
        <v>261</v>
      </c>
      <c r="BE184" s="238">
        <f>IF(N184="základní",J184,0)</f>
        <v>0</v>
      </c>
      <c r="BF184" s="238">
        <f>IF(N184="snížená",J184,0)</f>
        <v>0</v>
      </c>
      <c r="BG184" s="238">
        <f>IF(N184="zákl. přenesená",J184,0)</f>
        <v>0</v>
      </c>
      <c r="BH184" s="238">
        <f>IF(N184="sníž. přenesená",J184,0)</f>
        <v>0</v>
      </c>
      <c r="BI184" s="238">
        <f>IF(N184="nulová",J184,0)</f>
        <v>0</v>
      </c>
      <c r="BJ184" s="25" t="s">
        <v>24</v>
      </c>
      <c r="BK184" s="238">
        <f>ROUND(I184*H184,2)</f>
        <v>0</v>
      </c>
      <c r="BL184" s="25" t="s">
        <v>287</v>
      </c>
      <c r="BM184" s="25" t="s">
        <v>2064</v>
      </c>
    </row>
    <row r="185" spans="2:47" s="1" customFormat="1" ht="13.5">
      <c r="B185" s="48"/>
      <c r="C185" s="76"/>
      <c r="D185" s="239" t="s">
        <v>269</v>
      </c>
      <c r="E185" s="76"/>
      <c r="F185" s="240" t="s">
        <v>635</v>
      </c>
      <c r="G185" s="76"/>
      <c r="H185" s="76"/>
      <c r="I185" s="198"/>
      <c r="J185" s="76"/>
      <c r="K185" s="76"/>
      <c r="L185" s="74"/>
      <c r="M185" s="241"/>
      <c r="N185" s="49"/>
      <c r="O185" s="49"/>
      <c r="P185" s="49"/>
      <c r="Q185" s="49"/>
      <c r="R185" s="49"/>
      <c r="S185" s="49"/>
      <c r="T185" s="97"/>
      <c r="AT185" s="25" t="s">
        <v>269</v>
      </c>
      <c r="AU185" s="25" t="s">
        <v>92</v>
      </c>
    </row>
    <row r="186" spans="2:47" s="1" customFormat="1" ht="13.5">
      <c r="B186" s="48"/>
      <c r="C186" s="76"/>
      <c r="D186" s="239" t="s">
        <v>343</v>
      </c>
      <c r="E186" s="76"/>
      <c r="F186" s="310" t="s">
        <v>636</v>
      </c>
      <c r="G186" s="76"/>
      <c r="H186" s="76"/>
      <c r="I186" s="198"/>
      <c r="J186" s="76"/>
      <c r="K186" s="76"/>
      <c r="L186" s="74"/>
      <c r="M186" s="241"/>
      <c r="N186" s="49"/>
      <c r="O186" s="49"/>
      <c r="P186" s="49"/>
      <c r="Q186" s="49"/>
      <c r="R186" s="49"/>
      <c r="S186" s="49"/>
      <c r="T186" s="97"/>
      <c r="AT186" s="25" t="s">
        <v>343</v>
      </c>
      <c r="AU186" s="25" t="s">
        <v>92</v>
      </c>
    </row>
    <row r="187" spans="2:51" s="12" customFormat="1" ht="13.5">
      <c r="B187" s="253"/>
      <c r="C187" s="254"/>
      <c r="D187" s="239" t="s">
        <v>278</v>
      </c>
      <c r="E187" s="255" t="s">
        <v>40</v>
      </c>
      <c r="F187" s="256" t="s">
        <v>2065</v>
      </c>
      <c r="G187" s="254"/>
      <c r="H187" s="257">
        <v>58.8</v>
      </c>
      <c r="I187" s="258"/>
      <c r="J187" s="254"/>
      <c r="K187" s="254"/>
      <c r="L187" s="259"/>
      <c r="M187" s="260"/>
      <c r="N187" s="261"/>
      <c r="O187" s="261"/>
      <c r="P187" s="261"/>
      <c r="Q187" s="261"/>
      <c r="R187" s="261"/>
      <c r="S187" s="261"/>
      <c r="T187" s="262"/>
      <c r="AT187" s="263" t="s">
        <v>278</v>
      </c>
      <c r="AU187" s="263" t="s">
        <v>92</v>
      </c>
      <c r="AV187" s="12" t="s">
        <v>92</v>
      </c>
      <c r="AW187" s="12" t="s">
        <v>47</v>
      </c>
      <c r="AX187" s="12" t="s">
        <v>24</v>
      </c>
      <c r="AY187" s="263" t="s">
        <v>261</v>
      </c>
    </row>
    <row r="188" spans="2:65" s="1" customFormat="1" ht="22.8" customHeight="1">
      <c r="B188" s="48"/>
      <c r="C188" s="228" t="s">
        <v>625</v>
      </c>
      <c r="D188" s="228" t="s">
        <v>262</v>
      </c>
      <c r="E188" s="229" t="s">
        <v>640</v>
      </c>
      <c r="F188" s="230" t="s">
        <v>641</v>
      </c>
      <c r="G188" s="231" t="s">
        <v>340</v>
      </c>
      <c r="H188" s="232">
        <v>162</v>
      </c>
      <c r="I188" s="233"/>
      <c r="J188" s="232">
        <f>ROUND(I188*H188,2)</f>
        <v>0</v>
      </c>
      <c r="K188" s="230" t="s">
        <v>266</v>
      </c>
      <c r="L188" s="74"/>
      <c r="M188" s="234" t="s">
        <v>40</v>
      </c>
      <c r="N188" s="235" t="s">
        <v>55</v>
      </c>
      <c r="O188" s="49"/>
      <c r="P188" s="236">
        <f>O188*H188</f>
        <v>0</v>
      </c>
      <c r="Q188" s="236">
        <v>0</v>
      </c>
      <c r="R188" s="236">
        <f>Q188*H188</f>
        <v>0</v>
      </c>
      <c r="S188" s="236">
        <v>0</v>
      </c>
      <c r="T188" s="237">
        <f>S188*H188</f>
        <v>0</v>
      </c>
      <c r="AR188" s="25" t="s">
        <v>287</v>
      </c>
      <c r="AT188" s="25" t="s">
        <v>262</v>
      </c>
      <c r="AU188" s="25" t="s">
        <v>92</v>
      </c>
      <c r="AY188" s="25" t="s">
        <v>261</v>
      </c>
      <c r="BE188" s="238">
        <f>IF(N188="základní",J188,0)</f>
        <v>0</v>
      </c>
      <c r="BF188" s="238">
        <f>IF(N188="snížená",J188,0)</f>
        <v>0</v>
      </c>
      <c r="BG188" s="238">
        <f>IF(N188="zákl. přenesená",J188,0)</f>
        <v>0</v>
      </c>
      <c r="BH188" s="238">
        <f>IF(N188="sníž. přenesená",J188,0)</f>
        <v>0</v>
      </c>
      <c r="BI188" s="238">
        <f>IF(N188="nulová",J188,0)</f>
        <v>0</v>
      </c>
      <c r="BJ188" s="25" t="s">
        <v>24</v>
      </c>
      <c r="BK188" s="238">
        <f>ROUND(I188*H188,2)</f>
        <v>0</v>
      </c>
      <c r="BL188" s="25" t="s">
        <v>287</v>
      </c>
      <c r="BM188" s="25" t="s">
        <v>2066</v>
      </c>
    </row>
    <row r="189" spans="2:47" s="1" customFormat="1" ht="13.5">
      <c r="B189" s="48"/>
      <c r="C189" s="76"/>
      <c r="D189" s="239" t="s">
        <v>269</v>
      </c>
      <c r="E189" s="76"/>
      <c r="F189" s="240" t="s">
        <v>643</v>
      </c>
      <c r="G189" s="76"/>
      <c r="H189" s="76"/>
      <c r="I189" s="198"/>
      <c r="J189" s="76"/>
      <c r="K189" s="76"/>
      <c r="L189" s="74"/>
      <c r="M189" s="241"/>
      <c r="N189" s="49"/>
      <c r="O189" s="49"/>
      <c r="P189" s="49"/>
      <c r="Q189" s="49"/>
      <c r="R189" s="49"/>
      <c r="S189" s="49"/>
      <c r="T189" s="97"/>
      <c r="AT189" s="25" t="s">
        <v>269</v>
      </c>
      <c r="AU189" s="25" t="s">
        <v>92</v>
      </c>
    </row>
    <row r="190" spans="2:47" s="1" customFormat="1" ht="13.5">
      <c r="B190" s="48"/>
      <c r="C190" s="76"/>
      <c r="D190" s="239" t="s">
        <v>343</v>
      </c>
      <c r="E190" s="76"/>
      <c r="F190" s="310" t="s">
        <v>636</v>
      </c>
      <c r="G190" s="76"/>
      <c r="H190" s="76"/>
      <c r="I190" s="198"/>
      <c r="J190" s="76"/>
      <c r="K190" s="76"/>
      <c r="L190" s="74"/>
      <c r="M190" s="241"/>
      <c r="N190" s="49"/>
      <c r="O190" s="49"/>
      <c r="P190" s="49"/>
      <c r="Q190" s="49"/>
      <c r="R190" s="49"/>
      <c r="S190" s="49"/>
      <c r="T190" s="97"/>
      <c r="AT190" s="25" t="s">
        <v>343</v>
      </c>
      <c r="AU190" s="25" t="s">
        <v>92</v>
      </c>
    </row>
    <row r="191" spans="2:51" s="12" customFormat="1" ht="13.5">
      <c r="B191" s="253"/>
      <c r="C191" s="254"/>
      <c r="D191" s="239" t="s">
        <v>278</v>
      </c>
      <c r="E191" s="255" t="s">
        <v>40</v>
      </c>
      <c r="F191" s="256" t="s">
        <v>2067</v>
      </c>
      <c r="G191" s="254"/>
      <c r="H191" s="257">
        <v>162</v>
      </c>
      <c r="I191" s="258"/>
      <c r="J191" s="254"/>
      <c r="K191" s="254"/>
      <c r="L191" s="259"/>
      <c r="M191" s="260"/>
      <c r="N191" s="261"/>
      <c r="O191" s="261"/>
      <c r="P191" s="261"/>
      <c r="Q191" s="261"/>
      <c r="R191" s="261"/>
      <c r="S191" s="261"/>
      <c r="T191" s="262"/>
      <c r="AT191" s="263" t="s">
        <v>278</v>
      </c>
      <c r="AU191" s="263" t="s">
        <v>92</v>
      </c>
      <c r="AV191" s="12" t="s">
        <v>92</v>
      </c>
      <c r="AW191" s="12" t="s">
        <v>47</v>
      </c>
      <c r="AX191" s="12" t="s">
        <v>24</v>
      </c>
      <c r="AY191" s="263" t="s">
        <v>261</v>
      </c>
    </row>
    <row r="192" spans="2:65" s="1" customFormat="1" ht="14.4" customHeight="1">
      <c r="B192" s="48"/>
      <c r="C192" s="228" t="s">
        <v>631</v>
      </c>
      <c r="D192" s="228" t="s">
        <v>262</v>
      </c>
      <c r="E192" s="229" t="s">
        <v>646</v>
      </c>
      <c r="F192" s="230" t="s">
        <v>647</v>
      </c>
      <c r="G192" s="231" t="s">
        <v>474</v>
      </c>
      <c r="H192" s="232">
        <v>12</v>
      </c>
      <c r="I192" s="233"/>
      <c r="J192" s="232">
        <f>ROUND(I192*H192,2)</f>
        <v>0</v>
      </c>
      <c r="K192" s="230" t="s">
        <v>266</v>
      </c>
      <c r="L192" s="74"/>
      <c r="M192" s="234" t="s">
        <v>40</v>
      </c>
      <c r="N192" s="235" t="s">
        <v>55</v>
      </c>
      <c r="O192" s="49"/>
      <c r="P192" s="236">
        <f>O192*H192</f>
        <v>0</v>
      </c>
      <c r="Q192" s="236">
        <v>0</v>
      </c>
      <c r="R192" s="236">
        <f>Q192*H192</f>
        <v>0</v>
      </c>
      <c r="S192" s="236">
        <v>0</v>
      </c>
      <c r="T192" s="237">
        <f>S192*H192</f>
        <v>0</v>
      </c>
      <c r="AR192" s="25" t="s">
        <v>287</v>
      </c>
      <c r="AT192" s="25" t="s">
        <v>262</v>
      </c>
      <c r="AU192" s="25" t="s">
        <v>92</v>
      </c>
      <c r="AY192" s="25" t="s">
        <v>261</v>
      </c>
      <c r="BE192" s="238">
        <f>IF(N192="základní",J192,0)</f>
        <v>0</v>
      </c>
      <c r="BF192" s="238">
        <f>IF(N192="snížená",J192,0)</f>
        <v>0</v>
      </c>
      <c r="BG192" s="238">
        <f>IF(N192="zákl. přenesená",J192,0)</f>
        <v>0</v>
      </c>
      <c r="BH192" s="238">
        <f>IF(N192="sníž. přenesená",J192,0)</f>
        <v>0</v>
      </c>
      <c r="BI192" s="238">
        <f>IF(N192="nulová",J192,0)</f>
        <v>0</v>
      </c>
      <c r="BJ192" s="25" t="s">
        <v>24</v>
      </c>
      <c r="BK192" s="238">
        <f>ROUND(I192*H192,2)</f>
        <v>0</v>
      </c>
      <c r="BL192" s="25" t="s">
        <v>287</v>
      </c>
      <c r="BM192" s="25" t="s">
        <v>2068</v>
      </c>
    </row>
    <row r="193" spans="2:47" s="1" customFormat="1" ht="13.5">
      <c r="B193" s="48"/>
      <c r="C193" s="76"/>
      <c r="D193" s="239" t="s">
        <v>269</v>
      </c>
      <c r="E193" s="76"/>
      <c r="F193" s="240" t="s">
        <v>649</v>
      </c>
      <c r="G193" s="76"/>
      <c r="H193" s="76"/>
      <c r="I193" s="198"/>
      <c r="J193" s="76"/>
      <c r="K193" s="76"/>
      <c r="L193" s="74"/>
      <c r="M193" s="241"/>
      <c r="N193" s="49"/>
      <c r="O193" s="49"/>
      <c r="P193" s="49"/>
      <c r="Q193" s="49"/>
      <c r="R193" s="49"/>
      <c r="S193" s="49"/>
      <c r="T193" s="97"/>
      <c r="AT193" s="25" t="s">
        <v>269</v>
      </c>
      <c r="AU193" s="25" t="s">
        <v>92</v>
      </c>
    </row>
    <row r="194" spans="2:65" s="1" customFormat="1" ht="14.4" customHeight="1">
      <c r="B194" s="48"/>
      <c r="C194" s="228" t="s">
        <v>639</v>
      </c>
      <c r="D194" s="228" t="s">
        <v>262</v>
      </c>
      <c r="E194" s="229" t="s">
        <v>651</v>
      </c>
      <c r="F194" s="230" t="s">
        <v>652</v>
      </c>
      <c r="G194" s="231" t="s">
        <v>474</v>
      </c>
      <c r="H194" s="232">
        <v>20</v>
      </c>
      <c r="I194" s="233"/>
      <c r="J194" s="232">
        <f>ROUND(I194*H194,2)</f>
        <v>0</v>
      </c>
      <c r="K194" s="230" t="s">
        <v>266</v>
      </c>
      <c r="L194" s="74"/>
      <c r="M194" s="234" t="s">
        <v>40</v>
      </c>
      <c r="N194" s="235" t="s">
        <v>55</v>
      </c>
      <c r="O194" s="49"/>
      <c r="P194" s="236">
        <f>O194*H194</f>
        <v>0</v>
      </c>
      <c r="Q194" s="236">
        <v>0</v>
      </c>
      <c r="R194" s="236">
        <f>Q194*H194</f>
        <v>0</v>
      </c>
      <c r="S194" s="236">
        <v>0</v>
      </c>
      <c r="T194" s="237">
        <f>S194*H194</f>
        <v>0</v>
      </c>
      <c r="AR194" s="25" t="s">
        <v>287</v>
      </c>
      <c r="AT194" s="25" t="s">
        <v>262</v>
      </c>
      <c r="AU194" s="25" t="s">
        <v>92</v>
      </c>
      <c r="AY194" s="25" t="s">
        <v>261</v>
      </c>
      <c r="BE194" s="238">
        <f>IF(N194="základní",J194,0)</f>
        <v>0</v>
      </c>
      <c r="BF194" s="238">
        <f>IF(N194="snížená",J194,0)</f>
        <v>0</v>
      </c>
      <c r="BG194" s="238">
        <f>IF(N194="zákl. přenesená",J194,0)</f>
        <v>0</v>
      </c>
      <c r="BH194" s="238">
        <f>IF(N194="sníž. přenesená",J194,0)</f>
        <v>0</v>
      </c>
      <c r="BI194" s="238">
        <f>IF(N194="nulová",J194,0)</f>
        <v>0</v>
      </c>
      <c r="BJ194" s="25" t="s">
        <v>24</v>
      </c>
      <c r="BK194" s="238">
        <f>ROUND(I194*H194,2)</f>
        <v>0</v>
      </c>
      <c r="BL194" s="25" t="s">
        <v>287</v>
      </c>
      <c r="BM194" s="25" t="s">
        <v>2069</v>
      </c>
    </row>
    <row r="195" spans="2:47" s="1" customFormat="1" ht="13.5">
      <c r="B195" s="48"/>
      <c r="C195" s="76"/>
      <c r="D195" s="239" t="s">
        <v>269</v>
      </c>
      <c r="E195" s="76"/>
      <c r="F195" s="240" t="s">
        <v>654</v>
      </c>
      <c r="G195" s="76"/>
      <c r="H195" s="76"/>
      <c r="I195" s="198"/>
      <c r="J195" s="76"/>
      <c r="K195" s="76"/>
      <c r="L195" s="74"/>
      <c r="M195" s="241"/>
      <c r="N195" s="49"/>
      <c r="O195" s="49"/>
      <c r="P195" s="49"/>
      <c r="Q195" s="49"/>
      <c r="R195" s="49"/>
      <c r="S195" s="49"/>
      <c r="T195" s="97"/>
      <c r="AT195" s="25" t="s">
        <v>269</v>
      </c>
      <c r="AU195" s="25" t="s">
        <v>92</v>
      </c>
    </row>
    <row r="196" spans="2:65" s="1" customFormat="1" ht="14.4" customHeight="1">
      <c r="B196" s="48"/>
      <c r="C196" s="228" t="s">
        <v>645</v>
      </c>
      <c r="D196" s="228" t="s">
        <v>262</v>
      </c>
      <c r="E196" s="229" t="s">
        <v>656</v>
      </c>
      <c r="F196" s="230" t="s">
        <v>657</v>
      </c>
      <c r="G196" s="231" t="s">
        <v>474</v>
      </c>
      <c r="H196" s="232">
        <v>1</v>
      </c>
      <c r="I196" s="233"/>
      <c r="J196" s="232">
        <f>ROUND(I196*H196,2)</f>
        <v>0</v>
      </c>
      <c r="K196" s="230" t="s">
        <v>266</v>
      </c>
      <c r="L196" s="74"/>
      <c r="M196" s="234" t="s">
        <v>40</v>
      </c>
      <c r="N196" s="235" t="s">
        <v>55</v>
      </c>
      <c r="O196" s="49"/>
      <c r="P196" s="236">
        <f>O196*H196</f>
        <v>0</v>
      </c>
      <c r="Q196" s="236">
        <v>0</v>
      </c>
      <c r="R196" s="236">
        <f>Q196*H196</f>
        <v>0</v>
      </c>
      <c r="S196" s="236">
        <v>0</v>
      </c>
      <c r="T196" s="237">
        <f>S196*H196</f>
        <v>0</v>
      </c>
      <c r="AR196" s="25" t="s">
        <v>287</v>
      </c>
      <c r="AT196" s="25" t="s">
        <v>262</v>
      </c>
      <c r="AU196" s="25" t="s">
        <v>92</v>
      </c>
      <c r="AY196" s="25" t="s">
        <v>261</v>
      </c>
      <c r="BE196" s="238">
        <f>IF(N196="základní",J196,0)</f>
        <v>0</v>
      </c>
      <c r="BF196" s="238">
        <f>IF(N196="snížená",J196,0)</f>
        <v>0</v>
      </c>
      <c r="BG196" s="238">
        <f>IF(N196="zákl. přenesená",J196,0)</f>
        <v>0</v>
      </c>
      <c r="BH196" s="238">
        <f>IF(N196="sníž. přenesená",J196,0)</f>
        <v>0</v>
      </c>
      <c r="BI196" s="238">
        <f>IF(N196="nulová",J196,0)</f>
        <v>0</v>
      </c>
      <c r="BJ196" s="25" t="s">
        <v>24</v>
      </c>
      <c r="BK196" s="238">
        <f>ROUND(I196*H196,2)</f>
        <v>0</v>
      </c>
      <c r="BL196" s="25" t="s">
        <v>287</v>
      </c>
      <c r="BM196" s="25" t="s">
        <v>2070</v>
      </c>
    </row>
    <row r="197" spans="2:47" s="1" customFormat="1" ht="13.5">
      <c r="B197" s="48"/>
      <c r="C197" s="76"/>
      <c r="D197" s="239" t="s">
        <v>269</v>
      </c>
      <c r="E197" s="76"/>
      <c r="F197" s="240" t="s">
        <v>659</v>
      </c>
      <c r="G197" s="76"/>
      <c r="H197" s="76"/>
      <c r="I197" s="198"/>
      <c r="J197" s="76"/>
      <c r="K197" s="76"/>
      <c r="L197" s="74"/>
      <c r="M197" s="241"/>
      <c r="N197" s="49"/>
      <c r="O197" s="49"/>
      <c r="P197" s="49"/>
      <c r="Q197" s="49"/>
      <c r="R197" s="49"/>
      <c r="S197" s="49"/>
      <c r="T197" s="97"/>
      <c r="AT197" s="25" t="s">
        <v>269</v>
      </c>
      <c r="AU197" s="25" t="s">
        <v>92</v>
      </c>
    </row>
    <row r="198" spans="2:65" s="1" customFormat="1" ht="22.8" customHeight="1">
      <c r="B198" s="48"/>
      <c r="C198" s="228" t="s">
        <v>650</v>
      </c>
      <c r="D198" s="228" t="s">
        <v>262</v>
      </c>
      <c r="E198" s="229" t="s">
        <v>661</v>
      </c>
      <c r="F198" s="230" t="s">
        <v>662</v>
      </c>
      <c r="G198" s="231" t="s">
        <v>504</v>
      </c>
      <c r="H198" s="232">
        <v>260.7</v>
      </c>
      <c r="I198" s="233"/>
      <c r="J198" s="232">
        <f>ROUND(I198*H198,2)</f>
        <v>0</v>
      </c>
      <c r="K198" s="230" t="s">
        <v>266</v>
      </c>
      <c r="L198" s="74"/>
      <c r="M198" s="234" t="s">
        <v>40</v>
      </c>
      <c r="N198" s="235" t="s">
        <v>55</v>
      </c>
      <c r="O198" s="49"/>
      <c r="P198" s="236">
        <f>O198*H198</f>
        <v>0</v>
      </c>
      <c r="Q198" s="236">
        <v>0</v>
      </c>
      <c r="R198" s="236">
        <f>Q198*H198</f>
        <v>0</v>
      </c>
      <c r="S198" s="236">
        <v>0</v>
      </c>
      <c r="T198" s="237">
        <f>S198*H198</f>
        <v>0</v>
      </c>
      <c r="AR198" s="25" t="s">
        <v>287</v>
      </c>
      <c r="AT198" s="25" t="s">
        <v>262</v>
      </c>
      <c r="AU198" s="25" t="s">
        <v>92</v>
      </c>
      <c r="AY198" s="25" t="s">
        <v>261</v>
      </c>
      <c r="BE198" s="238">
        <f>IF(N198="základní",J198,0)</f>
        <v>0</v>
      </c>
      <c r="BF198" s="238">
        <f>IF(N198="snížená",J198,0)</f>
        <v>0</v>
      </c>
      <c r="BG198" s="238">
        <f>IF(N198="zákl. přenesená",J198,0)</f>
        <v>0</v>
      </c>
      <c r="BH198" s="238">
        <f>IF(N198="sníž. přenesená",J198,0)</f>
        <v>0</v>
      </c>
      <c r="BI198" s="238">
        <f>IF(N198="nulová",J198,0)</f>
        <v>0</v>
      </c>
      <c r="BJ198" s="25" t="s">
        <v>24</v>
      </c>
      <c r="BK198" s="238">
        <f>ROUND(I198*H198,2)</f>
        <v>0</v>
      </c>
      <c r="BL198" s="25" t="s">
        <v>287</v>
      </c>
      <c r="BM198" s="25" t="s">
        <v>2071</v>
      </c>
    </row>
    <row r="199" spans="2:47" s="1" customFormat="1" ht="13.5">
      <c r="B199" s="48"/>
      <c r="C199" s="76"/>
      <c r="D199" s="239" t="s">
        <v>269</v>
      </c>
      <c r="E199" s="76"/>
      <c r="F199" s="240" t="s">
        <v>664</v>
      </c>
      <c r="G199" s="76"/>
      <c r="H199" s="76"/>
      <c r="I199" s="198"/>
      <c r="J199" s="76"/>
      <c r="K199" s="76"/>
      <c r="L199" s="74"/>
      <c r="M199" s="241"/>
      <c r="N199" s="49"/>
      <c r="O199" s="49"/>
      <c r="P199" s="49"/>
      <c r="Q199" s="49"/>
      <c r="R199" s="49"/>
      <c r="S199" s="49"/>
      <c r="T199" s="97"/>
      <c r="AT199" s="25" t="s">
        <v>269</v>
      </c>
      <c r="AU199" s="25" t="s">
        <v>92</v>
      </c>
    </row>
    <row r="200" spans="2:51" s="12" customFormat="1" ht="13.5">
      <c r="B200" s="253"/>
      <c r="C200" s="254"/>
      <c r="D200" s="239" t="s">
        <v>278</v>
      </c>
      <c r="E200" s="255" t="s">
        <v>40</v>
      </c>
      <c r="F200" s="256" t="s">
        <v>2072</v>
      </c>
      <c r="G200" s="254"/>
      <c r="H200" s="257">
        <v>260.7</v>
      </c>
      <c r="I200" s="258"/>
      <c r="J200" s="254"/>
      <c r="K200" s="254"/>
      <c r="L200" s="259"/>
      <c r="M200" s="260"/>
      <c r="N200" s="261"/>
      <c r="O200" s="261"/>
      <c r="P200" s="261"/>
      <c r="Q200" s="261"/>
      <c r="R200" s="261"/>
      <c r="S200" s="261"/>
      <c r="T200" s="262"/>
      <c r="AT200" s="263" t="s">
        <v>278</v>
      </c>
      <c r="AU200" s="263" t="s">
        <v>92</v>
      </c>
      <c r="AV200" s="12" t="s">
        <v>92</v>
      </c>
      <c r="AW200" s="12" t="s">
        <v>47</v>
      </c>
      <c r="AX200" s="12" t="s">
        <v>24</v>
      </c>
      <c r="AY200" s="263" t="s">
        <v>261</v>
      </c>
    </row>
    <row r="201" spans="2:65" s="1" customFormat="1" ht="22.8" customHeight="1">
      <c r="B201" s="48"/>
      <c r="C201" s="228" t="s">
        <v>655</v>
      </c>
      <c r="D201" s="228" t="s">
        <v>262</v>
      </c>
      <c r="E201" s="229" t="s">
        <v>667</v>
      </c>
      <c r="F201" s="230" t="s">
        <v>668</v>
      </c>
      <c r="G201" s="231" t="s">
        <v>504</v>
      </c>
      <c r="H201" s="232">
        <v>615.37</v>
      </c>
      <c r="I201" s="233"/>
      <c r="J201" s="232">
        <f>ROUND(I201*H201,2)</f>
        <v>0</v>
      </c>
      <c r="K201" s="230" t="s">
        <v>266</v>
      </c>
      <c r="L201" s="74"/>
      <c r="M201" s="234" t="s">
        <v>40</v>
      </c>
      <c r="N201" s="235" t="s">
        <v>55</v>
      </c>
      <c r="O201" s="49"/>
      <c r="P201" s="236">
        <f>O201*H201</f>
        <v>0</v>
      </c>
      <c r="Q201" s="236">
        <v>0</v>
      </c>
      <c r="R201" s="236">
        <f>Q201*H201</f>
        <v>0</v>
      </c>
      <c r="S201" s="236">
        <v>0</v>
      </c>
      <c r="T201" s="237">
        <f>S201*H201</f>
        <v>0</v>
      </c>
      <c r="AR201" s="25" t="s">
        <v>287</v>
      </c>
      <c r="AT201" s="25" t="s">
        <v>262</v>
      </c>
      <c r="AU201" s="25" t="s">
        <v>92</v>
      </c>
      <c r="AY201" s="25" t="s">
        <v>261</v>
      </c>
      <c r="BE201" s="238">
        <f>IF(N201="základní",J201,0)</f>
        <v>0</v>
      </c>
      <c r="BF201" s="238">
        <f>IF(N201="snížená",J201,0)</f>
        <v>0</v>
      </c>
      <c r="BG201" s="238">
        <f>IF(N201="zákl. přenesená",J201,0)</f>
        <v>0</v>
      </c>
      <c r="BH201" s="238">
        <f>IF(N201="sníž. přenesená",J201,0)</f>
        <v>0</v>
      </c>
      <c r="BI201" s="238">
        <f>IF(N201="nulová",J201,0)</f>
        <v>0</v>
      </c>
      <c r="BJ201" s="25" t="s">
        <v>24</v>
      </c>
      <c r="BK201" s="238">
        <f>ROUND(I201*H201,2)</f>
        <v>0</v>
      </c>
      <c r="BL201" s="25" t="s">
        <v>287</v>
      </c>
      <c r="BM201" s="25" t="s">
        <v>2073</v>
      </c>
    </row>
    <row r="202" spans="2:47" s="1" customFormat="1" ht="13.5">
      <c r="B202" s="48"/>
      <c r="C202" s="76"/>
      <c r="D202" s="239" t="s">
        <v>269</v>
      </c>
      <c r="E202" s="76"/>
      <c r="F202" s="240" t="s">
        <v>670</v>
      </c>
      <c r="G202" s="76"/>
      <c r="H202" s="76"/>
      <c r="I202" s="198"/>
      <c r="J202" s="76"/>
      <c r="K202" s="76"/>
      <c r="L202" s="74"/>
      <c r="M202" s="241"/>
      <c r="N202" s="49"/>
      <c r="O202" s="49"/>
      <c r="P202" s="49"/>
      <c r="Q202" s="49"/>
      <c r="R202" s="49"/>
      <c r="S202" s="49"/>
      <c r="T202" s="97"/>
      <c r="AT202" s="25" t="s">
        <v>269</v>
      </c>
      <c r="AU202" s="25" t="s">
        <v>92</v>
      </c>
    </row>
    <row r="203" spans="2:51" s="12" customFormat="1" ht="13.5">
      <c r="B203" s="253"/>
      <c r="C203" s="254"/>
      <c r="D203" s="239" t="s">
        <v>278</v>
      </c>
      <c r="E203" s="255" t="s">
        <v>40</v>
      </c>
      <c r="F203" s="256" t="s">
        <v>2074</v>
      </c>
      <c r="G203" s="254"/>
      <c r="H203" s="257">
        <v>502.4</v>
      </c>
      <c r="I203" s="258"/>
      <c r="J203" s="254"/>
      <c r="K203" s="254"/>
      <c r="L203" s="259"/>
      <c r="M203" s="260"/>
      <c r="N203" s="261"/>
      <c r="O203" s="261"/>
      <c r="P203" s="261"/>
      <c r="Q203" s="261"/>
      <c r="R203" s="261"/>
      <c r="S203" s="261"/>
      <c r="T203" s="262"/>
      <c r="AT203" s="263" t="s">
        <v>278</v>
      </c>
      <c r="AU203" s="263" t="s">
        <v>92</v>
      </c>
      <c r="AV203" s="12" t="s">
        <v>92</v>
      </c>
      <c r="AW203" s="12" t="s">
        <v>47</v>
      </c>
      <c r="AX203" s="12" t="s">
        <v>84</v>
      </c>
      <c r="AY203" s="263" t="s">
        <v>261</v>
      </c>
    </row>
    <row r="204" spans="2:51" s="12" customFormat="1" ht="13.5">
      <c r="B204" s="253"/>
      <c r="C204" s="254"/>
      <c r="D204" s="239" t="s">
        <v>278</v>
      </c>
      <c r="E204" s="255" t="s">
        <v>40</v>
      </c>
      <c r="F204" s="256" t="s">
        <v>2075</v>
      </c>
      <c r="G204" s="254"/>
      <c r="H204" s="257">
        <v>112.97</v>
      </c>
      <c r="I204" s="258"/>
      <c r="J204" s="254"/>
      <c r="K204" s="254"/>
      <c r="L204" s="259"/>
      <c r="M204" s="260"/>
      <c r="N204" s="261"/>
      <c r="O204" s="261"/>
      <c r="P204" s="261"/>
      <c r="Q204" s="261"/>
      <c r="R204" s="261"/>
      <c r="S204" s="261"/>
      <c r="T204" s="262"/>
      <c r="AT204" s="263" t="s">
        <v>278</v>
      </c>
      <c r="AU204" s="263" t="s">
        <v>92</v>
      </c>
      <c r="AV204" s="12" t="s">
        <v>92</v>
      </c>
      <c r="AW204" s="12" t="s">
        <v>47</v>
      </c>
      <c r="AX204" s="12" t="s">
        <v>84</v>
      </c>
      <c r="AY204" s="263" t="s">
        <v>261</v>
      </c>
    </row>
    <row r="205" spans="2:51" s="15" customFormat="1" ht="13.5">
      <c r="B205" s="290"/>
      <c r="C205" s="291"/>
      <c r="D205" s="239" t="s">
        <v>278</v>
      </c>
      <c r="E205" s="292" t="s">
        <v>40</v>
      </c>
      <c r="F205" s="293" t="s">
        <v>380</v>
      </c>
      <c r="G205" s="291"/>
      <c r="H205" s="294">
        <v>615.37</v>
      </c>
      <c r="I205" s="295"/>
      <c r="J205" s="291"/>
      <c r="K205" s="291"/>
      <c r="L205" s="296"/>
      <c r="M205" s="297"/>
      <c r="N205" s="298"/>
      <c r="O205" s="298"/>
      <c r="P205" s="298"/>
      <c r="Q205" s="298"/>
      <c r="R205" s="298"/>
      <c r="S205" s="298"/>
      <c r="T205" s="299"/>
      <c r="AT205" s="300" t="s">
        <v>278</v>
      </c>
      <c r="AU205" s="300" t="s">
        <v>92</v>
      </c>
      <c r="AV205" s="15" t="s">
        <v>287</v>
      </c>
      <c r="AW205" s="15" t="s">
        <v>47</v>
      </c>
      <c r="AX205" s="15" t="s">
        <v>24</v>
      </c>
      <c r="AY205" s="300" t="s">
        <v>261</v>
      </c>
    </row>
    <row r="206" spans="2:65" s="1" customFormat="1" ht="22.8" customHeight="1">
      <c r="B206" s="48"/>
      <c r="C206" s="228" t="s">
        <v>660</v>
      </c>
      <c r="D206" s="228" t="s">
        <v>262</v>
      </c>
      <c r="E206" s="229" t="s">
        <v>1016</v>
      </c>
      <c r="F206" s="230" t="s">
        <v>1017</v>
      </c>
      <c r="G206" s="231" t="s">
        <v>504</v>
      </c>
      <c r="H206" s="232">
        <v>260.7</v>
      </c>
      <c r="I206" s="233"/>
      <c r="J206" s="232">
        <f>ROUND(I206*H206,2)</f>
        <v>0</v>
      </c>
      <c r="K206" s="230" t="s">
        <v>266</v>
      </c>
      <c r="L206" s="74"/>
      <c r="M206" s="234" t="s">
        <v>40</v>
      </c>
      <c r="N206" s="235" t="s">
        <v>55</v>
      </c>
      <c r="O206" s="49"/>
      <c r="P206" s="236">
        <f>O206*H206</f>
        <v>0</v>
      </c>
      <c r="Q206" s="236">
        <v>0</v>
      </c>
      <c r="R206" s="236">
        <f>Q206*H206</f>
        <v>0</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2076</v>
      </c>
    </row>
    <row r="207" spans="2:47" s="1" customFormat="1" ht="13.5">
      <c r="B207" s="48"/>
      <c r="C207" s="76"/>
      <c r="D207" s="239" t="s">
        <v>269</v>
      </c>
      <c r="E207" s="76"/>
      <c r="F207" s="240" t="s">
        <v>1019</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678</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2077</v>
      </c>
      <c r="G209" s="254"/>
      <c r="H209" s="257">
        <v>260.7</v>
      </c>
      <c r="I209" s="258"/>
      <c r="J209" s="254"/>
      <c r="K209" s="254"/>
      <c r="L209" s="259"/>
      <c r="M209" s="260"/>
      <c r="N209" s="261"/>
      <c r="O209" s="261"/>
      <c r="P209" s="261"/>
      <c r="Q209" s="261"/>
      <c r="R209" s="261"/>
      <c r="S209" s="261"/>
      <c r="T209" s="262"/>
      <c r="AT209" s="263" t="s">
        <v>278</v>
      </c>
      <c r="AU209" s="263" t="s">
        <v>92</v>
      </c>
      <c r="AV209" s="12" t="s">
        <v>92</v>
      </c>
      <c r="AW209" s="12" t="s">
        <v>47</v>
      </c>
      <c r="AX209" s="12" t="s">
        <v>24</v>
      </c>
      <c r="AY209" s="263" t="s">
        <v>261</v>
      </c>
    </row>
    <row r="210" spans="2:65" s="1" customFormat="1" ht="14.4" customHeight="1">
      <c r="B210" s="48"/>
      <c r="C210" s="301" t="s">
        <v>666</v>
      </c>
      <c r="D210" s="301" t="s">
        <v>510</v>
      </c>
      <c r="E210" s="302" t="s">
        <v>693</v>
      </c>
      <c r="F210" s="303" t="s">
        <v>694</v>
      </c>
      <c r="G210" s="304" t="s">
        <v>683</v>
      </c>
      <c r="H210" s="305">
        <v>6.52</v>
      </c>
      <c r="I210" s="306"/>
      <c r="J210" s="305">
        <f>ROUND(I210*H210,2)</f>
        <v>0</v>
      </c>
      <c r="K210" s="303" t="s">
        <v>266</v>
      </c>
      <c r="L210" s="307"/>
      <c r="M210" s="308" t="s">
        <v>40</v>
      </c>
      <c r="N210" s="309" t="s">
        <v>55</v>
      </c>
      <c r="O210" s="49"/>
      <c r="P210" s="236">
        <f>O210*H210</f>
        <v>0</v>
      </c>
      <c r="Q210" s="236">
        <v>0.001</v>
      </c>
      <c r="R210" s="236">
        <f>Q210*H210</f>
        <v>0.00652</v>
      </c>
      <c r="S210" s="236">
        <v>0</v>
      </c>
      <c r="T210" s="237">
        <f>S210*H210</f>
        <v>0</v>
      </c>
      <c r="AR210" s="25" t="s">
        <v>308</v>
      </c>
      <c r="AT210" s="25" t="s">
        <v>510</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287</v>
      </c>
      <c r="BM210" s="25" t="s">
        <v>2078</v>
      </c>
    </row>
    <row r="211" spans="2:47" s="1" customFormat="1" ht="13.5">
      <c r="B211" s="48"/>
      <c r="C211" s="76"/>
      <c r="D211" s="239" t="s">
        <v>269</v>
      </c>
      <c r="E211" s="76"/>
      <c r="F211" s="240" t="s">
        <v>694</v>
      </c>
      <c r="G211" s="76"/>
      <c r="H211" s="76"/>
      <c r="I211" s="198"/>
      <c r="J211" s="76"/>
      <c r="K211" s="76"/>
      <c r="L211" s="74"/>
      <c r="M211" s="241"/>
      <c r="N211" s="49"/>
      <c r="O211" s="49"/>
      <c r="P211" s="49"/>
      <c r="Q211" s="49"/>
      <c r="R211" s="49"/>
      <c r="S211" s="49"/>
      <c r="T211" s="97"/>
      <c r="AT211" s="25" t="s">
        <v>269</v>
      </c>
      <c r="AU211" s="25" t="s">
        <v>92</v>
      </c>
    </row>
    <row r="212" spans="2:47" s="1" customFormat="1" ht="13.5">
      <c r="B212" s="48"/>
      <c r="C212" s="76"/>
      <c r="D212" s="239" t="s">
        <v>271</v>
      </c>
      <c r="E212" s="76"/>
      <c r="F212" s="242" t="s">
        <v>1775</v>
      </c>
      <c r="G212" s="76"/>
      <c r="H212" s="76"/>
      <c r="I212" s="198"/>
      <c r="J212" s="76"/>
      <c r="K212" s="76"/>
      <c r="L212" s="74"/>
      <c r="M212" s="241"/>
      <c r="N212" s="49"/>
      <c r="O212" s="49"/>
      <c r="P212" s="49"/>
      <c r="Q212" s="49"/>
      <c r="R212" s="49"/>
      <c r="S212" s="49"/>
      <c r="T212" s="97"/>
      <c r="AT212" s="25" t="s">
        <v>271</v>
      </c>
      <c r="AU212" s="25" t="s">
        <v>92</v>
      </c>
    </row>
    <row r="213" spans="2:51" s="12" customFormat="1" ht="13.5">
      <c r="B213" s="253"/>
      <c r="C213" s="254"/>
      <c r="D213" s="239" t="s">
        <v>278</v>
      </c>
      <c r="E213" s="255" t="s">
        <v>40</v>
      </c>
      <c r="F213" s="256" t="s">
        <v>2079</v>
      </c>
      <c r="G213" s="254"/>
      <c r="H213" s="257">
        <v>6.52</v>
      </c>
      <c r="I213" s="258"/>
      <c r="J213" s="254"/>
      <c r="K213" s="254"/>
      <c r="L213" s="259"/>
      <c r="M213" s="260"/>
      <c r="N213" s="261"/>
      <c r="O213" s="261"/>
      <c r="P213" s="261"/>
      <c r="Q213" s="261"/>
      <c r="R213" s="261"/>
      <c r="S213" s="261"/>
      <c r="T213" s="262"/>
      <c r="AT213" s="263" t="s">
        <v>278</v>
      </c>
      <c r="AU213" s="263" t="s">
        <v>92</v>
      </c>
      <c r="AV213" s="12" t="s">
        <v>92</v>
      </c>
      <c r="AW213" s="12" t="s">
        <v>47</v>
      </c>
      <c r="AX213" s="12" t="s">
        <v>24</v>
      </c>
      <c r="AY213" s="263" t="s">
        <v>261</v>
      </c>
    </row>
    <row r="214" spans="2:65" s="1" customFormat="1" ht="22.8" customHeight="1">
      <c r="B214" s="48"/>
      <c r="C214" s="228" t="s">
        <v>673</v>
      </c>
      <c r="D214" s="228" t="s">
        <v>262</v>
      </c>
      <c r="E214" s="229" t="s">
        <v>674</v>
      </c>
      <c r="F214" s="230" t="s">
        <v>675</v>
      </c>
      <c r="G214" s="231" t="s">
        <v>504</v>
      </c>
      <c r="H214" s="232">
        <v>112.97</v>
      </c>
      <c r="I214" s="233"/>
      <c r="J214" s="232">
        <f>ROUND(I214*H214,2)</f>
        <v>0</v>
      </c>
      <c r="K214" s="230" t="s">
        <v>266</v>
      </c>
      <c r="L214" s="74"/>
      <c r="M214" s="234" t="s">
        <v>40</v>
      </c>
      <c r="N214" s="235" t="s">
        <v>55</v>
      </c>
      <c r="O214" s="49"/>
      <c r="P214" s="236">
        <f>O214*H214</f>
        <v>0</v>
      </c>
      <c r="Q214" s="236">
        <v>0</v>
      </c>
      <c r="R214" s="236">
        <f>Q214*H214</f>
        <v>0</v>
      </c>
      <c r="S214" s="236">
        <v>0</v>
      </c>
      <c r="T214" s="237">
        <f>S214*H214</f>
        <v>0</v>
      </c>
      <c r="AR214" s="25" t="s">
        <v>287</v>
      </c>
      <c r="AT214" s="25" t="s">
        <v>262</v>
      </c>
      <c r="AU214" s="25" t="s">
        <v>92</v>
      </c>
      <c r="AY214" s="25" t="s">
        <v>261</v>
      </c>
      <c r="BE214" s="238">
        <f>IF(N214="základní",J214,0)</f>
        <v>0</v>
      </c>
      <c r="BF214" s="238">
        <f>IF(N214="snížená",J214,0)</f>
        <v>0</v>
      </c>
      <c r="BG214" s="238">
        <f>IF(N214="zákl. přenesená",J214,0)</f>
        <v>0</v>
      </c>
      <c r="BH214" s="238">
        <f>IF(N214="sníž. přenesená",J214,0)</f>
        <v>0</v>
      </c>
      <c r="BI214" s="238">
        <f>IF(N214="nulová",J214,0)</f>
        <v>0</v>
      </c>
      <c r="BJ214" s="25" t="s">
        <v>24</v>
      </c>
      <c r="BK214" s="238">
        <f>ROUND(I214*H214,2)</f>
        <v>0</v>
      </c>
      <c r="BL214" s="25" t="s">
        <v>287</v>
      </c>
      <c r="BM214" s="25" t="s">
        <v>2080</v>
      </c>
    </row>
    <row r="215" spans="2:47" s="1" customFormat="1" ht="13.5">
      <c r="B215" s="48"/>
      <c r="C215" s="76"/>
      <c r="D215" s="239" t="s">
        <v>269</v>
      </c>
      <c r="E215" s="76"/>
      <c r="F215" s="240" t="s">
        <v>677</v>
      </c>
      <c r="G215" s="76"/>
      <c r="H215" s="76"/>
      <c r="I215" s="198"/>
      <c r="J215" s="76"/>
      <c r="K215" s="76"/>
      <c r="L215" s="74"/>
      <c r="M215" s="241"/>
      <c r="N215" s="49"/>
      <c r="O215" s="49"/>
      <c r="P215" s="49"/>
      <c r="Q215" s="49"/>
      <c r="R215" s="49"/>
      <c r="S215" s="49"/>
      <c r="T215" s="97"/>
      <c r="AT215" s="25" t="s">
        <v>269</v>
      </c>
      <c r="AU215" s="25" t="s">
        <v>92</v>
      </c>
    </row>
    <row r="216" spans="2:47" s="1" customFormat="1" ht="13.5">
      <c r="B216" s="48"/>
      <c r="C216" s="76"/>
      <c r="D216" s="239" t="s">
        <v>343</v>
      </c>
      <c r="E216" s="76"/>
      <c r="F216" s="242" t="s">
        <v>678</v>
      </c>
      <c r="G216" s="76"/>
      <c r="H216" s="76"/>
      <c r="I216" s="198"/>
      <c r="J216" s="76"/>
      <c r="K216" s="76"/>
      <c r="L216" s="74"/>
      <c r="M216" s="241"/>
      <c r="N216" s="49"/>
      <c r="O216" s="49"/>
      <c r="P216" s="49"/>
      <c r="Q216" s="49"/>
      <c r="R216" s="49"/>
      <c r="S216" s="49"/>
      <c r="T216" s="97"/>
      <c r="AT216" s="25" t="s">
        <v>343</v>
      </c>
      <c r="AU216" s="25" t="s">
        <v>92</v>
      </c>
    </row>
    <row r="217" spans="2:51" s="12" customFormat="1" ht="13.5">
      <c r="B217" s="253"/>
      <c r="C217" s="254"/>
      <c r="D217" s="239" t="s">
        <v>278</v>
      </c>
      <c r="E217" s="255" t="s">
        <v>40</v>
      </c>
      <c r="F217" s="256" t="s">
        <v>2081</v>
      </c>
      <c r="G217" s="254"/>
      <c r="H217" s="257">
        <v>112.97</v>
      </c>
      <c r="I217" s="258"/>
      <c r="J217" s="254"/>
      <c r="K217" s="254"/>
      <c r="L217" s="259"/>
      <c r="M217" s="260"/>
      <c r="N217" s="261"/>
      <c r="O217" s="261"/>
      <c r="P217" s="261"/>
      <c r="Q217" s="261"/>
      <c r="R217" s="261"/>
      <c r="S217" s="261"/>
      <c r="T217" s="262"/>
      <c r="AT217" s="263" t="s">
        <v>278</v>
      </c>
      <c r="AU217" s="263" t="s">
        <v>92</v>
      </c>
      <c r="AV217" s="12" t="s">
        <v>92</v>
      </c>
      <c r="AW217" s="12" t="s">
        <v>47</v>
      </c>
      <c r="AX217" s="12" t="s">
        <v>24</v>
      </c>
      <c r="AY217" s="263" t="s">
        <v>261</v>
      </c>
    </row>
    <row r="218" spans="2:65" s="1" customFormat="1" ht="14.4" customHeight="1">
      <c r="B218" s="48"/>
      <c r="C218" s="301" t="s">
        <v>680</v>
      </c>
      <c r="D218" s="301" t="s">
        <v>510</v>
      </c>
      <c r="E218" s="302" t="s">
        <v>681</v>
      </c>
      <c r="F218" s="303" t="s">
        <v>682</v>
      </c>
      <c r="G218" s="304" t="s">
        <v>683</v>
      </c>
      <c r="H218" s="305">
        <v>2.82</v>
      </c>
      <c r="I218" s="306"/>
      <c r="J218" s="305">
        <f>ROUND(I218*H218,2)</f>
        <v>0</v>
      </c>
      <c r="K218" s="303" t="s">
        <v>266</v>
      </c>
      <c r="L218" s="307"/>
      <c r="M218" s="308" t="s">
        <v>40</v>
      </c>
      <c r="N218" s="309" t="s">
        <v>55</v>
      </c>
      <c r="O218" s="49"/>
      <c r="P218" s="236">
        <f>O218*H218</f>
        <v>0</v>
      </c>
      <c r="Q218" s="236">
        <v>0.001</v>
      </c>
      <c r="R218" s="236">
        <f>Q218*H218</f>
        <v>0.00282</v>
      </c>
      <c r="S218" s="236">
        <v>0</v>
      </c>
      <c r="T218" s="237">
        <f>S218*H218</f>
        <v>0</v>
      </c>
      <c r="AR218" s="25" t="s">
        <v>308</v>
      </c>
      <c r="AT218" s="25" t="s">
        <v>510</v>
      </c>
      <c r="AU218" s="25" t="s">
        <v>92</v>
      </c>
      <c r="AY218" s="25" t="s">
        <v>261</v>
      </c>
      <c r="BE218" s="238">
        <f>IF(N218="základní",J218,0)</f>
        <v>0</v>
      </c>
      <c r="BF218" s="238">
        <f>IF(N218="snížená",J218,0)</f>
        <v>0</v>
      </c>
      <c r="BG218" s="238">
        <f>IF(N218="zákl. přenesená",J218,0)</f>
        <v>0</v>
      </c>
      <c r="BH218" s="238">
        <f>IF(N218="sníž. přenesená",J218,0)</f>
        <v>0</v>
      </c>
      <c r="BI218" s="238">
        <f>IF(N218="nulová",J218,0)</f>
        <v>0</v>
      </c>
      <c r="BJ218" s="25" t="s">
        <v>24</v>
      </c>
      <c r="BK218" s="238">
        <f>ROUND(I218*H218,2)</f>
        <v>0</v>
      </c>
      <c r="BL218" s="25" t="s">
        <v>287</v>
      </c>
      <c r="BM218" s="25" t="s">
        <v>2082</v>
      </c>
    </row>
    <row r="219" spans="2:47" s="1" customFormat="1" ht="13.5">
      <c r="B219" s="48"/>
      <c r="C219" s="76"/>
      <c r="D219" s="239" t="s">
        <v>269</v>
      </c>
      <c r="E219" s="76"/>
      <c r="F219" s="240" t="s">
        <v>682</v>
      </c>
      <c r="G219" s="76"/>
      <c r="H219" s="76"/>
      <c r="I219" s="198"/>
      <c r="J219" s="76"/>
      <c r="K219" s="76"/>
      <c r="L219" s="74"/>
      <c r="M219" s="241"/>
      <c r="N219" s="49"/>
      <c r="O219" s="49"/>
      <c r="P219" s="49"/>
      <c r="Q219" s="49"/>
      <c r="R219" s="49"/>
      <c r="S219" s="49"/>
      <c r="T219" s="97"/>
      <c r="AT219" s="25" t="s">
        <v>269</v>
      </c>
      <c r="AU219" s="25" t="s">
        <v>92</v>
      </c>
    </row>
    <row r="220" spans="2:47" s="1" customFormat="1" ht="13.5">
      <c r="B220" s="48"/>
      <c r="C220" s="76"/>
      <c r="D220" s="239" t="s">
        <v>271</v>
      </c>
      <c r="E220" s="76"/>
      <c r="F220" s="242" t="s">
        <v>1775</v>
      </c>
      <c r="G220" s="76"/>
      <c r="H220" s="76"/>
      <c r="I220" s="198"/>
      <c r="J220" s="76"/>
      <c r="K220" s="76"/>
      <c r="L220" s="74"/>
      <c r="M220" s="241"/>
      <c r="N220" s="49"/>
      <c r="O220" s="49"/>
      <c r="P220" s="49"/>
      <c r="Q220" s="49"/>
      <c r="R220" s="49"/>
      <c r="S220" s="49"/>
      <c r="T220" s="97"/>
      <c r="AT220" s="25" t="s">
        <v>271</v>
      </c>
      <c r="AU220" s="25" t="s">
        <v>92</v>
      </c>
    </row>
    <row r="221" spans="2:51" s="12" customFormat="1" ht="13.5">
      <c r="B221" s="253"/>
      <c r="C221" s="254"/>
      <c r="D221" s="239" t="s">
        <v>278</v>
      </c>
      <c r="E221" s="255" t="s">
        <v>40</v>
      </c>
      <c r="F221" s="256" t="s">
        <v>2083</v>
      </c>
      <c r="G221" s="254"/>
      <c r="H221" s="257">
        <v>2.82</v>
      </c>
      <c r="I221" s="258"/>
      <c r="J221" s="254"/>
      <c r="K221" s="254"/>
      <c r="L221" s="259"/>
      <c r="M221" s="260"/>
      <c r="N221" s="261"/>
      <c r="O221" s="261"/>
      <c r="P221" s="261"/>
      <c r="Q221" s="261"/>
      <c r="R221" s="261"/>
      <c r="S221" s="261"/>
      <c r="T221" s="262"/>
      <c r="AT221" s="263" t="s">
        <v>278</v>
      </c>
      <c r="AU221" s="263" t="s">
        <v>92</v>
      </c>
      <c r="AV221" s="12" t="s">
        <v>92</v>
      </c>
      <c r="AW221" s="12" t="s">
        <v>47</v>
      </c>
      <c r="AX221" s="12" t="s">
        <v>24</v>
      </c>
      <c r="AY221" s="263" t="s">
        <v>261</v>
      </c>
    </row>
    <row r="222" spans="2:65" s="1" customFormat="1" ht="14.4" customHeight="1">
      <c r="B222" s="48"/>
      <c r="C222" s="228" t="s">
        <v>686</v>
      </c>
      <c r="D222" s="228" t="s">
        <v>262</v>
      </c>
      <c r="E222" s="229" t="s">
        <v>698</v>
      </c>
      <c r="F222" s="230" t="s">
        <v>699</v>
      </c>
      <c r="G222" s="231" t="s">
        <v>504</v>
      </c>
      <c r="H222" s="232">
        <v>1147.4</v>
      </c>
      <c r="I222" s="233"/>
      <c r="J222" s="232">
        <f>ROUND(I222*H222,2)</f>
        <v>0</v>
      </c>
      <c r="K222" s="230" t="s">
        <v>266</v>
      </c>
      <c r="L222" s="74"/>
      <c r="M222" s="234" t="s">
        <v>40</v>
      </c>
      <c r="N222" s="235" t="s">
        <v>55</v>
      </c>
      <c r="O222" s="49"/>
      <c r="P222" s="236">
        <f>O222*H222</f>
        <v>0</v>
      </c>
      <c r="Q222" s="236">
        <v>0</v>
      </c>
      <c r="R222" s="236">
        <f>Q222*H222</f>
        <v>0</v>
      </c>
      <c r="S222" s="236">
        <v>0</v>
      </c>
      <c r="T222" s="237">
        <f>S222*H222</f>
        <v>0</v>
      </c>
      <c r="AR222" s="25" t="s">
        <v>287</v>
      </c>
      <c r="AT222" s="25" t="s">
        <v>262</v>
      </c>
      <c r="AU222" s="25" t="s">
        <v>92</v>
      </c>
      <c r="AY222" s="25" t="s">
        <v>261</v>
      </c>
      <c r="BE222" s="238">
        <f>IF(N222="základní",J222,0)</f>
        <v>0</v>
      </c>
      <c r="BF222" s="238">
        <f>IF(N222="snížená",J222,0)</f>
        <v>0</v>
      </c>
      <c r="BG222" s="238">
        <f>IF(N222="zákl. přenesená",J222,0)</f>
        <v>0</v>
      </c>
      <c r="BH222" s="238">
        <f>IF(N222="sníž. přenesená",J222,0)</f>
        <v>0</v>
      </c>
      <c r="BI222" s="238">
        <f>IF(N222="nulová",J222,0)</f>
        <v>0</v>
      </c>
      <c r="BJ222" s="25" t="s">
        <v>24</v>
      </c>
      <c r="BK222" s="238">
        <f>ROUND(I222*H222,2)</f>
        <v>0</v>
      </c>
      <c r="BL222" s="25" t="s">
        <v>287</v>
      </c>
      <c r="BM222" s="25" t="s">
        <v>2084</v>
      </c>
    </row>
    <row r="223" spans="2:47" s="1" customFormat="1" ht="13.5">
      <c r="B223" s="48"/>
      <c r="C223" s="76"/>
      <c r="D223" s="239" t="s">
        <v>269</v>
      </c>
      <c r="E223" s="76"/>
      <c r="F223" s="240" t="s">
        <v>701</v>
      </c>
      <c r="G223" s="76"/>
      <c r="H223" s="76"/>
      <c r="I223" s="198"/>
      <c r="J223" s="76"/>
      <c r="K223" s="76"/>
      <c r="L223" s="74"/>
      <c r="M223" s="241"/>
      <c r="N223" s="49"/>
      <c r="O223" s="49"/>
      <c r="P223" s="49"/>
      <c r="Q223" s="49"/>
      <c r="R223" s="49"/>
      <c r="S223" s="49"/>
      <c r="T223" s="97"/>
      <c r="AT223" s="25" t="s">
        <v>269</v>
      </c>
      <c r="AU223" s="25" t="s">
        <v>92</v>
      </c>
    </row>
    <row r="224" spans="2:47" s="1" customFormat="1" ht="13.5">
      <c r="B224" s="48"/>
      <c r="C224" s="76"/>
      <c r="D224" s="239" t="s">
        <v>343</v>
      </c>
      <c r="E224" s="76"/>
      <c r="F224" s="242" t="s">
        <v>702</v>
      </c>
      <c r="G224" s="76"/>
      <c r="H224" s="76"/>
      <c r="I224" s="198"/>
      <c r="J224" s="76"/>
      <c r="K224" s="76"/>
      <c r="L224" s="74"/>
      <c r="M224" s="241"/>
      <c r="N224" s="49"/>
      <c r="O224" s="49"/>
      <c r="P224" s="49"/>
      <c r="Q224" s="49"/>
      <c r="R224" s="49"/>
      <c r="S224" s="49"/>
      <c r="T224" s="97"/>
      <c r="AT224" s="25" t="s">
        <v>343</v>
      </c>
      <c r="AU224" s="25" t="s">
        <v>92</v>
      </c>
    </row>
    <row r="225" spans="2:47" s="1" customFormat="1" ht="13.5">
      <c r="B225" s="48"/>
      <c r="C225" s="76"/>
      <c r="D225" s="239" t="s">
        <v>271</v>
      </c>
      <c r="E225" s="76"/>
      <c r="F225" s="242" t="s">
        <v>703</v>
      </c>
      <c r="G225" s="76"/>
      <c r="H225" s="76"/>
      <c r="I225" s="198"/>
      <c r="J225" s="76"/>
      <c r="K225" s="76"/>
      <c r="L225" s="74"/>
      <c r="M225" s="241"/>
      <c r="N225" s="49"/>
      <c r="O225" s="49"/>
      <c r="P225" s="49"/>
      <c r="Q225" s="49"/>
      <c r="R225" s="49"/>
      <c r="S225" s="49"/>
      <c r="T225" s="97"/>
      <c r="AT225" s="25" t="s">
        <v>271</v>
      </c>
      <c r="AU225" s="25" t="s">
        <v>92</v>
      </c>
    </row>
    <row r="226" spans="2:51" s="12" customFormat="1" ht="13.5">
      <c r="B226" s="253"/>
      <c r="C226" s="254"/>
      <c r="D226" s="239" t="s">
        <v>278</v>
      </c>
      <c r="E226" s="255" t="s">
        <v>40</v>
      </c>
      <c r="F226" s="256" t="s">
        <v>2085</v>
      </c>
      <c r="G226" s="254"/>
      <c r="H226" s="257">
        <v>1147.4</v>
      </c>
      <c r="I226" s="258"/>
      <c r="J226" s="254"/>
      <c r="K226" s="254"/>
      <c r="L226" s="259"/>
      <c r="M226" s="260"/>
      <c r="N226" s="261"/>
      <c r="O226" s="261"/>
      <c r="P226" s="261"/>
      <c r="Q226" s="261"/>
      <c r="R226" s="261"/>
      <c r="S226" s="261"/>
      <c r="T226" s="262"/>
      <c r="AT226" s="263" t="s">
        <v>278</v>
      </c>
      <c r="AU226" s="263" t="s">
        <v>92</v>
      </c>
      <c r="AV226" s="12" t="s">
        <v>92</v>
      </c>
      <c r="AW226" s="12" t="s">
        <v>47</v>
      </c>
      <c r="AX226" s="12" t="s">
        <v>24</v>
      </c>
      <c r="AY226" s="263" t="s">
        <v>261</v>
      </c>
    </row>
    <row r="227" spans="2:65" s="1" customFormat="1" ht="14.4" customHeight="1">
      <c r="B227" s="48"/>
      <c r="C227" s="228" t="s">
        <v>692</v>
      </c>
      <c r="D227" s="228" t="s">
        <v>262</v>
      </c>
      <c r="E227" s="229" t="s">
        <v>706</v>
      </c>
      <c r="F227" s="230" t="s">
        <v>707</v>
      </c>
      <c r="G227" s="231" t="s">
        <v>504</v>
      </c>
      <c r="H227" s="232">
        <v>260.7</v>
      </c>
      <c r="I227" s="233"/>
      <c r="J227" s="232">
        <f>ROUND(I227*H227,2)</f>
        <v>0</v>
      </c>
      <c r="K227" s="230" t="s">
        <v>266</v>
      </c>
      <c r="L227" s="74"/>
      <c r="M227" s="234" t="s">
        <v>40</v>
      </c>
      <c r="N227" s="235" t="s">
        <v>55</v>
      </c>
      <c r="O227" s="49"/>
      <c r="P227" s="236">
        <f>O227*H227</f>
        <v>0</v>
      </c>
      <c r="Q227" s="236">
        <v>0</v>
      </c>
      <c r="R227" s="236">
        <f>Q227*H227</f>
        <v>0</v>
      </c>
      <c r="S227" s="236">
        <v>0</v>
      </c>
      <c r="T227" s="237">
        <f>S227*H227</f>
        <v>0</v>
      </c>
      <c r="AR227" s="25" t="s">
        <v>287</v>
      </c>
      <c r="AT227" s="25" t="s">
        <v>262</v>
      </c>
      <c r="AU227" s="25" t="s">
        <v>92</v>
      </c>
      <c r="AY227" s="25" t="s">
        <v>261</v>
      </c>
      <c r="BE227" s="238">
        <f>IF(N227="základní",J227,0)</f>
        <v>0</v>
      </c>
      <c r="BF227" s="238">
        <f>IF(N227="snížená",J227,0)</f>
        <v>0</v>
      </c>
      <c r="BG227" s="238">
        <f>IF(N227="zákl. přenesená",J227,0)</f>
        <v>0</v>
      </c>
      <c r="BH227" s="238">
        <f>IF(N227="sníž. přenesená",J227,0)</f>
        <v>0</v>
      </c>
      <c r="BI227" s="238">
        <f>IF(N227="nulová",J227,0)</f>
        <v>0</v>
      </c>
      <c r="BJ227" s="25" t="s">
        <v>24</v>
      </c>
      <c r="BK227" s="238">
        <f>ROUND(I227*H227,2)</f>
        <v>0</v>
      </c>
      <c r="BL227" s="25" t="s">
        <v>287</v>
      </c>
      <c r="BM227" s="25" t="s">
        <v>2086</v>
      </c>
    </row>
    <row r="228" spans="2:47" s="1" customFormat="1" ht="13.5">
      <c r="B228" s="48"/>
      <c r="C228" s="76"/>
      <c r="D228" s="239" t="s">
        <v>269</v>
      </c>
      <c r="E228" s="76"/>
      <c r="F228" s="240" t="s">
        <v>709</v>
      </c>
      <c r="G228" s="76"/>
      <c r="H228" s="76"/>
      <c r="I228" s="198"/>
      <c r="J228" s="76"/>
      <c r="K228" s="76"/>
      <c r="L228" s="74"/>
      <c r="M228" s="241"/>
      <c r="N228" s="49"/>
      <c r="O228" s="49"/>
      <c r="P228" s="49"/>
      <c r="Q228" s="49"/>
      <c r="R228" s="49"/>
      <c r="S228" s="49"/>
      <c r="T228" s="97"/>
      <c r="AT228" s="25" t="s">
        <v>269</v>
      </c>
      <c r="AU228" s="25" t="s">
        <v>92</v>
      </c>
    </row>
    <row r="229" spans="2:47" s="1" customFormat="1" ht="13.5">
      <c r="B229" s="48"/>
      <c r="C229" s="76"/>
      <c r="D229" s="239" t="s">
        <v>343</v>
      </c>
      <c r="E229" s="76"/>
      <c r="F229" s="242" t="s">
        <v>710</v>
      </c>
      <c r="G229" s="76"/>
      <c r="H229" s="76"/>
      <c r="I229" s="198"/>
      <c r="J229" s="76"/>
      <c r="K229" s="76"/>
      <c r="L229" s="74"/>
      <c r="M229" s="241"/>
      <c r="N229" s="49"/>
      <c r="O229" s="49"/>
      <c r="P229" s="49"/>
      <c r="Q229" s="49"/>
      <c r="R229" s="49"/>
      <c r="S229" s="49"/>
      <c r="T229" s="97"/>
      <c r="AT229" s="25" t="s">
        <v>343</v>
      </c>
      <c r="AU229" s="25" t="s">
        <v>92</v>
      </c>
    </row>
    <row r="230" spans="2:51" s="12" customFormat="1" ht="13.5">
      <c r="B230" s="253"/>
      <c r="C230" s="254"/>
      <c r="D230" s="239" t="s">
        <v>278</v>
      </c>
      <c r="E230" s="255" t="s">
        <v>40</v>
      </c>
      <c r="F230" s="256" t="s">
        <v>2087</v>
      </c>
      <c r="G230" s="254"/>
      <c r="H230" s="257">
        <v>260.7</v>
      </c>
      <c r="I230" s="258"/>
      <c r="J230" s="254"/>
      <c r="K230" s="254"/>
      <c r="L230" s="259"/>
      <c r="M230" s="260"/>
      <c r="N230" s="261"/>
      <c r="O230" s="261"/>
      <c r="P230" s="261"/>
      <c r="Q230" s="261"/>
      <c r="R230" s="261"/>
      <c r="S230" s="261"/>
      <c r="T230" s="262"/>
      <c r="AT230" s="263" t="s">
        <v>278</v>
      </c>
      <c r="AU230" s="263" t="s">
        <v>92</v>
      </c>
      <c r="AV230" s="12" t="s">
        <v>92</v>
      </c>
      <c r="AW230" s="12" t="s">
        <v>47</v>
      </c>
      <c r="AX230" s="12" t="s">
        <v>24</v>
      </c>
      <c r="AY230" s="263" t="s">
        <v>261</v>
      </c>
    </row>
    <row r="231" spans="2:65" s="1" customFormat="1" ht="14.4" customHeight="1">
      <c r="B231" s="48"/>
      <c r="C231" s="228" t="s">
        <v>697</v>
      </c>
      <c r="D231" s="228" t="s">
        <v>262</v>
      </c>
      <c r="E231" s="229" t="s">
        <v>714</v>
      </c>
      <c r="F231" s="230" t="s">
        <v>715</v>
      </c>
      <c r="G231" s="231" t="s">
        <v>504</v>
      </c>
      <c r="H231" s="232">
        <v>2015</v>
      </c>
      <c r="I231" s="233"/>
      <c r="J231" s="232">
        <f>ROUND(I231*H231,2)</f>
        <v>0</v>
      </c>
      <c r="K231" s="230" t="s">
        <v>266</v>
      </c>
      <c r="L231" s="74"/>
      <c r="M231" s="234" t="s">
        <v>40</v>
      </c>
      <c r="N231" s="235" t="s">
        <v>55</v>
      </c>
      <c r="O231" s="49"/>
      <c r="P231" s="236">
        <f>O231*H231</f>
        <v>0</v>
      </c>
      <c r="Q231" s="236">
        <v>0</v>
      </c>
      <c r="R231" s="236">
        <f>Q231*H231</f>
        <v>0</v>
      </c>
      <c r="S231" s="236">
        <v>0</v>
      </c>
      <c r="T231" s="237">
        <f>S231*H231</f>
        <v>0</v>
      </c>
      <c r="AR231" s="25" t="s">
        <v>287</v>
      </c>
      <c r="AT231" s="25" t="s">
        <v>262</v>
      </c>
      <c r="AU231" s="25" t="s">
        <v>92</v>
      </c>
      <c r="AY231" s="25" t="s">
        <v>261</v>
      </c>
      <c r="BE231" s="238">
        <f>IF(N231="základní",J231,0)</f>
        <v>0</v>
      </c>
      <c r="BF231" s="238">
        <f>IF(N231="snížená",J231,0)</f>
        <v>0</v>
      </c>
      <c r="BG231" s="238">
        <f>IF(N231="zákl. přenesená",J231,0)</f>
        <v>0</v>
      </c>
      <c r="BH231" s="238">
        <f>IF(N231="sníž. přenesená",J231,0)</f>
        <v>0</v>
      </c>
      <c r="BI231" s="238">
        <f>IF(N231="nulová",J231,0)</f>
        <v>0</v>
      </c>
      <c r="BJ231" s="25" t="s">
        <v>24</v>
      </c>
      <c r="BK231" s="238">
        <f>ROUND(I231*H231,2)</f>
        <v>0</v>
      </c>
      <c r="BL231" s="25" t="s">
        <v>287</v>
      </c>
      <c r="BM231" s="25" t="s">
        <v>2088</v>
      </c>
    </row>
    <row r="232" spans="2:47" s="1" customFormat="1" ht="13.5">
      <c r="B232" s="48"/>
      <c r="C232" s="76"/>
      <c r="D232" s="239" t="s">
        <v>269</v>
      </c>
      <c r="E232" s="76"/>
      <c r="F232" s="240" t="s">
        <v>717</v>
      </c>
      <c r="G232" s="76"/>
      <c r="H232" s="76"/>
      <c r="I232" s="198"/>
      <c r="J232" s="76"/>
      <c r="K232" s="76"/>
      <c r="L232" s="74"/>
      <c r="M232" s="241"/>
      <c r="N232" s="49"/>
      <c r="O232" s="49"/>
      <c r="P232" s="49"/>
      <c r="Q232" s="49"/>
      <c r="R232" s="49"/>
      <c r="S232" s="49"/>
      <c r="T232" s="97"/>
      <c r="AT232" s="25" t="s">
        <v>269</v>
      </c>
      <c r="AU232" s="25" t="s">
        <v>92</v>
      </c>
    </row>
    <row r="233" spans="2:47" s="1" customFormat="1" ht="13.5">
      <c r="B233" s="48"/>
      <c r="C233" s="76"/>
      <c r="D233" s="239" t="s">
        <v>343</v>
      </c>
      <c r="E233" s="76"/>
      <c r="F233" s="242" t="s">
        <v>718</v>
      </c>
      <c r="G233" s="76"/>
      <c r="H233" s="76"/>
      <c r="I233" s="198"/>
      <c r="J233" s="76"/>
      <c r="K233" s="76"/>
      <c r="L233" s="74"/>
      <c r="M233" s="241"/>
      <c r="N233" s="49"/>
      <c r="O233" s="49"/>
      <c r="P233" s="49"/>
      <c r="Q233" s="49"/>
      <c r="R233" s="49"/>
      <c r="S233" s="49"/>
      <c r="T233" s="97"/>
      <c r="AT233" s="25" t="s">
        <v>343</v>
      </c>
      <c r="AU233" s="25" t="s">
        <v>92</v>
      </c>
    </row>
    <row r="234" spans="2:51" s="12" customFormat="1" ht="13.5">
      <c r="B234" s="253"/>
      <c r="C234" s="254"/>
      <c r="D234" s="239" t="s">
        <v>278</v>
      </c>
      <c r="E234" s="255" t="s">
        <v>40</v>
      </c>
      <c r="F234" s="256" t="s">
        <v>2089</v>
      </c>
      <c r="G234" s="254"/>
      <c r="H234" s="257">
        <v>1147.4</v>
      </c>
      <c r="I234" s="258"/>
      <c r="J234" s="254"/>
      <c r="K234" s="254"/>
      <c r="L234" s="259"/>
      <c r="M234" s="260"/>
      <c r="N234" s="261"/>
      <c r="O234" s="261"/>
      <c r="P234" s="261"/>
      <c r="Q234" s="261"/>
      <c r="R234" s="261"/>
      <c r="S234" s="261"/>
      <c r="T234" s="262"/>
      <c r="AT234" s="263" t="s">
        <v>278</v>
      </c>
      <c r="AU234" s="263" t="s">
        <v>92</v>
      </c>
      <c r="AV234" s="12" t="s">
        <v>92</v>
      </c>
      <c r="AW234" s="12" t="s">
        <v>47</v>
      </c>
      <c r="AX234" s="12" t="s">
        <v>84</v>
      </c>
      <c r="AY234" s="263" t="s">
        <v>261</v>
      </c>
    </row>
    <row r="235" spans="2:51" s="12" customFormat="1" ht="13.5">
      <c r="B235" s="253"/>
      <c r="C235" s="254"/>
      <c r="D235" s="239" t="s">
        <v>278</v>
      </c>
      <c r="E235" s="255" t="s">
        <v>40</v>
      </c>
      <c r="F235" s="256" t="s">
        <v>2090</v>
      </c>
      <c r="G235" s="254"/>
      <c r="H235" s="257">
        <v>867.6</v>
      </c>
      <c r="I235" s="258"/>
      <c r="J235" s="254"/>
      <c r="K235" s="254"/>
      <c r="L235" s="259"/>
      <c r="M235" s="260"/>
      <c r="N235" s="261"/>
      <c r="O235" s="261"/>
      <c r="P235" s="261"/>
      <c r="Q235" s="261"/>
      <c r="R235" s="261"/>
      <c r="S235" s="261"/>
      <c r="T235" s="262"/>
      <c r="AT235" s="263" t="s">
        <v>278</v>
      </c>
      <c r="AU235" s="263" t="s">
        <v>92</v>
      </c>
      <c r="AV235" s="12" t="s">
        <v>92</v>
      </c>
      <c r="AW235" s="12" t="s">
        <v>47</v>
      </c>
      <c r="AX235" s="12" t="s">
        <v>84</v>
      </c>
      <c r="AY235" s="263" t="s">
        <v>261</v>
      </c>
    </row>
    <row r="236" spans="2:51" s="15" customFormat="1" ht="13.5">
      <c r="B236" s="290"/>
      <c r="C236" s="291"/>
      <c r="D236" s="239" t="s">
        <v>278</v>
      </c>
      <c r="E236" s="292" t="s">
        <v>40</v>
      </c>
      <c r="F236" s="293" t="s">
        <v>380</v>
      </c>
      <c r="G236" s="291"/>
      <c r="H236" s="294">
        <v>2015</v>
      </c>
      <c r="I236" s="295"/>
      <c r="J236" s="291"/>
      <c r="K236" s="291"/>
      <c r="L236" s="296"/>
      <c r="M236" s="297"/>
      <c r="N236" s="298"/>
      <c r="O236" s="298"/>
      <c r="P236" s="298"/>
      <c r="Q236" s="298"/>
      <c r="R236" s="298"/>
      <c r="S236" s="298"/>
      <c r="T236" s="299"/>
      <c r="AT236" s="300" t="s">
        <v>278</v>
      </c>
      <c r="AU236" s="300" t="s">
        <v>92</v>
      </c>
      <c r="AV236" s="15" t="s">
        <v>287</v>
      </c>
      <c r="AW236" s="15" t="s">
        <v>47</v>
      </c>
      <c r="AX236" s="15" t="s">
        <v>24</v>
      </c>
      <c r="AY236" s="300" t="s">
        <v>261</v>
      </c>
    </row>
    <row r="237" spans="2:65" s="1" customFormat="1" ht="22.8" customHeight="1">
      <c r="B237" s="48"/>
      <c r="C237" s="228" t="s">
        <v>705</v>
      </c>
      <c r="D237" s="228" t="s">
        <v>262</v>
      </c>
      <c r="E237" s="229" t="s">
        <v>722</v>
      </c>
      <c r="F237" s="230" t="s">
        <v>723</v>
      </c>
      <c r="G237" s="231" t="s">
        <v>504</v>
      </c>
      <c r="H237" s="232">
        <v>373.67</v>
      </c>
      <c r="I237" s="233"/>
      <c r="J237" s="232">
        <f>ROUND(I237*H237,2)</f>
        <v>0</v>
      </c>
      <c r="K237" s="230" t="s">
        <v>266</v>
      </c>
      <c r="L237" s="74"/>
      <c r="M237" s="234" t="s">
        <v>40</v>
      </c>
      <c r="N237" s="235" t="s">
        <v>55</v>
      </c>
      <c r="O237" s="49"/>
      <c r="P237" s="236">
        <f>O237*H237</f>
        <v>0</v>
      </c>
      <c r="Q237" s="236">
        <v>3E-07</v>
      </c>
      <c r="R237" s="236">
        <f>Q237*H237</f>
        <v>0.000112101</v>
      </c>
      <c r="S237" s="236">
        <v>0</v>
      </c>
      <c r="T237" s="237">
        <f>S237*H237</f>
        <v>0</v>
      </c>
      <c r="AR237" s="25" t="s">
        <v>287</v>
      </c>
      <c r="AT237" s="25" t="s">
        <v>262</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287</v>
      </c>
      <c r="BM237" s="25" t="s">
        <v>2091</v>
      </c>
    </row>
    <row r="238" spans="2:47" s="1" customFormat="1" ht="13.5">
      <c r="B238" s="48"/>
      <c r="C238" s="76"/>
      <c r="D238" s="239" t="s">
        <v>269</v>
      </c>
      <c r="E238" s="76"/>
      <c r="F238" s="240" t="s">
        <v>725</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343</v>
      </c>
      <c r="E239" s="76"/>
      <c r="F239" s="242" t="s">
        <v>726</v>
      </c>
      <c r="G239" s="76"/>
      <c r="H239" s="76"/>
      <c r="I239" s="198"/>
      <c r="J239" s="76"/>
      <c r="K239" s="76"/>
      <c r="L239" s="74"/>
      <c r="M239" s="241"/>
      <c r="N239" s="49"/>
      <c r="O239" s="49"/>
      <c r="P239" s="49"/>
      <c r="Q239" s="49"/>
      <c r="R239" s="49"/>
      <c r="S239" s="49"/>
      <c r="T239" s="97"/>
      <c r="AT239" s="25" t="s">
        <v>343</v>
      </c>
      <c r="AU239" s="25" t="s">
        <v>92</v>
      </c>
    </row>
    <row r="240" spans="2:51" s="12" customFormat="1" ht="13.5">
      <c r="B240" s="253"/>
      <c r="C240" s="254"/>
      <c r="D240" s="239" t="s">
        <v>278</v>
      </c>
      <c r="E240" s="255" t="s">
        <v>40</v>
      </c>
      <c r="F240" s="256" t="s">
        <v>2092</v>
      </c>
      <c r="G240" s="254"/>
      <c r="H240" s="257">
        <v>373.67</v>
      </c>
      <c r="I240" s="258"/>
      <c r="J240" s="254"/>
      <c r="K240" s="254"/>
      <c r="L240" s="259"/>
      <c r="M240" s="260"/>
      <c r="N240" s="261"/>
      <c r="O240" s="261"/>
      <c r="P240" s="261"/>
      <c r="Q240" s="261"/>
      <c r="R240" s="261"/>
      <c r="S240" s="261"/>
      <c r="T240" s="262"/>
      <c r="AT240" s="263" t="s">
        <v>278</v>
      </c>
      <c r="AU240" s="263" t="s">
        <v>92</v>
      </c>
      <c r="AV240" s="12" t="s">
        <v>92</v>
      </c>
      <c r="AW240" s="12" t="s">
        <v>47</v>
      </c>
      <c r="AX240" s="12" t="s">
        <v>24</v>
      </c>
      <c r="AY240" s="263" t="s">
        <v>261</v>
      </c>
    </row>
    <row r="241" spans="2:65" s="1" customFormat="1" ht="14.4" customHeight="1">
      <c r="B241" s="48"/>
      <c r="C241" s="228" t="s">
        <v>713</v>
      </c>
      <c r="D241" s="228" t="s">
        <v>262</v>
      </c>
      <c r="E241" s="229" t="s">
        <v>729</v>
      </c>
      <c r="F241" s="230" t="s">
        <v>730</v>
      </c>
      <c r="G241" s="231" t="s">
        <v>504</v>
      </c>
      <c r="H241" s="232">
        <v>8</v>
      </c>
      <c r="I241" s="233"/>
      <c r="J241" s="232">
        <f>ROUND(I241*H241,2)</f>
        <v>0</v>
      </c>
      <c r="K241" s="230" t="s">
        <v>266</v>
      </c>
      <c r="L241" s="74"/>
      <c r="M241" s="234" t="s">
        <v>40</v>
      </c>
      <c r="N241" s="235" t="s">
        <v>55</v>
      </c>
      <c r="O241" s="49"/>
      <c r="P241" s="236">
        <f>O241*H241</f>
        <v>0</v>
      </c>
      <c r="Q241" s="236">
        <v>0.0094024</v>
      </c>
      <c r="R241" s="236">
        <f>Q241*H241</f>
        <v>0.0752192</v>
      </c>
      <c r="S241" s="236">
        <v>0</v>
      </c>
      <c r="T241" s="237">
        <f>S241*H241</f>
        <v>0</v>
      </c>
      <c r="AR241" s="25" t="s">
        <v>287</v>
      </c>
      <c r="AT241" s="25" t="s">
        <v>262</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287</v>
      </c>
      <c r="BM241" s="25" t="s">
        <v>2093</v>
      </c>
    </row>
    <row r="242" spans="2:47" s="1" customFormat="1" ht="13.5">
      <c r="B242" s="48"/>
      <c r="C242" s="76"/>
      <c r="D242" s="239" t="s">
        <v>269</v>
      </c>
      <c r="E242" s="76"/>
      <c r="F242" s="240" t="s">
        <v>732</v>
      </c>
      <c r="G242" s="76"/>
      <c r="H242" s="76"/>
      <c r="I242" s="198"/>
      <c r="J242" s="76"/>
      <c r="K242" s="76"/>
      <c r="L242" s="74"/>
      <c r="M242" s="241"/>
      <c r="N242" s="49"/>
      <c r="O242" s="49"/>
      <c r="P242" s="49"/>
      <c r="Q242" s="49"/>
      <c r="R242" s="49"/>
      <c r="S242" s="49"/>
      <c r="T242" s="97"/>
      <c r="AT242" s="25" t="s">
        <v>269</v>
      </c>
      <c r="AU242" s="25" t="s">
        <v>92</v>
      </c>
    </row>
    <row r="243" spans="2:51" s="12" customFormat="1" ht="13.5">
      <c r="B243" s="253"/>
      <c r="C243" s="254"/>
      <c r="D243" s="239" t="s">
        <v>278</v>
      </c>
      <c r="E243" s="255" t="s">
        <v>40</v>
      </c>
      <c r="F243" s="256" t="s">
        <v>733</v>
      </c>
      <c r="G243" s="254"/>
      <c r="H243" s="257">
        <v>8</v>
      </c>
      <c r="I243" s="258"/>
      <c r="J243" s="254"/>
      <c r="K243" s="254"/>
      <c r="L243" s="259"/>
      <c r="M243" s="260"/>
      <c r="N243" s="261"/>
      <c r="O243" s="261"/>
      <c r="P243" s="261"/>
      <c r="Q243" s="261"/>
      <c r="R243" s="261"/>
      <c r="S243" s="261"/>
      <c r="T243" s="262"/>
      <c r="AT243" s="263" t="s">
        <v>278</v>
      </c>
      <c r="AU243" s="263" t="s">
        <v>92</v>
      </c>
      <c r="AV243" s="12" t="s">
        <v>92</v>
      </c>
      <c r="AW243" s="12" t="s">
        <v>47</v>
      </c>
      <c r="AX243" s="12" t="s">
        <v>24</v>
      </c>
      <c r="AY243" s="263" t="s">
        <v>261</v>
      </c>
    </row>
    <row r="244" spans="2:65" s="1" customFormat="1" ht="14.4" customHeight="1">
      <c r="B244" s="48"/>
      <c r="C244" s="228" t="s">
        <v>721</v>
      </c>
      <c r="D244" s="228" t="s">
        <v>262</v>
      </c>
      <c r="E244" s="229" t="s">
        <v>735</v>
      </c>
      <c r="F244" s="230" t="s">
        <v>736</v>
      </c>
      <c r="G244" s="231" t="s">
        <v>504</v>
      </c>
      <c r="H244" s="232">
        <v>8</v>
      </c>
      <c r="I244" s="233"/>
      <c r="J244" s="232">
        <f>ROUND(I244*H244,2)</f>
        <v>0</v>
      </c>
      <c r="K244" s="230" t="s">
        <v>266</v>
      </c>
      <c r="L244" s="74"/>
      <c r="M244" s="234" t="s">
        <v>40</v>
      </c>
      <c r="N244" s="235" t="s">
        <v>55</v>
      </c>
      <c r="O244" s="49"/>
      <c r="P244" s="236">
        <f>O244*H244</f>
        <v>0</v>
      </c>
      <c r="Q244" s="236">
        <v>0</v>
      </c>
      <c r="R244" s="236">
        <f>Q244*H244</f>
        <v>0</v>
      </c>
      <c r="S244" s="236">
        <v>0</v>
      </c>
      <c r="T244" s="237">
        <f>S244*H244</f>
        <v>0</v>
      </c>
      <c r="AR244" s="25" t="s">
        <v>287</v>
      </c>
      <c r="AT244" s="25" t="s">
        <v>262</v>
      </c>
      <c r="AU244" s="25" t="s">
        <v>92</v>
      </c>
      <c r="AY244" s="25" t="s">
        <v>261</v>
      </c>
      <c r="BE244" s="238">
        <f>IF(N244="základní",J244,0)</f>
        <v>0</v>
      </c>
      <c r="BF244" s="238">
        <f>IF(N244="snížená",J244,0)</f>
        <v>0</v>
      </c>
      <c r="BG244" s="238">
        <f>IF(N244="zákl. přenesená",J244,0)</f>
        <v>0</v>
      </c>
      <c r="BH244" s="238">
        <f>IF(N244="sníž. přenesená",J244,0)</f>
        <v>0</v>
      </c>
      <c r="BI244" s="238">
        <f>IF(N244="nulová",J244,0)</f>
        <v>0</v>
      </c>
      <c r="BJ244" s="25" t="s">
        <v>24</v>
      </c>
      <c r="BK244" s="238">
        <f>ROUND(I244*H244,2)</f>
        <v>0</v>
      </c>
      <c r="BL244" s="25" t="s">
        <v>287</v>
      </c>
      <c r="BM244" s="25" t="s">
        <v>2094</v>
      </c>
    </row>
    <row r="245" spans="2:47" s="1" customFormat="1" ht="13.5">
      <c r="B245" s="48"/>
      <c r="C245" s="76"/>
      <c r="D245" s="239" t="s">
        <v>269</v>
      </c>
      <c r="E245" s="76"/>
      <c r="F245" s="240" t="s">
        <v>738</v>
      </c>
      <c r="G245" s="76"/>
      <c r="H245" s="76"/>
      <c r="I245" s="198"/>
      <c r="J245" s="76"/>
      <c r="K245" s="76"/>
      <c r="L245" s="74"/>
      <c r="M245" s="241"/>
      <c r="N245" s="49"/>
      <c r="O245" s="49"/>
      <c r="P245" s="49"/>
      <c r="Q245" s="49"/>
      <c r="R245" s="49"/>
      <c r="S245" s="49"/>
      <c r="T245" s="97"/>
      <c r="AT245" s="25" t="s">
        <v>269</v>
      </c>
      <c r="AU245" s="25" t="s">
        <v>92</v>
      </c>
    </row>
    <row r="246" spans="2:65" s="1" customFormat="1" ht="14.4" customHeight="1">
      <c r="B246" s="48"/>
      <c r="C246" s="228" t="s">
        <v>728</v>
      </c>
      <c r="D246" s="228" t="s">
        <v>262</v>
      </c>
      <c r="E246" s="229" t="s">
        <v>740</v>
      </c>
      <c r="F246" s="230" t="s">
        <v>741</v>
      </c>
      <c r="G246" s="231" t="s">
        <v>504</v>
      </c>
      <c r="H246" s="232">
        <v>747.34</v>
      </c>
      <c r="I246" s="233"/>
      <c r="J246" s="232">
        <f>ROUND(I246*H246,2)</f>
        <v>0</v>
      </c>
      <c r="K246" s="230" t="s">
        <v>266</v>
      </c>
      <c r="L246" s="74"/>
      <c r="M246" s="234" t="s">
        <v>40</v>
      </c>
      <c r="N246" s="235" t="s">
        <v>55</v>
      </c>
      <c r="O246" s="49"/>
      <c r="P246" s="236">
        <f>O246*H246</f>
        <v>0</v>
      </c>
      <c r="Q246" s="236">
        <v>0</v>
      </c>
      <c r="R246" s="236">
        <f>Q246*H246</f>
        <v>0</v>
      </c>
      <c r="S246" s="236">
        <v>0</v>
      </c>
      <c r="T246" s="237">
        <f>S246*H246</f>
        <v>0</v>
      </c>
      <c r="AR246" s="25" t="s">
        <v>287</v>
      </c>
      <c r="AT246" s="25" t="s">
        <v>262</v>
      </c>
      <c r="AU246" s="25" t="s">
        <v>92</v>
      </c>
      <c r="AY246" s="25" t="s">
        <v>261</v>
      </c>
      <c r="BE246" s="238">
        <f>IF(N246="základní",J246,0)</f>
        <v>0</v>
      </c>
      <c r="BF246" s="238">
        <f>IF(N246="snížená",J246,0)</f>
        <v>0</v>
      </c>
      <c r="BG246" s="238">
        <f>IF(N246="zákl. přenesená",J246,0)</f>
        <v>0</v>
      </c>
      <c r="BH246" s="238">
        <f>IF(N246="sníž. přenesená",J246,0)</f>
        <v>0</v>
      </c>
      <c r="BI246" s="238">
        <f>IF(N246="nulová",J246,0)</f>
        <v>0</v>
      </c>
      <c r="BJ246" s="25" t="s">
        <v>24</v>
      </c>
      <c r="BK246" s="238">
        <f>ROUND(I246*H246,2)</f>
        <v>0</v>
      </c>
      <c r="BL246" s="25" t="s">
        <v>287</v>
      </c>
      <c r="BM246" s="25" t="s">
        <v>2095</v>
      </c>
    </row>
    <row r="247" spans="2:47" s="1" customFormat="1" ht="13.5">
      <c r="B247" s="48"/>
      <c r="C247" s="76"/>
      <c r="D247" s="239" t="s">
        <v>269</v>
      </c>
      <c r="E247" s="76"/>
      <c r="F247" s="240" t="s">
        <v>743</v>
      </c>
      <c r="G247" s="76"/>
      <c r="H247" s="76"/>
      <c r="I247" s="198"/>
      <c r="J247" s="76"/>
      <c r="K247" s="76"/>
      <c r="L247" s="74"/>
      <c r="M247" s="241"/>
      <c r="N247" s="49"/>
      <c r="O247" s="49"/>
      <c r="P247" s="49"/>
      <c r="Q247" s="49"/>
      <c r="R247" s="49"/>
      <c r="S247" s="49"/>
      <c r="T247" s="97"/>
      <c r="AT247" s="25" t="s">
        <v>269</v>
      </c>
      <c r="AU247" s="25" t="s">
        <v>92</v>
      </c>
    </row>
    <row r="248" spans="2:47" s="1" customFormat="1" ht="13.5">
      <c r="B248" s="48"/>
      <c r="C248" s="76"/>
      <c r="D248" s="239" t="s">
        <v>343</v>
      </c>
      <c r="E248" s="76"/>
      <c r="F248" s="242" t="s">
        <v>744</v>
      </c>
      <c r="G248" s="76"/>
      <c r="H248" s="76"/>
      <c r="I248" s="198"/>
      <c r="J248" s="76"/>
      <c r="K248" s="76"/>
      <c r="L248" s="74"/>
      <c r="M248" s="241"/>
      <c r="N248" s="49"/>
      <c r="O248" s="49"/>
      <c r="P248" s="49"/>
      <c r="Q248" s="49"/>
      <c r="R248" s="49"/>
      <c r="S248" s="49"/>
      <c r="T248" s="97"/>
      <c r="AT248" s="25" t="s">
        <v>343</v>
      </c>
      <c r="AU248" s="25" t="s">
        <v>92</v>
      </c>
    </row>
    <row r="249" spans="2:51" s="12" customFormat="1" ht="13.5">
      <c r="B249" s="253"/>
      <c r="C249" s="254"/>
      <c r="D249" s="239" t="s">
        <v>278</v>
      </c>
      <c r="E249" s="255" t="s">
        <v>40</v>
      </c>
      <c r="F249" s="256" t="s">
        <v>2096</v>
      </c>
      <c r="G249" s="254"/>
      <c r="H249" s="257">
        <v>747.34</v>
      </c>
      <c r="I249" s="258"/>
      <c r="J249" s="254"/>
      <c r="K249" s="254"/>
      <c r="L249" s="259"/>
      <c r="M249" s="260"/>
      <c r="N249" s="261"/>
      <c r="O249" s="261"/>
      <c r="P249" s="261"/>
      <c r="Q249" s="261"/>
      <c r="R249" s="261"/>
      <c r="S249" s="261"/>
      <c r="T249" s="262"/>
      <c r="AT249" s="263" t="s">
        <v>278</v>
      </c>
      <c r="AU249" s="263" t="s">
        <v>92</v>
      </c>
      <c r="AV249" s="12" t="s">
        <v>92</v>
      </c>
      <c r="AW249" s="12" t="s">
        <v>47</v>
      </c>
      <c r="AX249" s="12" t="s">
        <v>24</v>
      </c>
      <c r="AY249" s="263" t="s">
        <v>261</v>
      </c>
    </row>
    <row r="250" spans="2:65" s="1" customFormat="1" ht="14.4" customHeight="1">
      <c r="B250" s="48"/>
      <c r="C250" s="228" t="s">
        <v>734</v>
      </c>
      <c r="D250" s="228" t="s">
        <v>262</v>
      </c>
      <c r="E250" s="229" t="s">
        <v>747</v>
      </c>
      <c r="F250" s="230" t="s">
        <v>748</v>
      </c>
      <c r="G250" s="231" t="s">
        <v>340</v>
      </c>
      <c r="H250" s="232">
        <v>56.05</v>
      </c>
      <c r="I250" s="233"/>
      <c r="J250" s="232">
        <f>ROUND(I250*H250,2)</f>
        <v>0</v>
      </c>
      <c r="K250" s="230" t="s">
        <v>266</v>
      </c>
      <c r="L250" s="74"/>
      <c r="M250" s="234" t="s">
        <v>40</v>
      </c>
      <c r="N250" s="235" t="s">
        <v>55</v>
      </c>
      <c r="O250" s="49"/>
      <c r="P250" s="236">
        <f>O250*H250</f>
        <v>0</v>
      </c>
      <c r="Q250" s="236">
        <v>0</v>
      </c>
      <c r="R250" s="236">
        <f>Q250*H250</f>
        <v>0</v>
      </c>
      <c r="S250" s="236">
        <v>0</v>
      </c>
      <c r="T250" s="237">
        <f>S250*H250</f>
        <v>0</v>
      </c>
      <c r="AR250" s="25" t="s">
        <v>287</v>
      </c>
      <c r="AT250" s="25" t="s">
        <v>262</v>
      </c>
      <c r="AU250" s="25" t="s">
        <v>92</v>
      </c>
      <c r="AY250" s="25" t="s">
        <v>261</v>
      </c>
      <c r="BE250" s="238">
        <f>IF(N250="základní",J250,0)</f>
        <v>0</v>
      </c>
      <c r="BF250" s="238">
        <f>IF(N250="snížená",J250,0)</f>
        <v>0</v>
      </c>
      <c r="BG250" s="238">
        <f>IF(N250="zákl. přenesená",J250,0)</f>
        <v>0</v>
      </c>
      <c r="BH250" s="238">
        <f>IF(N250="sníž. přenesená",J250,0)</f>
        <v>0</v>
      </c>
      <c r="BI250" s="238">
        <f>IF(N250="nulová",J250,0)</f>
        <v>0</v>
      </c>
      <c r="BJ250" s="25" t="s">
        <v>24</v>
      </c>
      <c r="BK250" s="238">
        <f>ROUND(I250*H250,2)</f>
        <v>0</v>
      </c>
      <c r="BL250" s="25" t="s">
        <v>287</v>
      </c>
      <c r="BM250" s="25" t="s">
        <v>2097</v>
      </c>
    </row>
    <row r="251" spans="2:47" s="1" customFormat="1" ht="13.5">
      <c r="B251" s="48"/>
      <c r="C251" s="76"/>
      <c r="D251" s="239" t="s">
        <v>269</v>
      </c>
      <c r="E251" s="76"/>
      <c r="F251" s="240" t="s">
        <v>750</v>
      </c>
      <c r="G251" s="76"/>
      <c r="H251" s="76"/>
      <c r="I251" s="198"/>
      <c r="J251" s="76"/>
      <c r="K251" s="76"/>
      <c r="L251" s="74"/>
      <c r="M251" s="241"/>
      <c r="N251" s="49"/>
      <c r="O251" s="49"/>
      <c r="P251" s="49"/>
      <c r="Q251" s="49"/>
      <c r="R251" s="49"/>
      <c r="S251" s="49"/>
      <c r="T251" s="97"/>
      <c r="AT251" s="25" t="s">
        <v>269</v>
      </c>
      <c r="AU251" s="25" t="s">
        <v>92</v>
      </c>
    </row>
    <row r="252" spans="2:51" s="12" customFormat="1" ht="13.5">
      <c r="B252" s="253"/>
      <c r="C252" s="254"/>
      <c r="D252" s="239" t="s">
        <v>278</v>
      </c>
      <c r="E252" s="255" t="s">
        <v>40</v>
      </c>
      <c r="F252" s="256" t="s">
        <v>2098</v>
      </c>
      <c r="G252" s="254"/>
      <c r="H252" s="257">
        <v>56.05</v>
      </c>
      <c r="I252" s="258"/>
      <c r="J252" s="254"/>
      <c r="K252" s="254"/>
      <c r="L252" s="259"/>
      <c r="M252" s="260"/>
      <c r="N252" s="261"/>
      <c r="O252" s="261"/>
      <c r="P252" s="261"/>
      <c r="Q252" s="261"/>
      <c r="R252" s="261"/>
      <c r="S252" s="261"/>
      <c r="T252" s="262"/>
      <c r="AT252" s="263" t="s">
        <v>278</v>
      </c>
      <c r="AU252" s="263" t="s">
        <v>92</v>
      </c>
      <c r="AV252" s="12" t="s">
        <v>92</v>
      </c>
      <c r="AW252" s="12" t="s">
        <v>47</v>
      </c>
      <c r="AX252" s="12" t="s">
        <v>24</v>
      </c>
      <c r="AY252" s="263" t="s">
        <v>261</v>
      </c>
    </row>
    <row r="253" spans="2:65" s="1" customFormat="1" ht="14.4" customHeight="1">
      <c r="B253" s="48"/>
      <c r="C253" s="228" t="s">
        <v>739</v>
      </c>
      <c r="D253" s="228" t="s">
        <v>262</v>
      </c>
      <c r="E253" s="229" t="s">
        <v>753</v>
      </c>
      <c r="F253" s="230" t="s">
        <v>754</v>
      </c>
      <c r="G253" s="231" t="s">
        <v>340</v>
      </c>
      <c r="H253" s="232">
        <v>56.05</v>
      </c>
      <c r="I253" s="233"/>
      <c r="J253" s="232">
        <f>ROUND(I253*H253,2)</f>
        <v>0</v>
      </c>
      <c r="K253" s="230" t="s">
        <v>266</v>
      </c>
      <c r="L253" s="74"/>
      <c r="M253" s="234" t="s">
        <v>40</v>
      </c>
      <c r="N253" s="235" t="s">
        <v>55</v>
      </c>
      <c r="O253" s="49"/>
      <c r="P253" s="236">
        <f>O253*H253</f>
        <v>0</v>
      </c>
      <c r="Q253" s="236">
        <v>0</v>
      </c>
      <c r="R253" s="236">
        <f>Q253*H253</f>
        <v>0</v>
      </c>
      <c r="S253" s="236">
        <v>0</v>
      </c>
      <c r="T253" s="237">
        <f>S253*H253</f>
        <v>0</v>
      </c>
      <c r="AR253" s="25" t="s">
        <v>287</v>
      </c>
      <c r="AT253" s="25" t="s">
        <v>262</v>
      </c>
      <c r="AU253" s="25" t="s">
        <v>92</v>
      </c>
      <c r="AY253" s="25" t="s">
        <v>261</v>
      </c>
      <c r="BE253" s="238">
        <f>IF(N253="základní",J253,0)</f>
        <v>0</v>
      </c>
      <c r="BF253" s="238">
        <f>IF(N253="snížená",J253,0)</f>
        <v>0</v>
      </c>
      <c r="BG253" s="238">
        <f>IF(N253="zákl. přenesená",J253,0)</f>
        <v>0</v>
      </c>
      <c r="BH253" s="238">
        <f>IF(N253="sníž. přenesená",J253,0)</f>
        <v>0</v>
      </c>
      <c r="BI253" s="238">
        <f>IF(N253="nulová",J253,0)</f>
        <v>0</v>
      </c>
      <c r="BJ253" s="25" t="s">
        <v>24</v>
      </c>
      <c r="BK253" s="238">
        <f>ROUND(I253*H253,2)</f>
        <v>0</v>
      </c>
      <c r="BL253" s="25" t="s">
        <v>287</v>
      </c>
      <c r="BM253" s="25" t="s">
        <v>2099</v>
      </c>
    </row>
    <row r="254" spans="2:47" s="1" customFormat="1" ht="13.5">
      <c r="B254" s="48"/>
      <c r="C254" s="76"/>
      <c r="D254" s="239" t="s">
        <v>269</v>
      </c>
      <c r="E254" s="76"/>
      <c r="F254" s="240" t="s">
        <v>756</v>
      </c>
      <c r="G254" s="76"/>
      <c r="H254" s="76"/>
      <c r="I254" s="198"/>
      <c r="J254" s="76"/>
      <c r="K254" s="76"/>
      <c r="L254" s="74"/>
      <c r="M254" s="241"/>
      <c r="N254" s="49"/>
      <c r="O254" s="49"/>
      <c r="P254" s="49"/>
      <c r="Q254" s="49"/>
      <c r="R254" s="49"/>
      <c r="S254" s="49"/>
      <c r="T254" s="97"/>
      <c r="AT254" s="25" t="s">
        <v>269</v>
      </c>
      <c r="AU254" s="25" t="s">
        <v>92</v>
      </c>
    </row>
    <row r="255" spans="2:47" s="1" customFormat="1" ht="13.5">
      <c r="B255" s="48"/>
      <c r="C255" s="76"/>
      <c r="D255" s="239" t="s">
        <v>343</v>
      </c>
      <c r="E255" s="76"/>
      <c r="F255" s="242" t="s">
        <v>757</v>
      </c>
      <c r="G255" s="76"/>
      <c r="H255" s="76"/>
      <c r="I255" s="198"/>
      <c r="J255" s="76"/>
      <c r="K255" s="76"/>
      <c r="L255" s="74"/>
      <c r="M255" s="241"/>
      <c r="N255" s="49"/>
      <c r="O255" s="49"/>
      <c r="P255" s="49"/>
      <c r="Q255" s="49"/>
      <c r="R255" s="49"/>
      <c r="S255" s="49"/>
      <c r="T255" s="97"/>
      <c r="AT255" s="25" t="s">
        <v>343</v>
      </c>
      <c r="AU255" s="25" t="s">
        <v>92</v>
      </c>
    </row>
    <row r="256" spans="2:63" s="10" customFormat="1" ht="29.85" customHeight="1">
      <c r="B256" s="214"/>
      <c r="C256" s="215"/>
      <c r="D256" s="216" t="s">
        <v>83</v>
      </c>
      <c r="E256" s="274" t="s">
        <v>287</v>
      </c>
      <c r="F256" s="274" t="s">
        <v>778</v>
      </c>
      <c r="G256" s="215"/>
      <c r="H256" s="215"/>
      <c r="I256" s="218"/>
      <c r="J256" s="275">
        <f>BK256</f>
        <v>0</v>
      </c>
      <c r="K256" s="215"/>
      <c r="L256" s="220"/>
      <c r="M256" s="221"/>
      <c r="N256" s="222"/>
      <c r="O256" s="222"/>
      <c r="P256" s="223">
        <f>SUM(P257:P274)</f>
        <v>0</v>
      </c>
      <c r="Q256" s="222"/>
      <c r="R256" s="223">
        <f>SUM(R257:R274)</f>
        <v>585.18415</v>
      </c>
      <c r="S256" s="222"/>
      <c r="T256" s="224">
        <f>SUM(T257:T274)</f>
        <v>0</v>
      </c>
      <c r="AR256" s="225" t="s">
        <v>24</v>
      </c>
      <c r="AT256" s="226" t="s">
        <v>83</v>
      </c>
      <c r="AU256" s="226" t="s">
        <v>24</v>
      </c>
      <c r="AY256" s="225" t="s">
        <v>261</v>
      </c>
      <c r="BK256" s="227">
        <f>SUM(BK257:BK274)</f>
        <v>0</v>
      </c>
    </row>
    <row r="257" spans="2:65" s="1" customFormat="1" ht="22.8" customHeight="1">
      <c r="B257" s="48"/>
      <c r="C257" s="228" t="s">
        <v>746</v>
      </c>
      <c r="D257" s="228" t="s">
        <v>262</v>
      </c>
      <c r="E257" s="229" t="s">
        <v>795</v>
      </c>
      <c r="F257" s="230" t="s">
        <v>796</v>
      </c>
      <c r="G257" s="231" t="s">
        <v>340</v>
      </c>
      <c r="H257" s="232">
        <v>44.74</v>
      </c>
      <c r="I257" s="233"/>
      <c r="J257" s="232">
        <f>ROUND(I257*H257,2)</f>
        <v>0</v>
      </c>
      <c r="K257" s="230" t="s">
        <v>266</v>
      </c>
      <c r="L257" s="74"/>
      <c r="M257" s="234" t="s">
        <v>40</v>
      </c>
      <c r="N257" s="235" t="s">
        <v>55</v>
      </c>
      <c r="O257" s="49"/>
      <c r="P257" s="236">
        <f>O257*H257</f>
        <v>0</v>
      </c>
      <c r="Q257" s="236">
        <v>2.0875</v>
      </c>
      <c r="R257" s="236">
        <f>Q257*H257</f>
        <v>93.39475</v>
      </c>
      <c r="S257" s="236">
        <v>0</v>
      </c>
      <c r="T257" s="237">
        <f>S257*H257</f>
        <v>0</v>
      </c>
      <c r="AR257" s="25" t="s">
        <v>287</v>
      </c>
      <c r="AT257" s="25" t="s">
        <v>262</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2100</v>
      </c>
    </row>
    <row r="258" spans="2:47" s="1" customFormat="1" ht="13.5">
      <c r="B258" s="48"/>
      <c r="C258" s="76"/>
      <c r="D258" s="239" t="s">
        <v>269</v>
      </c>
      <c r="E258" s="76"/>
      <c r="F258" s="240" t="s">
        <v>798</v>
      </c>
      <c r="G258" s="76"/>
      <c r="H258" s="76"/>
      <c r="I258" s="198"/>
      <c r="J258" s="76"/>
      <c r="K258" s="76"/>
      <c r="L258" s="74"/>
      <c r="M258" s="241"/>
      <c r="N258" s="49"/>
      <c r="O258" s="49"/>
      <c r="P258" s="49"/>
      <c r="Q258" s="49"/>
      <c r="R258" s="49"/>
      <c r="S258" s="49"/>
      <c r="T258" s="97"/>
      <c r="AT258" s="25" t="s">
        <v>269</v>
      </c>
      <c r="AU258" s="25" t="s">
        <v>92</v>
      </c>
    </row>
    <row r="259" spans="2:47" s="1" customFormat="1" ht="13.5">
      <c r="B259" s="48"/>
      <c r="C259" s="76"/>
      <c r="D259" s="239" t="s">
        <v>343</v>
      </c>
      <c r="E259" s="76"/>
      <c r="F259" s="242" t="s">
        <v>791</v>
      </c>
      <c r="G259" s="76"/>
      <c r="H259" s="76"/>
      <c r="I259" s="198"/>
      <c r="J259" s="76"/>
      <c r="K259" s="76"/>
      <c r="L259" s="74"/>
      <c r="M259" s="241"/>
      <c r="N259" s="49"/>
      <c r="O259" s="49"/>
      <c r="P259" s="49"/>
      <c r="Q259" s="49"/>
      <c r="R259" s="49"/>
      <c r="S259" s="49"/>
      <c r="T259" s="97"/>
      <c r="AT259" s="25" t="s">
        <v>343</v>
      </c>
      <c r="AU259" s="25" t="s">
        <v>92</v>
      </c>
    </row>
    <row r="260" spans="2:47" s="1" customFormat="1" ht="13.5">
      <c r="B260" s="48"/>
      <c r="C260" s="76"/>
      <c r="D260" s="239" t="s">
        <v>271</v>
      </c>
      <c r="E260" s="76"/>
      <c r="F260" s="242" t="s">
        <v>799</v>
      </c>
      <c r="G260" s="76"/>
      <c r="H260" s="76"/>
      <c r="I260" s="198"/>
      <c r="J260" s="76"/>
      <c r="K260" s="76"/>
      <c r="L260" s="74"/>
      <c r="M260" s="241"/>
      <c r="N260" s="49"/>
      <c r="O260" s="49"/>
      <c r="P260" s="49"/>
      <c r="Q260" s="49"/>
      <c r="R260" s="49"/>
      <c r="S260" s="49"/>
      <c r="T260" s="97"/>
      <c r="AT260" s="25" t="s">
        <v>271</v>
      </c>
      <c r="AU260" s="25" t="s">
        <v>92</v>
      </c>
    </row>
    <row r="261" spans="2:51" s="12" customFormat="1" ht="13.5">
      <c r="B261" s="253"/>
      <c r="C261" s="254"/>
      <c r="D261" s="239" t="s">
        <v>278</v>
      </c>
      <c r="E261" s="255" t="s">
        <v>40</v>
      </c>
      <c r="F261" s="256" t="s">
        <v>2101</v>
      </c>
      <c r="G261" s="254"/>
      <c r="H261" s="257">
        <v>44.74</v>
      </c>
      <c r="I261" s="258"/>
      <c r="J261" s="254"/>
      <c r="K261" s="254"/>
      <c r="L261" s="259"/>
      <c r="M261" s="260"/>
      <c r="N261" s="261"/>
      <c r="O261" s="261"/>
      <c r="P261" s="261"/>
      <c r="Q261" s="261"/>
      <c r="R261" s="261"/>
      <c r="S261" s="261"/>
      <c r="T261" s="262"/>
      <c r="AT261" s="263" t="s">
        <v>278</v>
      </c>
      <c r="AU261" s="263" t="s">
        <v>92</v>
      </c>
      <c r="AV261" s="12" t="s">
        <v>92</v>
      </c>
      <c r="AW261" s="12" t="s">
        <v>47</v>
      </c>
      <c r="AX261" s="12" t="s">
        <v>24</v>
      </c>
      <c r="AY261" s="263" t="s">
        <v>261</v>
      </c>
    </row>
    <row r="262" spans="2:65" s="1" customFormat="1" ht="22.8" customHeight="1">
      <c r="B262" s="48"/>
      <c r="C262" s="228" t="s">
        <v>752</v>
      </c>
      <c r="D262" s="228" t="s">
        <v>262</v>
      </c>
      <c r="E262" s="229" t="s">
        <v>827</v>
      </c>
      <c r="F262" s="230" t="s">
        <v>828</v>
      </c>
      <c r="G262" s="231" t="s">
        <v>340</v>
      </c>
      <c r="H262" s="232">
        <v>94.05</v>
      </c>
      <c r="I262" s="233"/>
      <c r="J262" s="232">
        <f>ROUND(I262*H262,2)</f>
        <v>0</v>
      </c>
      <c r="K262" s="230" t="s">
        <v>266</v>
      </c>
      <c r="L262" s="74"/>
      <c r="M262" s="234" t="s">
        <v>40</v>
      </c>
      <c r="N262" s="235" t="s">
        <v>55</v>
      </c>
      <c r="O262" s="49"/>
      <c r="P262" s="236">
        <f>O262*H262</f>
        <v>0</v>
      </c>
      <c r="Q262" s="236">
        <v>1.9968</v>
      </c>
      <c r="R262" s="236">
        <f>Q262*H262</f>
        <v>187.79904</v>
      </c>
      <c r="S262" s="236">
        <v>0</v>
      </c>
      <c r="T262" s="237">
        <f>S262*H262</f>
        <v>0</v>
      </c>
      <c r="AR262" s="25" t="s">
        <v>287</v>
      </c>
      <c r="AT262" s="25" t="s">
        <v>262</v>
      </c>
      <c r="AU262" s="25" t="s">
        <v>92</v>
      </c>
      <c r="AY262" s="25" t="s">
        <v>261</v>
      </c>
      <c r="BE262" s="238">
        <f>IF(N262="základní",J262,0)</f>
        <v>0</v>
      </c>
      <c r="BF262" s="238">
        <f>IF(N262="snížená",J262,0)</f>
        <v>0</v>
      </c>
      <c r="BG262" s="238">
        <f>IF(N262="zákl. přenesená",J262,0)</f>
        <v>0</v>
      </c>
      <c r="BH262" s="238">
        <f>IF(N262="sníž. přenesená",J262,0)</f>
        <v>0</v>
      </c>
      <c r="BI262" s="238">
        <f>IF(N262="nulová",J262,0)</f>
        <v>0</v>
      </c>
      <c r="BJ262" s="25" t="s">
        <v>24</v>
      </c>
      <c r="BK262" s="238">
        <f>ROUND(I262*H262,2)</f>
        <v>0</v>
      </c>
      <c r="BL262" s="25" t="s">
        <v>287</v>
      </c>
      <c r="BM262" s="25" t="s">
        <v>2102</v>
      </c>
    </row>
    <row r="263" spans="2:47" s="1" customFormat="1" ht="13.5">
      <c r="B263" s="48"/>
      <c r="C263" s="76"/>
      <c r="D263" s="239" t="s">
        <v>269</v>
      </c>
      <c r="E263" s="76"/>
      <c r="F263" s="240" t="s">
        <v>830</v>
      </c>
      <c r="G263" s="76"/>
      <c r="H263" s="76"/>
      <c r="I263" s="198"/>
      <c r="J263" s="76"/>
      <c r="K263" s="76"/>
      <c r="L263" s="74"/>
      <c r="M263" s="241"/>
      <c r="N263" s="49"/>
      <c r="O263" s="49"/>
      <c r="P263" s="49"/>
      <c r="Q263" s="49"/>
      <c r="R263" s="49"/>
      <c r="S263" s="49"/>
      <c r="T263" s="97"/>
      <c r="AT263" s="25" t="s">
        <v>269</v>
      </c>
      <c r="AU263" s="25" t="s">
        <v>92</v>
      </c>
    </row>
    <row r="264" spans="2:47" s="1" customFormat="1" ht="13.5">
      <c r="B264" s="48"/>
      <c r="C264" s="76"/>
      <c r="D264" s="239" t="s">
        <v>343</v>
      </c>
      <c r="E264" s="76"/>
      <c r="F264" s="242" t="s">
        <v>831</v>
      </c>
      <c r="G264" s="76"/>
      <c r="H264" s="76"/>
      <c r="I264" s="198"/>
      <c r="J264" s="76"/>
      <c r="K264" s="76"/>
      <c r="L264" s="74"/>
      <c r="M264" s="241"/>
      <c r="N264" s="49"/>
      <c r="O264" s="49"/>
      <c r="P264" s="49"/>
      <c r="Q264" s="49"/>
      <c r="R264" s="49"/>
      <c r="S264" s="49"/>
      <c r="T264" s="97"/>
      <c r="AT264" s="25" t="s">
        <v>343</v>
      </c>
      <c r="AU264" s="25" t="s">
        <v>92</v>
      </c>
    </row>
    <row r="265" spans="2:51" s="12" customFormat="1" ht="13.5">
      <c r="B265" s="253"/>
      <c r="C265" s="254"/>
      <c r="D265" s="239" t="s">
        <v>278</v>
      </c>
      <c r="E265" s="255" t="s">
        <v>40</v>
      </c>
      <c r="F265" s="256" t="s">
        <v>2103</v>
      </c>
      <c r="G265" s="254"/>
      <c r="H265" s="257">
        <v>94.05</v>
      </c>
      <c r="I265" s="258"/>
      <c r="J265" s="254"/>
      <c r="K265" s="254"/>
      <c r="L265" s="259"/>
      <c r="M265" s="260"/>
      <c r="N265" s="261"/>
      <c r="O265" s="261"/>
      <c r="P265" s="261"/>
      <c r="Q265" s="261"/>
      <c r="R265" s="261"/>
      <c r="S265" s="261"/>
      <c r="T265" s="262"/>
      <c r="AT265" s="263" t="s">
        <v>278</v>
      </c>
      <c r="AU265" s="263" t="s">
        <v>92</v>
      </c>
      <c r="AV265" s="12" t="s">
        <v>92</v>
      </c>
      <c r="AW265" s="12" t="s">
        <v>47</v>
      </c>
      <c r="AX265" s="12" t="s">
        <v>24</v>
      </c>
      <c r="AY265" s="263" t="s">
        <v>261</v>
      </c>
    </row>
    <row r="266" spans="2:65" s="1" customFormat="1" ht="14.4" customHeight="1">
      <c r="B266" s="48"/>
      <c r="C266" s="228" t="s">
        <v>759</v>
      </c>
      <c r="D266" s="228" t="s">
        <v>262</v>
      </c>
      <c r="E266" s="229" t="s">
        <v>2104</v>
      </c>
      <c r="F266" s="230" t="s">
        <v>2105</v>
      </c>
      <c r="G266" s="231" t="s">
        <v>340</v>
      </c>
      <c r="H266" s="232">
        <v>8.63</v>
      </c>
      <c r="I266" s="233"/>
      <c r="J266" s="232">
        <f>ROUND(I266*H266,2)</f>
        <v>0</v>
      </c>
      <c r="K266" s="230" t="s">
        <v>266</v>
      </c>
      <c r="L266" s="74"/>
      <c r="M266" s="234" t="s">
        <v>40</v>
      </c>
      <c r="N266" s="235" t="s">
        <v>55</v>
      </c>
      <c r="O266" s="49"/>
      <c r="P266" s="236">
        <f>O266*H266</f>
        <v>0</v>
      </c>
      <c r="Q266" s="236">
        <v>2.16</v>
      </c>
      <c r="R266" s="236">
        <f>Q266*H266</f>
        <v>18.640800000000002</v>
      </c>
      <c r="S266" s="236">
        <v>0</v>
      </c>
      <c r="T266" s="237">
        <f>S266*H266</f>
        <v>0</v>
      </c>
      <c r="AR266" s="25" t="s">
        <v>287</v>
      </c>
      <c r="AT266" s="25" t="s">
        <v>262</v>
      </c>
      <c r="AU266" s="25" t="s">
        <v>92</v>
      </c>
      <c r="AY266" s="25" t="s">
        <v>261</v>
      </c>
      <c r="BE266" s="238">
        <f>IF(N266="základní",J266,0)</f>
        <v>0</v>
      </c>
      <c r="BF266" s="238">
        <f>IF(N266="snížená",J266,0)</f>
        <v>0</v>
      </c>
      <c r="BG266" s="238">
        <f>IF(N266="zákl. přenesená",J266,0)</f>
        <v>0</v>
      </c>
      <c r="BH266" s="238">
        <f>IF(N266="sníž. přenesená",J266,0)</f>
        <v>0</v>
      </c>
      <c r="BI266" s="238">
        <f>IF(N266="nulová",J266,0)</f>
        <v>0</v>
      </c>
      <c r="BJ266" s="25" t="s">
        <v>24</v>
      </c>
      <c r="BK266" s="238">
        <f>ROUND(I266*H266,2)</f>
        <v>0</v>
      </c>
      <c r="BL266" s="25" t="s">
        <v>287</v>
      </c>
      <c r="BM266" s="25" t="s">
        <v>2106</v>
      </c>
    </row>
    <row r="267" spans="2:47" s="1" customFormat="1" ht="13.5">
      <c r="B267" s="48"/>
      <c r="C267" s="76"/>
      <c r="D267" s="239" t="s">
        <v>269</v>
      </c>
      <c r="E267" s="76"/>
      <c r="F267" s="240" t="s">
        <v>2107</v>
      </c>
      <c r="G267" s="76"/>
      <c r="H267" s="76"/>
      <c r="I267" s="198"/>
      <c r="J267" s="76"/>
      <c r="K267" s="76"/>
      <c r="L267" s="74"/>
      <c r="M267" s="241"/>
      <c r="N267" s="49"/>
      <c r="O267" s="49"/>
      <c r="P267" s="49"/>
      <c r="Q267" s="49"/>
      <c r="R267" s="49"/>
      <c r="S267" s="49"/>
      <c r="T267" s="97"/>
      <c r="AT267" s="25" t="s">
        <v>269</v>
      </c>
      <c r="AU267" s="25" t="s">
        <v>92</v>
      </c>
    </row>
    <row r="268" spans="2:47" s="1" customFormat="1" ht="13.5">
      <c r="B268" s="48"/>
      <c r="C268" s="76"/>
      <c r="D268" s="239" t="s">
        <v>343</v>
      </c>
      <c r="E268" s="76"/>
      <c r="F268" s="242" t="s">
        <v>838</v>
      </c>
      <c r="G268" s="76"/>
      <c r="H268" s="76"/>
      <c r="I268" s="198"/>
      <c r="J268" s="76"/>
      <c r="K268" s="76"/>
      <c r="L268" s="74"/>
      <c r="M268" s="241"/>
      <c r="N268" s="49"/>
      <c r="O268" s="49"/>
      <c r="P268" s="49"/>
      <c r="Q268" s="49"/>
      <c r="R268" s="49"/>
      <c r="S268" s="49"/>
      <c r="T268" s="97"/>
      <c r="AT268" s="25" t="s">
        <v>343</v>
      </c>
      <c r="AU268" s="25" t="s">
        <v>92</v>
      </c>
    </row>
    <row r="269" spans="2:47" s="1" customFormat="1" ht="13.5">
      <c r="B269" s="48"/>
      <c r="C269" s="76"/>
      <c r="D269" s="239" t="s">
        <v>271</v>
      </c>
      <c r="E269" s="76"/>
      <c r="F269" s="242" t="s">
        <v>2108</v>
      </c>
      <c r="G269" s="76"/>
      <c r="H269" s="76"/>
      <c r="I269" s="198"/>
      <c r="J269" s="76"/>
      <c r="K269" s="76"/>
      <c r="L269" s="74"/>
      <c r="M269" s="241"/>
      <c r="N269" s="49"/>
      <c r="O269" s="49"/>
      <c r="P269" s="49"/>
      <c r="Q269" s="49"/>
      <c r="R269" s="49"/>
      <c r="S269" s="49"/>
      <c r="T269" s="97"/>
      <c r="AT269" s="25" t="s">
        <v>271</v>
      </c>
      <c r="AU269" s="25" t="s">
        <v>92</v>
      </c>
    </row>
    <row r="270" spans="2:51" s="12" customFormat="1" ht="13.5">
      <c r="B270" s="253"/>
      <c r="C270" s="254"/>
      <c r="D270" s="239" t="s">
        <v>278</v>
      </c>
      <c r="E270" s="255" t="s">
        <v>40</v>
      </c>
      <c r="F270" s="256" t="s">
        <v>2109</v>
      </c>
      <c r="G270" s="254"/>
      <c r="H270" s="257">
        <v>8.63</v>
      </c>
      <c r="I270" s="258"/>
      <c r="J270" s="254"/>
      <c r="K270" s="254"/>
      <c r="L270" s="259"/>
      <c r="M270" s="260"/>
      <c r="N270" s="261"/>
      <c r="O270" s="261"/>
      <c r="P270" s="261"/>
      <c r="Q270" s="261"/>
      <c r="R270" s="261"/>
      <c r="S270" s="261"/>
      <c r="T270" s="262"/>
      <c r="AT270" s="263" t="s">
        <v>278</v>
      </c>
      <c r="AU270" s="263" t="s">
        <v>92</v>
      </c>
      <c r="AV270" s="12" t="s">
        <v>92</v>
      </c>
      <c r="AW270" s="12" t="s">
        <v>47</v>
      </c>
      <c r="AX270" s="12" t="s">
        <v>24</v>
      </c>
      <c r="AY270" s="263" t="s">
        <v>261</v>
      </c>
    </row>
    <row r="271" spans="2:65" s="1" customFormat="1" ht="22.8" customHeight="1">
      <c r="B271" s="48"/>
      <c r="C271" s="228" t="s">
        <v>766</v>
      </c>
      <c r="D271" s="228" t="s">
        <v>262</v>
      </c>
      <c r="E271" s="229" t="s">
        <v>834</v>
      </c>
      <c r="F271" s="230" t="s">
        <v>835</v>
      </c>
      <c r="G271" s="231" t="s">
        <v>340</v>
      </c>
      <c r="H271" s="232">
        <v>142.39</v>
      </c>
      <c r="I271" s="233"/>
      <c r="J271" s="232">
        <f>ROUND(I271*H271,2)</f>
        <v>0</v>
      </c>
      <c r="K271" s="230" t="s">
        <v>266</v>
      </c>
      <c r="L271" s="74"/>
      <c r="M271" s="234" t="s">
        <v>40</v>
      </c>
      <c r="N271" s="235" t="s">
        <v>55</v>
      </c>
      <c r="O271" s="49"/>
      <c r="P271" s="236">
        <f>O271*H271</f>
        <v>0</v>
      </c>
      <c r="Q271" s="236">
        <v>2.004</v>
      </c>
      <c r="R271" s="236">
        <f>Q271*H271</f>
        <v>285.34956</v>
      </c>
      <c r="S271" s="236">
        <v>0</v>
      </c>
      <c r="T271" s="237">
        <f>S271*H271</f>
        <v>0</v>
      </c>
      <c r="AR271" s="25" t="s">
        <v>287</v>
      </c>
      <c r="AT271" s="25" t="s">
        <v>262</v>
      </c>
      <c r="AU271" s="25" t="s">
        <v>92</v>
      </c>
      <c r="AY271" s="25" t="s">
        <v>261</v>
      </c>
      <c r="BE271" s="238">
        <f>IF(N271="základní",J271,0)</f>
        <v>0</v>
      </c>
      <c r="BF271" s="238">
        <f>IF(N271="snížená",J271,0)</f>
        <v>0</v>
      </c>
      <c r="BG271" s="238">
        <f>IF(N271="zákl. přenesená",J271,0)</f>
        <v>0</v>
      </c>
      <c r="BH271" s="238">
        <f>IF(N271="sníž. přenesená",J271,0)</f>
        <v>0</v>
      </c>
      <c r="BI271" s="238">
        <f>IF(N271="nulová",J271,0)</f>
        <v>0</v>
      </c>
      <c r="BJ271" s="25" t="s">
        <v>24</v>
      </c>
      <c r="BK271" s="238">
        <f>ROUND(I271*H271,2)</f>
        <v>0</v>
      </c>
      <c r="BL271" s="25" t="s">
        <v>287</v>
      </c>
      <c r="BM271" s="25" t="s">
        <v>2110</v>
      </c>
    </row>
    <row r="272" spans="2:47" s="1" customFormat="1" ht="13.5">
      <c r="B272" s="48"/>
      <c r="C272" s="76"/>
      <c r="D272" s="239" t="s">
        <v>269</v>
      </c>
      <c r="E272" s="76"/>
      <c r="F272" s="240" t="s">
        <v>837</v>
      </c>
      <c r="G272" s="76"/>
      <c r="H272" s="76"/>
      <c r="I272" s="198"/>
      <c r="J272" s="76"/>
      <c r="K272" s="76"/>
      <c r="L272" s="74"/>
      <c r="M272" s="241"/>
      <c r="N272" s="49"/>
      <c r="O272" s="49"/>
      <c r="P272" s="49"/>
      <c r="Q272" s="49"/>
      <c r="R272" s="49"/>
      <c r="S272" s="49"/>
      <c r="T272" s="97"/>
      <c r="AT272" s="25" t="s">
        <v>269</v>
      </c>
      <c r="AU272" s="25" t="s">
        <v>92</v>
      </c>
    </row>
    <row r="273" spans="2:47" s="1" customFormat="1" ht="13.5">
      <c r="B273" s="48"/>
      <c r="C273" s="76"/>
      <c r="D273" s="239" t="s">
        <v>343</v>
      </c>
      <c r="E273" s="76"/>
      <c r="F273" s="242" t="s">
        <v>838</v>
      </c>
      <c r="G273" s="76"/>
      <c r="H273" s="76"/>
      <c r="I273" s="198"/>
      <c r="J273" s="76"/>
      <c r="K273" s="76"/>
      <c r="L273" s="74"/>
      <c r="M273" s="241"/>
      <c r="N273" s="49"/>
      <c r="O273" s="49"/>
      <c r="P273" s="49"/>
      <c r="Q273" s="49"/>
      <c r="R273" s="49"/>
      <c r="S273" s="49"/>
      <c r="T273" s="97"/>
      <c r="AT273" s="25" t="s">
        <v>343</v>
      </c>
      <c r="AU273" s="25" t="s">
        <v>92</v>
      </c>
    </row>
    <row r="274" spans="2:51" s="12" customFormat="1" ht="13.5">
      <c r="B274" s="253"/>
      <c r="C274" s="254"/>
      <c r="D274" s="239" t="s">
        <v>278</v>
      </c>
      <c r="E274" s="255" t="s">
        <v>40</v>
      </c>
      <c r="F274" s="256" t="s">
        <v>2111</v>
      </c>
      <c r="G274" s="254"/>
      <c r="H274" s="257">
        <v>142.39</v>
      </c>
      <c r="I274" s="258"/>
      <c r="J274" s="254"/>
      <c r="K274" s="254"/>
      <c r="L274" s="259"/>
      <c r="M274" s="260"/>
      <c r="N274" s="261"/>
      <c r="O274" s="261"/>
      <c r="P274" s="261"/>
      <c r="Q274" s="261"/>
      <c r="R274" s="261"/>
      <c r="S274" s="261"/>
      <c r="T274" s="262"/>
      <c r="AT274" s="263" t="s">
        <v>278</v>
      </c>
      <c r="AU274" s="263" t="s">
        <v>92</v>
      </c>
      <c r="AV274" s="12" t="s">
        <v>92</v>
      </c>
      <c r="AW274" s="12" t="s">
        <v>47</v>
      </c>
      <c r="AX274" s="12" t="s">
        <v>24</v>
      </c>
      <c r="AY274" s="263" t="s">
        <v>261</v>
      </c>
    </row>
    <row r="275" spans="2:63" s="10" customFormat="1" ht="29.85" customHeight="1">
      <c r="B275" s="214"/>
      <c r="C275" s="215"/>
      <c r="D275" s="216" t="s">
        <v>83</v>
      </c>
      <c r="E275" s="274" t="s">
        <v>313</v>
      </c>
      <c r="F275" s="274" t="s">
        <v>866</v>
      </c>
      <c r="G275" s="215"/>
      <c r="H275" s="215"/>
      <c r="I275" s="218"/>
      <c r="J275" s="275">
        <f>BK275</f>
        <v>0</v>
      </c>
      <c r="K275" s="215"/>
      <c r="L275" s="220"/>
      <c r="M275" s="221"/>
      <c r="N275" s="222"/>
      <c r="O275" s="222"/>
      <c r="P275" s="223">
        <f>SUM(P276:P286)</f>
        <v>0</v>
      </c>
      <c r="Q275" s="222"/>
      <c r="R275" s="223">
        <f>SUM(R276:R286)</f>
        <v>0</v>
      </c>
      <c r="S275" s="222"/>
      <c r="T275" s="224">
        <f>SUM(T276:T286)</f>
        <v>69.10000000000001</v>
      </c>
      <c r="AR275" s="225" t="s">
        <v>24</v>
      </c>
      <c r="AT275" s="226" t="s">
        <v>83</v>
      </c>
      <c r="AU275" s="226" t="s">
        <v>24</v>
      </c>
      <c r="AY275" s="225" t="s">
        <v>261</v>
      </c>
      <c r="BK275" s="227">
        <f>SUM(BK276:BK286)</f>
        <v>0</v>
      </c>
    </row>
    <row r="276" spans="2:65" s="1" customFormat="1" ht="22.8" customHeight="1">
      <c r="B276" s="48"/>
      <c r="C276" s="228" t="s">
        <v>773</v>
      </c>
      <c r="D276" s="228" t="s">
        <v>262</v>
      </c>
      <c r="E276" s="229" t="s">
        <v>868</v>
      </c>
      <c r="F276" s="230" t="s">
        <v>869</v>
      </c>
      <c r="G276" s="231" t="s">
        <v>340</v>
      </c>
      <c r="H276" s="232">
        <v>20</v>
      </c>
      <c r="I276" s="233"/>
      <c r="J276" s="232">
        <f>ROUND(I276*H276,2)</f>
        <v>0</v>
      </c>
      <c r="K276" s="230" t="s">
        <v>40</v>
      </c>
      <c r="L276" s="74"/>
      <c r="M276" s="234" t="s">
        <v>40</v>
      </c>
      <c r="N276" s="235" t="s">
        <v>55</v>
      </c>
      <c r="O276" s="49"/>
      <c r="P276" s="236">
        <f>O276*H276</f>
        <v>0</v>
      </c>
      <c r="Q276" s="236">
        <v>0</v>
      </c>
      <c r="R276" s="236">
        <f>Q276*H276</f>
        <v>0</v>
      </c>
      <c r="S276" s="236">
        <v>2.4</v>
      </c>
      <c r="T276" s="237">
        <f>S276*H276</f>
        <v>48</v>
      </c>
      <c r="AR276" s="25" t="s">
        <v>287</v>
      </c>
      <c r="AT276" s="25" t="s">
        <v>262</v>
      </c>
      <c r="AU276" s="25" t="s">
        <v>92</v>
      </c>
      <c r="AY276" s="25" t="s">
        <v>261</v>
      </c>
      <c r="BE276" s="238">
        <f>IF(N276="základní",J276,0)</f>
        <v>0</v>
      </c>
      <c r="BF276" s="238">
        <f>IF(N276="snížená",J276,0)</f>
        <v>0</v>
      </c>
      <c r="BG276" s="238">
        <f>IF(N276="zákl. přenesená",J276,0)</f>
        <v>0</v>
      </c>
      <c r="BH276" s="238">
        <f>IF(N276="sníž. přenesená",J276,0)</f>
        <v>0</v>
      </c>
      <c r="BI276" s="238">
        <f>IF(N276="nulová",J276,0)</f>
        <v>0</v>
      </c>
      <c r="BJ276" s="25" t="s">
        <v>24</v>
      </c>
      <c r="BK276" s="238">
        <f>ROUND(I276*H276,2)</f>
        <v>0</v>
      </c>
      <c r="BL276" s="25" t="s">
        <v>287</v>
      </c>
      <c r="BM276" s="25" t="s">
        <v>2112</v>
      </c>
    </row>
    <row r="277" spans="2:47" s="1" customFormat="1" ht="13.5">
      <c r="B277" s="48"/>
      <c r="C277" s="76"/>
      <c r="D277" s="239" t="s">
        <v>269</v>
      </c>
      <c r="E277" s="76"/>
      <c r="F277" s="240" t="s">
        <v>2113</v>
      </c>
      <c r="G277" s="76"/>
      <c r="H277" s="76"/>
      <c r="I277" s="198"/>
      <c r="J277" s="76"/>
      <c r="K277" s="76"/>
      <c r="L277" s="74"/>
      <c r="M277" s="241"/>
      <c r="N277" s="49"/>
      <c r="O277" s="49"/>
      <c r="P277" s="49"/>
      <c r="Q277" s="49"/>
      <c r="R277" s="49"/>
      <c r="S277" s="49"/>
      <c r="T277" s="97"/>
      <c r="AT277" s="25" t="s">
        <v>269</v>
      </c>
      <c r="AU277" s="25" t="s">
        <v>92</v>
      </c>
    </row>
    <row r="278" spans="2:47" s="1" customFormat="1" ht="13.5">
      <c r="B278" s="48"/>
      <c r="C278" s="76"/>
      <c r="D278" s="239" t="s">
        <v>271</v>
      </c>
      <c r="E278" s="76"/>
      <c r="F278" s="242" t="s">
        <v>871</v>
      </c>
      <c r="G278" s="76"/>
      <c r="H278" s="76"/>
      <c r="I278" s="198"/>
      <c r="J278" s="76"/>
      <c r="K278" s="76"/>
      <c r="L278" s="74"/>
      <c r="M278" s="241"/>
      <c r="N278" s="49"/>
      <c r="O278" s="49"/>
      <c r="P278" s="49"/>
      <c r="Q278" s="49"/>
      <c r="R278" s="49"/>
      <c r="S278" s="49"/>
      <c r="T278" s="97"/>
      <c r="AT278" s="25" t="s">
        <v>271</v>
      </c>
      <c r="AU278" s="25" t="s">
        <v>92</v>
      </c>
    </row>
    <row r="279" spans="2:51" s="12" customFormat="1" ht="13.5">
      <c r="B279" s="253"/>
      <c r="C279" s="254"/>
      <c r="D279" s="239" t="s">
        <v>278</v>
      </c>
      <c r="E279" s="255" t="s">
        <v>40</v>
      </c>
      <c r="F279" s="256" t="s">
        <v>2114</v>
      </c>
      <c r="G279" s="254"/>
      <c r="H279" s="257">
        <v>20</v>
      </c>
      <c r="I279" s="258"/>
      <c r="J279" s="254"/>
      <c r="K279" s="254"/>
      <c r="L279" s="259"/>
      <c r="M279" s="260"/>
      <c r="N279" s="261"/>
      <c r="O279" s="261"/>
      <c r="P279" s="261"/>
      <c r="Q279" s="261"/>
      <c r="R279" s="261"/>
      <c r="S279" s="261"/>
      <c r="T279" s="262"/>
      <c r="AT279" s="263" t="s">
        <v>278</v>
      </c>
      <c r="AU279" s="263" t="s">
        <v>92</v>
      </c>
      <c r="AV279" s="12" t="s">
        <v>92</v>
      </c>
      <c r="AW279" s="12" t="s">
        <v>47</v>
      </c>
      <c r="AX279" s="12" t="s">
        <v>24</v>
      </c>
      <c r="AY279" s="263" t="s">
        <v>261</v>
      </c>
    </row>
    <row r="280" spans="2:65" s="1" customFormat="1" ht="14.4" customHeight="1">
      <c r="B280" s="48"/>
      <c r="C280" s="228" t="s">
        <v>779</v>
      </c>
      <c r="D280" s="228" t="s">
        <v>262</v>
      </c>
      <c r="E280" s="229" t="s">
        <v>1804</v>
      </c>
      <c r="F280" s="230" t="s">
        <v>1805</v>
      </c>
      <c r="G280" s="231" t="s">
        <v>340</v>
      </c>
      <c r="H280" s="232">
        <v>5.6</v>
      </c>
      <c r="I280" s="233"/>
      <c r="J280" s="232">
        <f>ROUND(I280*H280,2)</f>
        <v>0</v>
      </c>
      <c r="K280" s="230" t="s">
        <v>266</v>
      </c>
      <c r="L280" s="74"/>
      <c r="M280" s="234" t="s">
        <v>40</v>
      </c>
      <c r="N280" s="235" t="s">
        <v>55</v>
      </c>
      <c r="O280" s="49"/>
      <c r="P280" s="236">
        <f>O280*H280</f>
        <v>0</v>
      </c>
      <c r="Q280" s="236">
        <v>0</v>
      </c>
      <c r="R280" s="236">
        <f>Q280*H280</f>
        <v>0</v>
      </c>
      <c r="S280" s="236">
        <v>2</v>
      </c>
      <c r="T280" s="237">
        <f>S280*H280</f>
        <v>11.2</v>
      </c>
      <c r="AR280" s="25" t="s">
        <v>287</v>
      </c>
      <c r="AT280" s="25" t="s">
        <v>262</v>
      </c>
      <c r="AU280" s="25" t="s">
        <v>92</v>
      </c>
      <c r="AY280" s="25" t="s">
        <v>261</v>
      </c>
      <c r="BE280" s="238">
        <f>IF(N280="základní",J280,0)</f>
        <v>0</v>
      </c>
      <c r="BF280" s="238">
        <f>IF(N280="snížená",J280,0)</f>
        <v>0</v>
      </c>
      <c r="BG280" s="238">
        <f>IF(N280="zákl. přenesená",J280,0)</f>
        <v>0</v>
      </c>
      <c r="BH280" s="238">
        <f>IF(N280="sníž. přenesená",J280,0)</f>
        <v>0</v>
      </c>
      <c r="BI280" s="238">
        <f>IF(N280="nulová",J280,0)</f>
        <v>0</v>
      </c>
      <c r="BJ280" s="25" t="s">
        <v>24</v>
      </c>
      <c r="BK280" s="238">
        <f>ROUND(I280*H280,2)</f>
        <v>0</v>
      </c>
      <c r="BL280" s="25" t="s">
        <v>287</v>
      </c>
      <c r="BM280" s="25" t="s">
        <v>2115</v>
      </c>
    </row>
    <row r="281" spans="2:47" s="1" customFormat="1" ht="13.5">
      <c r="B281" s="48"/>
      <c r="C281" s="76"/>
      <c r="D281" s="239" t="s">
        <v>269</v>
      </c>
      <c r="E281" s="76"/>
      <c r="F281" s="240" t="s">
        <v>1807</v>
      </c>
      <c r="G281" s="76"/>
      <c r="H281" s="76"/>
      <c r="I281" s="198"/>
      <c r="J281" s="76"/>
      <c r="K281" s="76"/>
      <c r="L281" s="74"/>
      <c r="M281" s="241"/>
      <c r="N281" s="49"/>
      <c r="O281" s="49"/>
      <c r="P281" s="49"/>
      <c r="Q281" s="49"/>
      <c r="R281" s="49"/>
      <c r="S281" s="49"/>
      <c r="T281" s="97"/>
      <c r="AT281" s="25" t="s">
        <v>269</v>
      </c>
      <c r="AU281" s="25" t="s">
        <v>92</v>
      </c>
    </row>
    <row r="282" spans="2:51" s="12" customFormat="1" ht="13.5">
      <c r="B282" s="253"/>
      <c r="C282" s="254"/>
      <c r="D282" s="239" t="s">
        <v>278</v>
      </c>
      <c r="E282" s="255" t="s">
        <v>40</v>
      </c>
      <c r="F282" s="256" t="s">
        <v>2116</v>
      </c>
      <c r="G282" s="254"/>
      <c r="H282" s="257">
        <v>5.6</v>
      </c>
      <c r="I282" s="258"/>
      <c r="J282" s="254"/>
      <c r="K282" s="254"/>
      <c r="L282" s="259"/>
      <c r="M282" s="260"/>
      <c r="N282" s="261"/>
      <c r="O282" s="261"/>
      <c r="P282" s="261"/>
      <c r="Q282" s="261"/>
      <c r="R282" s="261"/>
      <c r="S282" s="261"/>
      <c r="T282" s="262"/>
      <c r="AT282" s="263" t="s">
        <v>278</v>
      </c>
      <c r="AU282" s="263" t="s">
        <v>92</v>
      </c>
      <c r="AV282" s="12" t="s">
        <v>92</v>
      </c>
      <c r="AW282" s="12" t="s">
        <v>47</v>
      </c>
      <c r="AX282" s="12" t="s">
        <v>24</v>
      </c>
      <c r="AY282" s="263" t="s">
        <v>261</v>
      </c>
    </row>
    <row r="283" spans="2:65" s="1" customFormat="1" ht="14.4" customHeight="1">
      <c r="B283" s="48"/>
      <c r="C283" s="228" t="s">
        <v>786</v>
      </c>
      <c r="D283" s="228" t="s">
        <v>262</v>
      </c>
      <c r="E283" s="229" t="s">
        <v>1810</v>
      </c>
      <c r="F283" s="230" t="s">
        <v>1811</v>
      </c>
      <c r="G283" s="231" t="s">
        <v>340</v>
      </c>
      <c r="H283" s="232">
        <v>4.5</v>
      </c>
      <c r="I283" s="233"/>
      <c r="J283" s="232">
        <f>ROUND(I283*H283,2)</f>
        <v>0</v>
      </c>
      <c r="K283" s="230" t="s">
        <v>266</v>
      </c>
      <c r="L283" s="74"/>
      <c r="M283" s="234" t="s">
        <v>40</v>
      </c>
      <c r="N283" s="235" t="s">
        <v>55</v>
      </c>
      <c r="O283" s="49"/>
      <c r="P283" s="236">
        <f>O283*H283</f>
        <v>0</v>
      </c>
      <c r="Q283" s="236">
        <v>0</v>
      </c>
      <c r="R283" s="236">
        <f>Q283*H283</f>
        <v>0</v>
      </c>
      <c r="S283" s="236">
        <v>2.2</v>
      </c>
      <c r="T283" s="237">
        <f>S283*H283</f>
        <v>9.9</v>
      </c>
      <c r="AR283" s="25" t="s">
        <v>287</v>
      </c>
      <c r="AT283" s="25" t="s">
        <v>262</v>
      </c>
      <c r="AU283" s="25" t="s">
        <v>92</v>
      </c>
      <c r="AY283" s="25" t="s">
        <v>261</v>
      </c>
      <c r="BE283" s="238">
        <f>IF(N283="základní",J283,0)</f>
        <v>0</v>
      </c>
      <c r="BF283" s="238">
        <f>IF(N283="snížená",J283,0)</f>
        <v>0</v>
      </c>
      <c r="BG283" s="238">
        <f>IF(N283="zákl. přenesená",J283,0)</f>
        <v>0</v>
      </c>
      <c r="BH283" s="238">
        <f>IF(N283="sníž. přenesená",J283,0)</f>
        <v>0</v>
      </c>
      <c r="BI283" s="238">
        <f>IF(N283="nulová",J283,0)</f>
        <v>0</v>
      </c>
      <c r="BJ283" s="25" t="s">
        <v>24</v>
      </c>
      <c r="BK283" s="238">
        <f>ROUND(I283*H283,2)</f>
        <v>0</v>
      </c>
      <c r="BL283" s="25" t="s">
        <v>287</v>
      </c>
      <c r="BM283" s="25" t="s">
        <v>2117</v>
      </c>
    </row>
    <row r="284" spans="2:47" s="1" customFormat="1" ht="13.5">
      <c r="B284" s="48"/>
      <c r="C284" s="76"/>
      <c r="D284" s="239" t="s">
        <v>269</v>
      </c>
      <c r="E284" s="76"/>
      <c r="F284" s="240" t="s">
        <v>1813</v>
      </c>
      <c r="G284" s="76"/>
      <c r="H284" s="76"/>
      <c r="I284" s="198"/>
      <c r="J284" s="76"/>
      <c r="K284" s="76"/>
      <c r="L284" s="74"/>
      <c r="M284" s="241"/>
      <c r="N284" s="49"/>
      <c r="O284" s="49"/>
      <c r="P284" s="49"/>
      <c r="Q284" s="49"/>
      <c r="R284" s="49"/>
      <c r="S284" s="49"/>
      <c r="T284" s="97"/>
      <c r="AT284" s="25" t="s">
        <v>269</v>
      </c>
      <c r="AU284" s="25" t="s">
        <v>92</v>
      </c>
    </row>
    <row r="285" spans="2:47" s="1" customFormat="1" ht="13.5">
      <c r="B285" s="48"/>
      <c r="C285" s="76"/>
      <c r="D285" s="239" t="s">
        <v>343</v>
      </c>
      <c r="E285" s="76"/>
      <c r="F285" s="242" t="s">
        <v>1814</v>
      </c>
      <c r="G285" s="76"/>
      <c r="H285" s="76"/>
      <c r="I285" s="198"/>
      <c r="J285" s="76"/>
      <c r="K285" s="76"/>
      <c r="L285" s="74"/>
      <c r="M285" s="241"/>
      <c r="N285" s="49"/>
      <c r="O285" s="49"/>
      <c r="P285" s="49"/>
      <c r="Q285" s="49"/>
      <c r="R285" s="49"/>
      <c r="S285" s="49"/>
      <c r="T285" s="97"/>
      <c r="AT285" s="25" t="s">
        <v>343</v>
      </c>
      <c r="AU285" s="25" t="s">
        <v>92</v>
      </c>
    </row>
    <row r="286" spans="2:51" s="12" customFormat="1" ht="13.5">
      <c r="B286" s="253"/>
      <c r="C286" s="254"/>
      <c r="D286" s="239" t="s">
        <v>278</v>
      </c>
      <c r="E286" s="255" t="s">
        <v>40</v>
      </c>
      <c r="F286" s="256" t="s">
        <v>2118</v>
      </c>
      <c r="G286" s="254"/>
      <c r="H286" s="257">
        <v>4.5</v>
      </c>
      <c r="I286" s="258"/>
      <c r="J286" s="254"/>
      <c r="K286" s="254"/>
      <c r="L286" s="259"/>
      <c r="M286" s="260"/>
      <c r="N286" s="261"/>
      <c r="O286" s="261"/>
      <c r="P286" s="261"/>
      <c r="Q286" s="261"/>
      <c r="R286" s="261"/>
      <c r="S286" s="261"/>
      <c r="T286" s="262"/>
      <c r="AT286" s="263" t="s">
        <v>278</v>
      </c>
      <c r="AU286" s="263" t="s">
        <v>92</v>
      </c>
      <c r="AV286" s="12" t="s">
        <v>92</v>
      </c>
      <c r="AW286" s="12" t="s">
        <v>47</v>
      </c>
      <c r="AX286" s="12" t="s">
        <v>24</v>
      </c>
      <c r="AY286" s="263" t="s">
        <v>261</v>
      </c>
    </row>
    <row r="287" spans="2:63" s="10" customFormat="1" ht="29.85" customHeight="1">
      <c r="B287" s="214"/>
      <c r="C287" s="215"/>
      <c r="D287" s="216" t="s">
        <v>83</v>
      </c>
      <c r="E287" s="274" t="s">
        <v>893</v>
      </c>
      <c r="F287" s="274" t="s">
        <v>894</v>
      </c>
      <c r="G287" s="215"/>
      <c r="H287" s="215"/>
      <c r="I287" s="218"/>
      <c r="J287" s="275">
        <f>BK287</f>
        <v>0</v>
      </c>
      <c r="K287" s="215"/>
      <c r="L287" s="220"/>
      <c r="M287" s="221"/>
      <c r="N287" s="222"/>
      <c r="O287" s="222"/>
      <c r="P287" s="223">
        <f>SUM(P288:P309)</f>
        <v>0</v>
      </c>
      <c r="Q287" s="222"/>
      <c r="R287" s="223">
        <f>SUM(R288:R309)</f>
        <v>0</v>
      </c>
      <c r="S287" s="222"/>
      <c r="T287" s="224">
        <f>SUM(T288:T309)</f>
        <v>0</v>
      </c>
      <c r="AR287" s="225" t="s">
        <v>24</v>
      </c>
      <c r="AT287" s="226" t="s">
        <v>83</v>
      </c>
      <c r="AU287" s="226" t="s">
        <v>24</v>
      </c>
      <c r="AY287" s="225" t="s">
        <v>261</v>
      </c>
      <c r="BK287" s="227">
        <f>SUM(BK288:BK309)</f>
        <v>0</v>
      </c>
    </row>
    <row r="288" spans="2:65" s="1" customFormat="1" ht="22.8" customHeight="1">
      <c r="B288" s="48"/>
      <c r="C288" s="228" t="s">
        <v>794</v>
      </c>
      <c r="D288" s="228" t="s">
        <v>262</v>
      </c>
      <c r="E288" s="229" t="s">
        <v>896</v>
      </c>
      <c r="F288" s="230" t="s">
        <v>897</v>
      </c>
      <c r="G288" s="231" t="s">
        <v>363</v>
      </c>
      <c r="H288" s="232">
        <v>69.1</v>
      </c>
      <c r="I288" s="233"/>
      <c r="J288" s="232">
        <f>ROUND(I288*H288,2)</f>
        <v>0</v>
      </c>
      <c r="K288" s="230" t="s">
        <v>266</v>
      </c>
      <c r="L288" s="74"/>
      <c r="M288" s="234" t="s">
        <v>40</v>
      </c>
      <c r="N288" s="235" t="s">
        <v>55</v>
      </c>
      <c r="O288" s="49"/>
      <c r="P288" s="236">
        <f>O288*H288</f>
        <v>0</v>
      </c>
      <c r="Q288" s="236">
        <v>0</v>
      </c>
      <c r="R288" s="236">
        <f>Q288*H288</f>
        <v>0</v>
      </c>
      <c r="S288" s="236">
        <v>0</v>
      </c>
      <c r="T288" s="237">
        <f>S288*H288</f>
        <v>0</v>
      </c>
      <c r="AR288" s="25" t="s">
        <v>287</v>
      </c>
      <c r="AT288" s="25" t="s">
        <v>262</v>
      </c>
      <c r="AU288" s="25" t="s">
        <v>92</v>
      </c>
      <c r="AY288" s="25" t="s">
        <v>261</v>
      </c>
      <c r="BE288" s="238">
        <f>IF(N288="základní",J288,0)</f>
        <v>0</v>
      </c>
      <c r="BF288" s="238">
        <f>IF(N288="snížená",J288,0)</f>
        <v>0</v>
      </c>
      <c r="BG288" s="238">
        <f>IF(N288="zákl. přenesená",J288,0)</f>
        <v>0</v>
      </c>
      <c r="BH288" s="238">
        <f>IF(N288="sníž. přenesená",J288,0)</f>
        <v>0</v>
      </c>
      <c r="BI288" s="238">
        <f>IF(N288="nulová",J288,0)</f>
        <v>0</v>
      </c>
      <c r="BJ288" s="25" t="s">
        <v>24</v>
      </c>
      <c r="BK288" s="238">
        <f>ROUND(I288*H288,2)</f>
        <v>0</v>
      </c>
      <c r="BL288" s="25" t="s">
        <v>287</v>
      </c>
      <c r="BM288" s="25" t="s">
        <v>2119</v>
      </c>
    </row>
    <row r="289" spans="2:47" s="1" customFormat="1" ht="13.5">
      <c r="B289" s="48"/>
      <c r="C289" s="76"/>
      <c r="D289" s="239" t="s">
        <v>269</v>
      </c>
      <c r="E289" s="76"/>
      <c r="F289" s="240" t="s">
        <v>899</v>
      </c>
      <c r="G289" s="76"/>
      <c r="H289" s="76"/>
      <c r="I289" s="198"/>
      <c r="J289" s="76"/>
      <c r="K289" s="76"/>
      <c r="L289" s="74"/>
      <c r="M289" s="241"/>
      <c r="N289" s="49"/>
      <c r="O289" s="49"/>
      <c r="P289" s="49"/>
      <c r="Q289" s="49"/>
      <c r="R289" s="49"/>
      <c r="S289" s="49"/>
      <c r="T289" s="97"/>
      <c r="AT289" s="25" t="s">
        <v>269</v>
      </c>
      <c r="AU289" s="25" t="s">
        <v>92</v>
      </c>
    </row>
    <row r="290" spans="2:47" s="1" customFormat="1" ht="13.5">
      <c r="B290" s="48"/>
      <c r="C290" s="76"/>
      <c r="D290" s="239" t="s">
        <v>343</v>
      </c>
      <c r="E290" s="76"/>
      <c r="F290" s="242" t="s">
        <v>900</v>
      </c>
      <c r="G290" s="76"/>
      <c r="H290" s="76"/>
      <c r="I290" s="198"/>
      <c r="J290" s="76"/>
      <c r="K290" s="76"/>
      <c r="L290" s="74"/>
      <c r="M290" s="241"/>
      <c r="N290" s="49"/>
      <c r="O290" s="49"/>
      <c r="P290" s="49"/>
      <c r="Q290" s="49"/>
      <c r="R290" s="49"/>
      <c r="S290" s="49"/>
      <c r="T290" s="97"/>
      <c r="AT290" s="25" t="s">
        <v>343</v>
      </c>
      <c r="AU290" s="25" t="s">
        <v>92</v>
      </c>
    </row>
    <row r="291" spans="2:65" s="1" customFormat="1" ht="14.4" customHeight="1">
      <c r="B291" s="48"/>
      <c r="C291" s="228" t="s">
        <v>802</v>
      </c>
      <c r="D291" s="228" t="s">
        <v>262</v>
      </c>
      <c r="E291" s="229" t="s">
        <v>902</v>
      </c>
      <c r="F291" s="230" t="s">
        <v>903</v>
      </c>
      <c r="G291" s="231" t="s">
        <v>363</v>
      </c>
      <c r="H291" s="232">
        <v>760.1</v>
      </c>
      <c r="I291" s="233"/>
      <c r="J291" s="232">
        <f>ROUND(I291*H291,2)</f>
        <v>0</v>
      </c>
      <c r="K291" s="230" t="s">
        <v>266</v>
      </c>
      <c r="L291" s="74"/>
      <c r="M291" s="234" t="s">
        <v>40</v>
      </c>
      <c r="N291" s="235" t="s">
        <v>55</v>
      </c>
      <c r="O291" s="49"/>
      <c r="P291" s="236">
        <f>O291*H291</f>
        <v>0</v>
      </c>
      <c r="Q291" s="236">
        <v>0</v>
      </c>
      <c r="R291" s="236">
        <f>Q291*H291</f>
        <v>0</v>
      </c>
      <c r="S291" s="236">
        <v>0</v>
      </c>
      <c r="T291" s="237">
        <f>S291*H291</f>
        <v>0</v>
      </c>
      <c r="AR291" s="25" t="s">
        <v>287</v>
      </c>
      <c r="AT291" s="25" t="s">
        <v>262</v>
      </c>
      <c r="AU291" s="25" t="s">
        <v>92</v>
      </c>
      <c r="AY291" s="25" t="s">
        <v>261</v>
      </c>
      <c r="BE291" s="238">
        <f>IF(N291="základní",J291,0)</f>
        <v>0</v>
      </c>
      <c r="BF291" s="238">
        <f>IF(N291="snížená",J291,0)</f>
        <v>0</v>
      </c>
      <c r="BG291" s="238">
        <f>IF(N291="zákl. přenesená",J291,0)</f>
        <v>0</v>
      </c>
      <c r="BH291" s="238">
        <f>IF(N291="sníž. přenesená",J291,0)</f>
        <v>0</v>
      </c>
      <c r="BI291" s="238">
        <f>IF(N291="nulová",J291,0)</f>
        <v>0</v>
      </c>
      <c r="BJ291" s="25" t="s">
        <v>24</v>
      </c>
      <c r="BK291" s="238">
        <f>ROUND(I291*H291,2)</f>
        <v>0</v>
      </c>
      <c r="BL291" s="25" t="s">
        <v>287</v>
      </c>
      <c r="BM291" s="25" t="s">
        <v>2120</v>
      </c>
    </row>
    <row r="292" spans="2:47" s="1" customFormat="1" ht="13.5">
      <c r="B292" s="48"/>
      <c r="C292" s="76"/>
      <c r="D292" s="239" t="s">
        <v>269</v>
      </c>
      <c r="E292" s="76"/>
      <c r="F292" s="240" t="s">
        <v>905</v>
      </c>
      <c r="G292" s="76"/>
      <c r="H292" s="76"/>
      <c r="I292" s="198"/>
      <c r="J292" s="76"/>
      <c r="K292" s="76"/>
      <c r="L292" s="74"/>
      <c r="M292" s="241"/>
      <c r="N292" s="49"/>
      <c r="O292" s="49"/>
      <c r="P292" s="49"/>
      <c r="Q292" s="49"/>
      <c r="R292" s="49"/>
      <c r="S292" s="49"/>
      <c r="T292" s="97"/>
      <c r="AT292" s="25" t="s">
        <v>269</v>
      </c>
      <c r="AU292" s="25" t="s">
        <v>92</v>
      </c>
    </row>
    <row r="293" spans="2:47" s="1" customFormat="1" ht="13.5">
      <c r="B293" s="48"/>
      <c r="C293" s="76"/>
      <c r="D293" s="239" t="s">
        <v>343</v>
      </c>
      <c r="E293" s="76"/>
      <c r="F293" s="242" t="s">
        <v>900</v>
      </c>
      <c r="G293" s="76"/>
      <c r="H293" s="76"/>
      <c r="I293" s="198"/>
      <c r="J293" s="76"/>
      <c r="K293" s="76"/>
      <c r="L293" s="74"/>
      <c r="M293" s="241"/>
      <c r="N293" s="49"/>
      <c r="O293" s="49"/>
      <c r="P293" s="49"/>
      <c r="Q293" s="49"/>
      <c r="R293" s="49"/>
      <c r="S293" s="49"/>
      <c r="T293" s="97"/>
      <c r="AT293" s="25" t="s">
        <v>343</v>
      </c>
      <c r="AU293" s="25" t="s">
        <v>92</v>
      </c>
    </row>
    <row r="294" spans="2:51" s="12" customFormat="1" ht="13.5">
      <c r="B294" s="253"/>
      <c r="C294" s="254"/>
      <c r="D294" s="239" t="s">
        <v>278</v>
      </c>
      <c r="E294" s="255" t="s">
        <v>40</v>
      </c>
      <c r="F294" s="256" t="s">
        <v>2121</v>
      </c>
      <c r="G294" s="254"/>
      <c r="H294" s="257">
        <v>760.1</v>
      </c>
      <c r="I294" s="258"/>
      <c r="J294" s="254"/>
      <c r="K294" s="254"/>
      <c r="L294" s="259"/>
      <c r="M294" s="260"/>
      <c r="N294" s="261"/>
      <c r="O294" s="261"/>
      <c r="P294" s="261"/>
      <c r="Q294" s="261"/>
      <c r="R294" s="261"/>
      <c r="S294" s="261"/>
      <c r="T294" s="262"/>
      <c r="AT294" s="263" t="s">
        <v>278</v>
      </c>
      <c r="AU294" s="263" t="s">
        <v>92</v>
      </c>
      <c r="AV294" s="12" t="s">
        <v>92</v>
      </c>
      <c r="AW294" s="12" t="s">
        <v>47</v>
      </c>
      <c r="AX294" s="12" t="s">
        <v>24</v>
      </c>
      <c r="AY294" s="263" t="s">
        <v>261</v>
      </c>
    </row>
    <row r="295" spans="2:65" s="1" customFormat="1" ht="14.4" customHeight="1">
      <c r="B295" s="48"/>
      <c r="C295" s="228" t="s">
        <v>809</v>
      </c>
      <c r="D295" s="228" t="s">
        <v>262</v>
      </c>
      <c r="E295" s="229" t="s">
        <v>908</v>
      </c>
      <c r="F295" s="230" t="s">
        <v>909</v>
      </c>
      <c r="G295" s="231" t="s">
        <v>363</v>
      </c>
      <c r="H295" s="232">
        <v>69.1</v>
      </c>
      <c r="I295" s="233"/>
      <c r="J295" s="232">
        <f>ROUND(I295*H295,2)</f>
        <v>0</v>
      </c>
      <c r="K295" s="230" t="s">
        <v>266</v>
      </c>
      <c r="L295" s="74"/>
      <c r="M295" s="234" t="s">
        <v>40</v>
      </c>
      <c r="N295" s="235" t="s">
        <v>55</v>
      </c>
      <c r="O295" s="49"/>
      <c r="P295" s="236">
        <f>O295*H295</f>
        <v>0</v>
      </c>
      <c r="Q295" s="236">
        <v>0</v>
      </c>
      <c r="R295" s="236">
        <f>Q295*H295</f>
        <v>0</v>
      </c>
      <c r="S295" s="236">
        <v>0</v>
      </c>
      <c r="T295" s="237">
        <f>S295*H295</f>
        <v>0</v>
      </c>
      <c r="AR295" s="25" t="s">
        <v>287</v>
      </c>
      <c r="AT295" s="25" t="s">
        <v>262</v>
      </c>
      <c r="AU295" s="25" t="s">
        <v>92</v>
      </c>
      <c r="AY295" s="25" t="s">
        <v>261</v>
      </c>
      <c r="BE295" s="238">
        <f>IF(N295="základní",J295,0)</f>
        <v>0</v>
      </c>
      <c r="BF295" s="238">
        <f>IF(N295="snížená",J295,0)</f>
        <v>0</v>
      </c>
      <c r="BG295" s="238">
        <f>IF(N295="zákl. přenesená",J295,0)</f>
        <v>0</v>
      </c>
      <c r="BH295" s="238">
        <f>IF(N295="sníž. přenesená",J295,0)</f>
        <v>0</v>
      </c>
      <c r="BI295" s="238">
        <f>IF(N295="nulová",J295,0)</f>
        <v>0</v>
      </c>
      <c r="BJ295" s="25" t="s">
        <v>24</v>
      </c>
      <c r="BK295" s="238">
        <f>ROUND(I295*H295,2)</f>
        <v>0</v>
      </c>
      <c r="BL295" s="25" t="s">
        <v>287</v>
      </c>
      <c r="BM295" s="25" t="s">
        <v>2122</v>
      </c>
    </row>
    <row r="296" spans="2:47" s="1" customFormat="1" ht="13.5">
      <c r="B296" s="48"/>
      <c r="C296" s="76"/>
      <c r="D296" s="239" t="s">
        <v>269</v>
      </c>
      <c r="E296" s="76"/>
      <c r="F296" s="240" t="s">
        <v>911</v>
      </c>
      <c r="G296" s="76"/>
      <c r="H296" s="76"/>
      <c r="I296" s="198"/>
      <c r="J296" s="76"/>
      <c r="K296" s="76"/>
      <c r="L296" s="74"/>
      <c r="M296" s="241"/>
      <c r="N296" s="49"/>
      <c r="O296" s="49"/>
      <c r="P296" s="49"/>
      <c r="Q296" s="49"/>
      <c r="R296" s="49"/>
      <c r="S296" s="49"/>
      <c r="T296" s="97"/>
      <c r="AT296" s="25" t="s">
        <v>269</v>
      </c>
      <c r="AU296" s="25" t="s">
        <v>92</v>
      </c>
    </row>
    <row r="297" spans="2:47" s="1" customFormat="1" ht="13.5">
      <c r="B297" s="48"/>
      <c r="C297" s="76"/>
      <c r="D297" s="239" t="s">
        <v>343</v>
      </c>
      <c r="E297" s="76"/>
      <c r="F297" s="242" t="s">
        <v>912</v>
      </c>
      <c r="G297" s="76"/>
      <c r="H297" s="76"/>
      <c r="I297" s="198"/>
      <c r="J297" s="76"/>
      <c r="K297" s="76"/>
      <c r="L297" s="74"/>
      <c r="M297" s="241"/>
      <c r="N297" s="49"/>
      <c r="O297" s="49"/>
      <c r="P297" s="49"/>
      <c r="Q297" s="49"/>
      <c r="R297" s="49"/>
      <c r="S297" s="49"/>
      <c r="T297" s="97"/>
      <c r="AT297" s="25" t="s">
        <v>343</v>
      </c>
      <c r="AU297" s="25" t="s">
        <v>92</v>
      </c>
    </row>
    <row r="298" spans="2:65" s="1" customFormat="1" ht="22.8" customHeight="1">
      <c r="B298" s="48"/>
      <c r="C298" s="228" t="s">
        <v>816</v>
      </c>
      <c r="D298" s="228" t="s">
        <v>262</v>
      </c>
      <c r="E298" s="229" t="s">
        <v>914</v>
      </c>
      <c r="F298" s="230" t="s">
        <v>915</v>
      </c>
      <c r="G298" s="231" t="s">
        <v>363</v>
      </c>
      <c r="H298" s="232">
        <v>69.1</v>
      </c>
      <c r="I298" s="233"/>
      <c r="J298" s="232">
        <f>ROUND(I298*H298,2)</f>
        <v>0</v>
      </c>
      <c r="K298" s="230" t="s">
        <v>266</v>
      </c>
      <c r="L298" s="74"/>
      <c r="M298" s="234" t="s">
        <v>40</v>
      </c>
      <c r="N298" s="235" t="s">
        <v>55</v>
      </c>
      <c r="O298" s="49"/>
      <c r="P298" s="236">
        <f>O298*H298</f>
        <v>0</v>
      </c>
      <c r="Q298" s="236">
        <v>0</v>
      </c>
      <c r="R298" s="236">
        <f>Q298*H298</f>
        <v>0</v>
      </c>
      <c r="S298" s="236">
        <v>0</v>
      </c>
      <c r="T298" s="237">
        <f>S298*H298</f>
        <v>0</v>
      </c>
      <c r="AR298" s="25" t="s">
        <v>287</v>
      </c>
      <c r="AT298" s="25" t="s">
        <v>262</v>
      </c>
      <c r="AU298" s="25" t="s">
        <v>92</v>
      </c>
      <c r="AY298" s="25" t="s">
        <v>261</v>
      </c>
      <c r="BE298" s="238">
        <f>IF(N298="základní",J298,0)</f>
        <v>0</v>
      </c>
      <c r="BF298" s="238">
        <f>IF(N298="snížená",J298,0)</f>
        <v>0</v>
      </c>
      <c r="BG298" s="238">
        <f>IF(N298="zákl. přenesená",J298,0)</f>
        <v>0</v>
      </c>
      <c r="BH298" s="238">
        <f>IF(N298="sníž. přenesená",J298,0)</f>
        <v>0</v>
      </c>
      <c r="BI298" s="238">
        <f>IF(N298="nulová",J298,0)</f>
        <v>0</v>
      </c>
      <c r="BJ298" s="25" t="s">
        <v>24</v>
      </c>
      <c r="BK298" s="238">
        <f>ROUND(I298*H298,2)</f>
        <v>0</v>
      </c>
      <c r="BL298" s="25" t="s">
        <v>287</v>
      </c>
      <c r="BM298" s="25" t="s">
        <v>2123</v>
      </c>
    </row>
    <row r="299" spans="2:47" s="1" customFormat="1" ht="13.5">
      <c r="B299" s="48"/>
      <c r="C299" s="76"/>
      <c r="D299" s="239" t="s">
        <v>269</v>
      </c>
      <c r="E299" s="76"/>
      <c r="F299" s="240" t="s">
        <v>917</v>
      </c>
      <c r="G299" s="76"/>
      <c r="H299" s="76"/>
      <c r="I299" s="198"/>
      <c r="J299" s="76"/>
      <c r="K299" s="76"/>
      <c r="L299" s="74"/>
      <c r="M299" s="241"/>
      <c r="N299" s="49"/>
      <c r="O299" s="49"/>
      <c r="P299" s="49"/>
      <c r="Q299" s="49"/>
      <c r="R299" s="49"/>
      <c r="S299" s="49"/>
      <c r="T299" s="97"/>
      <c r="AT299" s="25" t="s">
        <v>269</v>
      </c>
      <c r="AU299" s="25" t="s">
        <v>92</v>
      </c>
    </row>
    <row r="300" spans="2:47" s="1" customFormat="1" ht="13.5">
      <c r="B300" s="48"/>
      <c r="C300" s="76"/>
      <c r="D300" s="239" t="s">
        <v>343</v>
      </c>
      <c r="E300" s="76"/>
      <c r="F300" s="242" t="s">
        <v>918</v>
      </c>
      <c r="G300" s="76"/>
      <c r="H300" s="76"/>
      <c r="I300" s="198"/>
      <c r="J300" s="76"/>
      <c r="K300" s="76"/>
      <c r="L300" s="74"/>
      <c r="M300" s="241"/>
      <c r="N300" s="49"/>
      <c r="O300" s="49"/>
      <c r="P300" s="49"/>
      <c r="Q300" s="49"/>
      <c r="R300" s="49"/>
      <c r="S300" s="49"/>
      <c r="T300" s="97"/>
      <c r="AT300" s="25" t="s">
        <v>343</v>
      </c>
      <c r="AU300" s="25" t="s">
        <v>92</v>
      </c>
    </row>
    <row r="301" spans="2:47" s="1" customFormat="1" ht="13.5">
      <c r="B301" s="48"/>
      <c r="C301" s="76"/>
      <c r="D301" s="239" t="s">
        <v>271</v>
      </c>
      <c r="E301" s="76"/>
      <c r="F301" s="242" t="s">
        <v>919</v>
      </c>
      <c r="G301" s="76"/>
      <c r="H301" s="76"/>
      <c r="I301" s="198"/>
      <c r="J301" s="76"/>
      <c r="K301" s="76"/>
      <c r="L301" s="74"/>
      <c r="M301" s="241"/>
      <c r="N301" s="49"/>
      <c r="O301" s="49"/>
      <c r="P301" s="49"/>
      <c r="Q301" s="49"/>
      <c r="R301" s="49"/>
      <c r="S301" s="49"/>
      <c r="T301" s="97"/>
      <c r="AT301" s="25" t="s">
        <v>271</v>
      </c>
      <c r="AU301" s="25" t="s">
        <v>92</v>
      </c>
    </row>
    <row r="302" spans="2:65" s="1" customFormat="1" ht="22.8" customHeight="1">
      <c r="B302" s="48"/>
      <c r="C302" s="228" t="s">
        <v>820</v>
      </c>
      <c r="D302" s="228" t="s">
        <v>262</v>
      </c>
      <c r="E302" s="229" t="s">
        <v>921</v>
      </c>
      <c r="F302" s="230" t="s">
        <v>922</v>
      </c>
      <c r="G302" s="231" t="s">
        <v>363</v>
      </c>
      <c r="H302" s="232">
        <v>3.98</v>
      </c>
      <c r="I302" s="233"/>
      <c r="J302" s="232">
        <f>ROUND(I302*H302,2)</f>
        <v>0</v>
      </c>
      <c r="K302" s="230" t="s">
        <v>266</v>
      </c>
      <c r="L302" s="74"/>
      <c r="M302" s="234" t="s">
        <v>40</v>
      </c>
      <c r="N302" s="235" t="s">
        <v>55</v>
      </c>
      <c r="O302" s="49"/>
      <c r="P302" s="236">
        <f>O302*H302</f>
        <v>0</v>
      </c>
      <c r="Q302" s="236">
        <v>0</v>
      </c>
      <c r="R302" s="236">
        <f>Q302*H302</f>
        <v>0</v>
      </c>
      <c r="S302" s="236">
        <v>0</v>
      </c>
      <c r="T302" s="237">
        <f>S302*H302</f>
        <v>0</v>
      </c>
      <c r="AR302" s="25" t="s">
        <v>287</v>
      </c>
      <c r="AT302" s="25" t="s">
        <v>262</v>
      </c>
      <c r="AU302" s="25" t="s">
        <v>92</v>
      </c>
      <c r="AY302" s="25" t="s">
        <v>261</v>
      </c>
      <c r="BE302" s="238">
        <f>IF(N302="základní",J302,0)</f>
        <v>0</v>
      </c>
      <c r="BF302" s="238">
        <f>IF(N302="snížená",J302,0)</f>
        <v>0</v>
      </c>
      <c r="BG302" s="238">
        <f>IF(N302="zákl. přenesená",J302,0)</f>
        <v>0</v>
      </c>
      <c r="BH302" s="238">
        <f>IF(N302="sníž. přenesená",J302,0)</f>
        <v>0</v>
      </c>
      <c r="BI302" s="238">
        <f>IF(N302="nulová",J302,0)</f>
        <v>0</v>
      </c>
      <c r="BJ302" s="25" t="s">
        <v>24</v>
      </c>
      <c r="BK302" s="238">
        <f>ROUND(I302*H302,2)</f>
        <v>0</v>
      </c>
      <c r="BL302" s="25" t="s">
        <v>287</v>
      </c>
      <c r="BM302" s="25" t="s">
        <v>2124</v>
      </c>
    </row>
    <row r="303" spans="2:47" s="1" customFormat="1" ht="13.5">
      <c r="B303" s="48"/>
      <c r="C303" s="76"/>
      <c r="D303" s="239" t="s">
        <v>269</v>
      </c>
      <c r="E303" s="76"/>
      <c r="F303" s="240" t="s">
        <v>924</v>
      </c>
      <c r="G303" s="76"/>
      <c r="H303" s="76"/>
      <c r="I303" s="198"/>
      <c r="J303" s="76"/>
      <c r="K303" s="76"/>
      <c r="L303" s="74"/>
      <c r="M303" s="241"/>
      <c r="N303" s="49"/>
      <c r="O303" s="49"/>
      <c r="P303" s="49"/>
      <c r="Q303" s="49"/>
      <c r="R303" s="49"/>
      <c r="S303" s="49"/>
      <c r="T303" s="97"/>
      <c r="AT303" s="25" t="s">
        <v>269</v>
      </c>
      <c r="AU303" s="25" t="s">
        <v>92</v>
      </c>
    </row>
    <row r="304" spans="2:47" s="1" customFormat="1" ht="13.5">
      <c r="B304" s="48"/>
      <c r="C304" s="76"/>
      <c r="D304" s="239" t="s">
        <v>271</v>
      </c>
      <c r="E304" s="76"/>
      <c r="F304" s="242" t="s">
        <v>925</v>
      </c>
      <c r="G304" s="76"/>
      <c r="H304" s="76"/>
      <c r="I304" s="198"/>
      <c r="J304" s="76"/>
      <c r="K304" s="76"/>
      <c r="L304" s="74"/>
      <c r="M304" s="241"/>
      <c r="N304" s="49"/>
      <c r="O304" s="49"/>
      <c r="P304" s="49"/>
      <c r="Q304" s="49"/>
      <c r="R304" s="49"/>
      <c r="S304" s="49"/>
      <c r="T304" s="97"/>
      <c r="AT304" s="25" t="s">
        <v>271</v>
      </c>
      <c r="AU304" s="25" t="s">
        <v>92</v>
      </c>
    </row>
    <row r="305" spans="2:51" s="11" customFormat="1" ht="13.5">
      <c r="B305" s="243"/>
      <c r="C305" s="244"/>
      <c r="D305" s="239" t="s">
        <v>278</v>
      </c>
      <c r="E305" s="245" t="s">
        <v>40</v>
      </c>
      <c r="F305" s="246" t="s">
        <v>926</v>
      </c>
      <c r="G305" s="244"/>
      <c r="H305" s="245" t="s">
        <v>40</v>
      </c>
      <c r="I305" s="247"/>
      <c r="J305" s="244"/>
      <c r="K305" s="244"/>
      <c r="L305" s="248"/>
      <c r="M305" s="249"/>
      <c r="N305" s="250"/>
      <c r="O305" s="250"/>
      <c r="P305" s="250"/>
      <c r="Q305" s="250"/>
      <c r="R305" s="250"/>
      <c r="S305" s="250"/>
      <c r="T305" s="251"/>
      <c r="AT305" s="252" t="s">
        <v>278</v>
      </c>
      <c r="AU305" s="252" t="s">
        <v>92</v>
      </c>
      <c r="AV305" s="11" t="s">
        <v>24</v>
      </c>
      <c r="AW305" s="11" t="s">
        <v>47</v>
      </c>
      <c r="AX305" s="11" t="s">
        <v>84</v>
      </c>
      <c r="AY305" s="252" t="s">
        <v>261</v>
      </c>
    </row>
    <row r="306" spans="2:51" s="12" customFormat="1" ht="13.5">
      <c r="B306" s="253"/>
      <c r="C306" s="254"/>
      <c r="D306" s="239" t="s">
        <v>278</v>
      </c>
      <c r="E306" s="255" t="s">
        <v>40</v>
      </c>
      <c r="F306" s="256" t="s">
        <v>2125</v>
      </c>
      <c r="G306" s="254"/>
      <c r="H306" s="257">
        <v>0.41</v>
      </c>
      <c r="I306" s="258"/>
      <c r="J306" s="254"/>
      <c r="K306" s="254"/>
      <c r="L306" s="259"/>
      <c r="M306" s="260"/>
      <c r="N306" s="261"/>
      <c r="O306" s="261"/>
      <c r="P306" s="261"/>
      <c r="Q306" s="261"/>
      <c r="R306" s="261"/>
      <c r="S306" s="261"/>
      <c r="T306" s="262"/>
      <c r="AT306" s="263" t="s">
        <v>278</v>
      </c>
      <c r="AU306" s="263" t="s">
        <v>92</v>
      </c>
      <c r="AV306" s="12" t="s">
        <v>92</v>
      </c>
      <c r="AW306" s="12" t="s">
        <v>47</v>
      </c>
      <c r="AX306" s="12" t="s">
        <v>84</v>
      </c>
      <c r="AY306" s="263" t="s">
        <v>261</v>
      </c>
    </row>
    <row r="307" spans="2:51" s="12" customFormat="1" ht="13.5">
      <c r="B307" s="253"/>
      <c r="C307" s="254"/>
      <c r="D307" s="239" t="s">
        <v>278</v>
      </c>
      <c r="E307" s="255" t="s">
        <v>40</v>
      </c>
      <c r="F307" s="256" t="s">
        <v>2126</v>
      </c>
      <c r="G307" s="254"/>
      <c r="H307" s="257">
        <v>3.14</v>
      </c>
      <c r="I307" s="258"/>
      <c r="J307" s="254"/>
      <c r="K307" s="254"/>
      <c r="L307" s="259"/>
      <c r="M307" s="260"/>
      <c r="N307" s="261"/>
      <c r="O307" s="261"/>
      <c r="P307" s="261"/>
      <c r="Q307" s="261"/>
      <c r="R307" s="261"/>
      <c r="S307" s="261"/>
      <c r="T307" s="262"/>
      <c r="AT307" s="263" t="s">
        <v>278</v>
      </c>
      <c r="AU307" s="263" t="s">
        <v>92</v>
      </c>
      <c r="AV307" s="12" t="s">
        <v>92</v>
      </c>
      <c r="AW307" s="12" t="s">
        <v>47</v>
      </c>
      <c r="AX307" s="12" t="s">
        <v>84</v>
      </c>
      <c r="AY307" s="263" t="s">
        <v>261</v>
      </c>
    </row>
    <row r="308" spans="2:51" s="12" customFormat="1" ht="13.5">
      <c r="B308" s="253"/>
      <c r="C308" s="254"/>
      <c r="D308" s="239" t="s">
        <v>278</v>
      </c>
      <c r="E308" s="255" t="s">
        <v>40</v>
      </c>
      <c r="F308" s="256" t="s">
        <v>929</v>
      </c>
      <c r="G308" s="254"/>
      <c r="H308" s="257">
        <v>0.43</v>
      </c>
      <c r="I308" s="258"/>
      <c r="J308" s="254"/>
      <c r="K308" s="254"/>
      <c r="L308" s="259"/>
      <c r="M308" s="260"/>
      <c r="N308" s="261"/>
      <c r="O308" s="261"/>
      <c r="P308" s="261"/>
      <c r="Q308" s="261"/>
      <c r="R308" s="261"/>
      <c r="S308" s="261"/>
      <c r="T308" s="262"/>
      <c r="AT308" s="263" t="s">
        <v>278</v>
      </c>
      <c r="AU308" s="263" t="s">
        <v>92</v>
      </c>
      <c r="AV308" s="12" t="s">
        <v>92</v>
      </c>
      <c r="AW308" s="12" t="s">
        <v>47</v>
      </c>
      <c r="AX308" s="12" t="s">
        <v>84</v>
      </c>
      <c r="AY308" s="263" t="s">
        <v>261</v>
      </c>
    </row>
    <row r="309" spans="2:51" s="15" customFormat="1" ht="13.5">
      <c r="B309" s="290"/>
      <c r="C309" s="291"/>
      <c r="D309" s="239" t="s">
        <v>278</v>
      </c>
      <c r="E309" s="292" t="s">
        <v>40</v>
      </c>
      <c r="F309" s="293" t="s">
        <v>380</v>
      </c>
      <c r="G309" s="291"/>
      <c r="H309" s="294">
        <v>3.98</v>
      </c>
      <c r="I309" s="295"/>
      <c r="J309" s="291"/>
      <c r="K309" s="291"/>
      <c r="L309" s="296"/>
      <c r="M309" s="297"/>
      <c r="N309" s="298"/>
      <c r="O309" s="298"/>
      <c r="P309" s="298"/>
      <c r="Q309" s="298"/>
      <c r="R309" s="298"/>
      <c r="S309" s="298"/>
      <c r="T309" s="299"/>
      <c r="AT309" s="300" t="s">
        <v>278</v>
      </c>
      <c r="AU309" s="300" t="s">
        <v>92</v>
      </c>
      <c r="AV309" s="15" t="s">
        <v>287</v>
      </c>
      <c r="AW309" s="15" t="s">
        <v>47</v>
      </c>
      <c r="AX309" s="15" t="s">
        <v>24</v>
      </c>
      <c r="AY309" s="300" t="s">
        <v>261</v>
      </c>
    </row>
    <row r="310" spans="2:63" s="10" customFormat="1" ht="29.85" customHeight="1">
      <c r="B310" s="214"/>
      <c r="C310" s="215"/>
      <c r="D310" s="216" t="s">
        <v>83</v>
      </c>
      <c r="E310" s="274" t="s">
        <v>930</v>
      </c>
      <c r="F310" s="274" t="s">
        <v>931</v>
      </c>
      <c r="G310" s="215"/>
      <c r="H310" s="215"/>
      <c r="I310" s="218"/>
      <c r="J310" s="275">
        <f>BK310</f>
        <v>0</v>
      </c>
      <c r="K310" s="215"/>
      <c r="L310" s="220"/>
      <c r="M310" s="221"/>
      <c r="N310" s="222"/>
      <c r="O310" s="222"/>
      <c r="P310" s="223">
        <f>SUM(P311:P314)</f>
        <v>0</v>
      </c>
      <c r="Q310" s="222"/>
      <c r="R310" s="223">
        <f>SUM(R311:R314)</f>
        <v>0</v>
      </c>
      <c r="S310" s="222"/>
      <c r="T310" s="224">
        <f>SUM(T311:T314)</f>
        <v>0</v>
      </c>
      <c r="AR310" s="225" t="s">
        <v>24</v>
      </c>
      <c r="AT310" s="226" t="s">
        <v>83</v>
      </c>
      <c r="AU310" s="226" t="s">
        <v>24</v>
      </c>
      <c r="AY310" s="225" t="s">
        <v>261</v>
      </c>
      <c r="BK310" s="227">
        <f>SUM(BK311:BK314)</f>
        <v>0</v>
      </c>
    </row>
    <row r="311" spans="2:65" s="1" customFormat="1" ht="14.4" customHeight="1">
      <c r="B311" s="48"/>
      <c r="C311" s="228" t="s">
        <v>826</v>
      </c>
      <c r="D311" s="228" t="s">
        <v>262</v>
      </c>
      <c r="E311" s="229" t="s">
        <v>933</v>
      </c>
      <c r="F311" s="230" t="s">
        <v>934</v>
      </c>
      <c r="G311" s="231" t="s">
        <v>363</v>
      </c>
      <c r="H311" s="232">
        <v>625.8</v>
      </c>
      <c r="I311" s="233"/>
      <c r="J311" s="232">
        <f>ROUND(I311*H311,2)</f>
        <v>0</v>
      </c>
      <c r="K311" s="230" t="s">
        <v>266</v>
      </c>
      <c r="L311" s="74"/>
      <c r="M311" s="234" t="s">
        <v>40</v>
      </c>
      <c r="N311" s="235" t="s">
        <v>55</v>
      </c>
      <c r="O311" s="49"/>
      <c r="P311" s="236">
        <f>O311*H311</f>
        <v>0</v>
      </c>
      <c r="Q311" s="236">
        <v>0</v>
      </c>
      <c r="R311" s="236">
        <f>Q311*H311</f>
        <v>0</v>
      </c>
      <c r="S311" s="236">
        <v>0</v>
      </c>
      <c r="T311" s="237">
        <f>S311*H311</f>
        <v>0</v>
      </c>
      <c r="AR311" s="25" t="s">
        <v>287</v>
      </c>
      <c r="AT311" s="25" t="s">
        <v>262</v>
      </c>
      <c r="AU311" s="25" t="s">
        <v>92</v>
      </c>
      <c r="AY311" s="25" t="s">
        <v>261</v>
      </c>
      <c r="BE311" s="238">
        <f>IF(N311="základní",J311,0)</f>
        <v>0</v>
      </c>
      <c r="BF311" s="238">
        <f>IF(N311="snížená",J311,0)</f>
        <v>0</v>
      </c>
      <c r="BG311" s="238">
        <f>IF(N311="zákl. přenesená",J311,0)</f>
        <v>0</v>
      </c>
      <c r="BH311" s="238">
        <f>IF(N311="sníž. přenesená",J311,0)</f>
        <v>0</v>
      </c>
      <c r="BI311" s="238">
        <f>IF(N311="nulová",J311,0)</f>
        <v>0</v>
      </c>
      <c r="BJ311" s="25" t="s">
        <v>24</v>
      </c>
      <c r="BK311" s="238">
        <f>ROUND(I311*H311,2)</f>
        <v>0</v>
      </c>
      <c r="BL311" s="25" t="s">
        <v>287</v>
      </c>
      <c r="BM311" s="25" t="s">
        <v>2127</v>
      </c>
    </row>
    <row r="312" spans="2:47" s="1" customFormat="1" ht="13.5">
      <c r="B312" s="48"/>
      <c r="C312" s="76"/>
      <c r="D312" s="239" t="s">
        <v>269</v>
      </c>
      <c r="E312" s="76"/>
      <c r="F312" s="240" t="s">
        <v>936</v>
      </c>
      <c r="G312" s="76"/>
      <c r="H312" s="76"/>
      <c r="I312" s="198"/>
      <c r="J312" s="76"/>
      <c r="K312" s="76"/>
      <c r="L312" s="74"/>
      <c r="M312" s="241"/>
      <c r="N312" s="49"/>
      <c r="O312" s="49"/>
      <c r="P312" s="49"/>
      <c r="Q312" s="49"/>
      <c r="R312" s="49"/>
      <c r="S312" s="49"/>
      <c r="T312" s="97"/>
      <c r="AT312" s="25" t="s">
        <v>269</v>
      </c>
      <c r="AU312" s="25" t="s">
        <v>92</v>
      </c>
    </row>
    <row r="313" spans="2:65" s="1" customFormat="1" ht="22.8" customHeight="1">
      <c r="B313" s="48"/>
      <c r="C313" s="228" t="s">
        <v>833</v>
      </c>
      <c r="D313" s="228" t="s">
        <v>262</v>
      </c>
      <c r="E313" s="229" t="s">
        <v>2128</v>
      </c>
      <c r="F313" s="230" t="s">
        <v>2129</v>
      </c>
      <c r="G313" s="231" t="s">
        <v>363</v>
      </c>
      <c r="H313" s="232">
        <v>625.8</v>
      </c>
      <c r="I313" s="233"/>
      <c r="J313" s="232">
        <f>ROUND(I313*H313,2)</f>
        <v>0</v>
      </c>
      <c r="K313" s="230" t="s">
        <v>266</v>
      </c>
      <c r="L313" s="74"/>
      <c r="M313" s="234" t="s">
        <v>40</v>
      </c>
      <c r="N313" s="235" t="s">
        <v>55</v>
      </c>
      <c r="O313" s="49"/>
      <c r="P313" s="236">
        <f>O313*H313</f>
        <v>0</v>
      </c>
      <c r="Q313" s="236">
        <v>0</v>
      </c>
      <c r="R313" s="236">
        <f>Q313*H313</f>
        <v>0</v>
      </c>
      <c r="S313" s="236">
        <v>0</v>
      </c>
      <c r="T313" s="237">
        <f>S313*H313</f>
        <v>0</v>
      </c>
      <c r="AR313" s="25" t="s">
        <v>287</v>
      </c>
      <c r="AT313" s="25" t="s">
        <v>262</v>
      </c>
      <c r="AU313" s="25" t="s">
        <v>92</v>
      </c>
      <c r="AY313" s="25" t="s">
        <v>261</v>
      </c>
      <c r="BE313" s="238">
        <f>IF(N313="základní",J313,0)</f>
        <v>0</v>
      </c>
      <c r="BF313" s="238">
        <f>IF(N313="snížená",J313,0)</f>
        <v>0</v>
      </c>
      <c r="BG313" s="238">
        <f>IF(N313="zákl. přenesená",J313,0)</f>
        <v>0</v>
      </c>
      <c r="BH313" s="238">
        <f>IF(N313="sníž. přenesená",J313,0)</f>
        <v>0</v>
      </c>
      <c r="BI313" s="238">
        <f>IF(N313="nulová",J313,0)</f>
        <v>0</v>
      </c>
      <c r="BJ313" s="25" t="s">
        <v>24</v>
      </c>
      <c r="BK313" s="238">
        <f>ROUND(I313*H313,2)</f>
        <v>0</v>
      </c>
      <c r="BL313" s="25" t="s">
        <v>287</v>
      </c>
      <c r="BM313" s="25" t="s">
        <v>2130</v>
      </c>
    </row>
    <row r="314" spans="2:47" s="1" customFormat="1" ht="13.5">
      <c r="B314" s="48"/>
      <c r="C314" s="76"/>
      <c r="D314" s="239" t="s">
        <v>269</v>
      </c>
      <c r="E314" s="76"/>
      <c r="F314" s="240" t="s">
        <v>2131</v>
      </c>
      <c r="G314" s="76"/>
      <c r="H314" s="76"/>
      <c r="I314" s="198"/>
      <c r="J314" s="76"/>
      <c r="K314" s="76"/>
      <c r="L314" s="74"/>
      <c r="M314" s="264"/>
      <c r="N314" s="265"/>
      <c r="O314" s="265"/>
      <c r="P314" s="265"/>
      <c r="Q314" s="265"/>
      <c r="R314" s="265"/>
      <c r="S314" s="265"/>
      <c r="T314" s="266"/>
      <c r="AT314" s="25" t="s">
        <v>269</v>
      </c>
      <c r="AU314" s="25" t="s">
        <v>92</v>
      </c>
    </row>
    <row r="315" spans="2:12" s="1" customFormat="1" ht="6.95" customHeight="1">
      <c r="B315" s="69"/>
      <c r="C315" s="70"/>
      <c r="D315" s="70"/>
      <c r="E315" s="70"/>
      <c r="F315" s="70"/>
      <c r="G315" s="70"/>
      <c r="H315" s="70"/>
      <c r="I315" s="180"/>
      <c r="J315" s="70"/>
      <c r="K315" s="70"/>
      <c r="L315" s="74"/>
    </row>
  </sheetData>
  <sheetProtection password="CC35" sheet="1" objects="1" scenarios="1" formatColumns="0" formatRows="0" autoFilter="0"/>
  <autoFilter ref="C87:K314"/>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227"/>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167</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2014</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2132</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2133</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ROUND(SUM(BE89:BE226),2)</f>
        <v>0</v>
      </c>
      <c r="G32" s="49"/>
      <c r="H32" s="49"/>
      <c r="I32" s="172">
        <v>0.21</v>
      </c>
      <c r="J32" s="171">
        <f>ROUND(ROUND((SUM(BE89:BE226)),2)*I32,2)</f>
        <v>0</v>
      </c>
      <c r="K32" s="53"/>
    </row>
    <row r="33" spans="2:11" s="1" customFormat="1" ht="14.4" customHeight="1">
      <c r="B33" s="48"/>
      <c r="C33" s="49"/>
      <c r="D33" s="49"/>
      <c r="E33" s="57" t="s">
        <v>56</v>
      </c>
      <c r="F33" s="171">
        <f>ROUND(SUM(BF89:BF226),2)</f>
        <v>0</v>
      </c>
      <c r="G33" s="49"/>
      <c r="H33" s="49"/>
      <c r="I33" s="172">
        <v>0.15</v>
      </c>
      <c r="J33" s="171">
        <f>ROUND(ROUND((SUM(BF89:BF226)),2)*I33,2)</f>
        <v>0</v>
      </c>
      <c r="K33" s="53"/>
    </row>
    <row r="34" spans="2:11" s="1" customFormat="1" ht="14.4" customHeight="1" hidden="1">
      <c r="B34" s="48"/>
      <c r="C34" s="49"/>
      <c r="D34" s="49"/>
      <c r="E34" s="57" t="s">
        <v>57</v>
      </c>
      <c r="F34" s="171">
        <f>ROUND(SUM(BG89:BG226),2)</f>
        <v>0</v>
      </c>
      <c r="G34" s="49"/>
      <c r="H34" s="49"/>
      <c r="I34" s="172">
        <v>0.21</v>
      </c>
      <c r="J34" s="171">
        <v>0</v>
      </c>
      <c r="K34" s="53"/>
    </row>
    <row r="35" spans="2:11" s="1" customFormat="1" ht="14.4" customHeight="1" hidden="1">
      <c r="B35" s="48"/>
      <c r="C35" s="49"/>
      <c r="D35" s="49"/>
      <c r="E35" s="57" t="s">
        <v>58</v>
      </c>
      <c r="F35" s="171">
        <f>ROUND(SUM(BH89:BH226),2)</f>
        <v>0</v>
      </c>
      <c r="G35" s="49"/>
      <c r="H35" s="49"/>
      <c r="I35" s="172">
        <v>0.15</v>
      </c>
      <c r="J35" s="171">
        <v>0</v>
      </c>
      <c r="K35" s="53"/>
    </row>
    <row r="36" spans="2:11" s="1" customFormat="1" ht="14.4" customHeight="1" hidden="1">
      <c r="B36" s="48"/>
      <c r="C36" s="49"/>
      <c r="D36" s="49"/>
      <c r="E36" s="57" t="s">
        <v>59</v>
      </c>
      <c r="F36" s="171">
        <f>ROUND(SUM(BI89:BI226),2)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2014</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04-2 - Bezpečnostní přeliv PráR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463</v>
      </c>
      <c r="E63" s="270"/>
      <c r="F63" s="270"/>
      <c r="G63" s="270"/>
      <c r="H63" s="270"/>
      <c r="I63" s="271"/>
      <c r="J63" s="272">
        <f>J156</f>
        <v>0</v>
      </c>
      <c r="K63" s="273"/>
    </row>
    <row r="64" spans="2:11" s="13" customFormat="1" ht="19.9" customHeight="1">
      <c r="B64" s="267"/>
      <c r="C64" s="268"/>
      <c r="D64" s="269" t="s">
        <v>464</v>
      </c>
      <c r="E64" s="270"/>
      <c r="F64" s="270"/>
      <c r="G64" s="270"/>
      <c r="H64" s="270"/>
      <c r="I64" s="271"/>
      <c r="J64" s="272">
        <f>J174</f>
        <v>0</v>
      </c>
      <c r="K64" s="273"/>
    </row>
    <row r="65" spans="2:11" s="13" customFormat="1" ht="19.9" customHeight="1">
      <c r="B65" s="267"/>
      <c r="C65" s="268"/>
      <c r="D65" s="269" t="s">
        <v>469</v>
      </c>
      <c r="E65" s="270"/>
      <c r="F65" s="270"/>
      <c r="G65" s="270"/>
      <c r="H65" s="270"/>
      <c r="I65" s="271"/>
      <c r="J65" s="272">
        <f>J201</f>
        <v>0</v>
      </c>
      <c r="K65" s="273"/>
    </row>
    <row r="66" spans="2:11" s="8" customFormat="1" ht="24.95" customHeight="1">
      <c r="B66" s="191"/>
      <c r="C66" s="192"/>
      <c r="D66" s="193" t="s">
        <v>470</v>
      </c>
      <c r="E66" s="194"/>
      <c r="F66" s="194"/>
      <c r="G66" s="194"/>
      <c r="H66" s="194"/>
      <c r="I66" s="195"/>
      <c r="J66" s="196">
        <f>J206</f>
        <v>0</v>
      </c>
      <c r="K66" s="197"/>
    </row>
    <row r="67" spans="2:11" s="13" customFormat="1" ht="19.9" customHeight="1">
      <c r="B67" s="267"/>
      <c r="C67" s="268"/>
      <c r="D67" s="269" t="s">
        <v>471</v>
      </c>
      <c r="E67" s="270"/>
      <c r="F67" s="270"/>
      <c r="G67" s="270"/>
      <c r="H67" s="270"/>
      <c r="I67" s="271"/>
      <c r="J67" s="272">
        <f>J207</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2014</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SO 04-2 - Bezpečnostní přeliv PráR</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P90+P206</f>
        <v>0</v>
      </c>
      <c r="Q89" s="108"/>
      <c r="R89" s="211">
        <f>R90+R206</f>
        <v>192.48798453474402</v>
      </c>
      <c r="S89" s="108"/>
      <c r="T89" s="212">
        <f>T90+T206</f>
        <v>0</v>
      </c>
      <c r="AT89" s="25" t="s">
        <v>83</v>
      </c>
      <c r="AU89" s="25" t="s">
        <v>242</v>
      </c>
      <c r="BK89" s="213">
        <f>BK90+BK206</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P91+P156+P174+P201</f>
        <v>0</v>
      </c>
      <c r="Q90" s="222"/>
      <c r="R90" s="223">
        <f>R91+R156+R174+R201</f>
        <v>192.41798453474402</v>
      </c>
      <c r="S90" s="222"/>
      <c r="T90" s="224">
        <f>T91+T156+T174+T201</f>
        <v>0</v>
      </c>
      <c r="AR90" s="225" t="s">
        <v>24</v>
      </c>
      <c r="AT90" s="226" t="s">
        <v>83</v>
      </c>
      <c r="AU90" s="226" t="s">
        <v>84</v>
      </c>
      <c r="AY90" s="225" t="s">
        <v>261</v>
      </c>
      <c r="BK90" s="227">
        <f>BK91+BK156+BK174+BK201</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SUM(P92:P155)</f>
        <v>0</v>
      </c>
      <c r="Q91" s="222"/>
      <c r="R91" s="223">
        <f>SUM(R92:R155)</f>
        <v>0.00307651</v>
      </c>
      <c r="S91" s="222"/>
      <c r="T91" s="224">
        <f>SUM(T92:T155)</f>
        <v>0</v>
      </c>
      <c r="AR91" s="225" t="s">
        <v>24</v>
      </c>
      <c r="AT91" s="226" t="s">
        <v>83</v>
      </c>
      <c r="AU91" s="226" t="s">
        <v>24</v>
      </c>
      <c r="AY91" s="225" t="s">
        <v>261</v>
      </c>
      <c r="BK91" s="227">
        <f>SUM(BK92:BK155)</f>
        <v>0</v>
      </c>
    </row>
    <row r="92" spans="2:65" s="1" customFormat="1" ht="14.4" customHeight="1">
      <c r="B92" s="48"/>
      <c r="C92" s="228" t="s">
        <v>24</v>
      </c>
      <c r="D92" s="228" t="s">
        <v>262</v>
      </c>
      <c r="E92" s="229" t="s">
        <v>975</v>
      </c>
      <c r="F92" s="230" t="s">
        <v>976</v>
      </c>
      <c r="G92" s="231" t="s">
        <v>340</v>
      </c>
      <c r="H92" s="232">
        <v>242.5</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2134</v>
      </c>
    </row>
    <row r="93" spans="2:47" s="1" customFormat="1" ht="13.5">
      <c r="B93" s="48"/>
      <c r="C93" s="76"/>
      <c r="D93" s="239" t="s">
        <v>269</v>
      </c>
      <c r="E93" s="76"/>
      <c r="F93" s="240" t="s">
        <v>978</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543</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2135</v>
      </c>
      <c r="G95" s="254"/>
      <c r="H95" s="257">
        <v>242.5</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92</v>
      </c>
      <c r="D96" s="228" t="s">
        <v>262</v>
      </c>
      <c r="E96" s="229" t="s">
        <v>546</v>
      </c>
      <c r="F96" s="230" t="s">
        <v>547</v>
      </c>
      <c r="G96" s="231" t="s">
        <v>340</v>
      </c>
      <c r="H96" s="232">
        <v>72.75</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2136</v>
      </c>
    </row>
    <row r="97" spans="2:47" s="1" customFormat="1" ht="13.5">
      <c r="B97" s="48"/>
      <c r="C97" s="76"/>
      <c r="D97" s="239" t="s">
        <v>269</v>
      </c>
      <c r="E97" s="76"/>
      <c r="F97" s="240" t="s">
        <v>549</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543</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4"/>
      <c r="F99" s="256" t="s">
        <v>2137</v>
      </c>
      <c r="G99" s="254"/>
      <c r="H99" s="257">
        <v>72.75</v>
      </c>
      <c r="I99" s="258"/>
      <c r="J99" s="254"/>
      <c r="K99" s="254"/>
      <c r="L99" s="259"/>
      <c r="M99" s="260"/>
      <c r="N99" s="261"/>
      <c r="O99" s="261"/>
      <c r="P99" s="261"/>
      <c r="Q99" s="261"/>
      <c r="R99" s="261"/>
      <c r="S99" s="261"/>
      <c r="T99" s="262"/>
      <c r="AT99" s="263" t="s">
        <v>278</v>
      </c>
      <c r="AU99" s="263" t="s">
        <v>92</v>
      </c>
      <c r="AV99" s="12" t="s">
        <v>92</v>
      </c>
      <c r="AW99" s="12" t="s">
        <v>6</v>
      </c>
      <c r="AX99" s="12" t="s">
        <v>24</v>
      </c>
      <c r="AY99" s="263" t="s">
        <v>261</v>
      </c>
    </row>
    <row r="100" spans="2:65" s="1" customFormat="1" ht="22.8" customHeight="1">
      <c r="B100" s="48"/>
      <c r="C100" s="228" t="s">
        <v>282</v>
      </c>
      <c r="D100" s="228" t="s">
        <v>262</v>
      </c>
      <c r="E100" s="229" t="s">
        <v>552</v>
      </c>
      <c r="F100" s="230" t="s">
        <v>553</v>
      </c>
      <c r="G100" s="231" t="s">
        <v>340</v>
      </c>
      <c r="H100" s="232">
        <v>12.16</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2138</v>
      </c>
    </row>
    <row r="101" spans="2:47" s="1" customFormat="1" ht="13.5">
      <c r="B101" s="48"/>
      <c r="C101" s="76"/>
      <c r="D101" s="239" t="s">
        <v>269</v>
      </c>
      <c r="E101" s="76"/>
      <c r="F101" s="240" t="s">
        <v>555</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343</v>
      </c>
      <c r="E102" s="76"/>
      <c r="F102" s="242" t="s">
        <v>556</v>
      </c>
      <c r="G102" s="76"/>
      <c r="H102" s="76"/>
      <c r="I102" s="198"/>
      <c r="J102" s="76"/>
      <c r="K102" s="76"/>
      <c r="L102" s="74"/>
      <c r="M102" s="241"/>
      <c r="N102" s="49"/>
      <c r="O102" s="49"/>
      <c r="P102" s="49"/>
      <c r="Q102" s="49"/>
      <c r="R102" s="49"/>
      <c r="S102" s="49"/>
      <c r="T102" s="97"/>
      <c r="AT102" s="25" t="s">
        <v>343</v>
      </c>
      <c r="AU102" s="25" t="s">
        <v>92</v>
      </c>
    </row>
    <row r="103" spans="2:51" s="12" customFormat="1" ht="13.5">
      <c r="B103" s="253"/>
      <c r="C103" s="254"/>
      <c r="D103" s="239" t="s">
        <v>278</v>
      </c>
      <c r="E103" s="255" t="s">
        <v>40</v>
      </c>
      <c r="F103" s="256" t="s">
        <v>2139</v>
      </c>
      <c r="G103" s="254"/>
      <c r="H103" s="257">
        <v>6.85</v>
      </c>
      <c r="I103" s="258"/>
      <c r="J103" s="254"/>
      <c r="K103" s="254"/>
      <c r="L103" s="259"/>
      <c r="M103" s="260"/>
      <c r="N103" s="261"/>
      <c r="O103" s="261"/>
      <c r="P103" s="261"/>
      <c r="Q103" s="261"/>
      <c r="R103" s="261"/>
      <c r="S103" s="261"/>
      <c r="T103" s="262"/>
      <c r="AT103" s="263" t="s">
        <v>278</v>
      </c>
      <c r="AU103" s="263" t="s">
        <v>92</v>
      </c>
      <c r="AV103" s="12" t="s">
        <v>92</v>
      </c>
      <c r="AW103" s="12" t="s">
        <v>47</v>
      </c>
      <c r="AX103" s="12" t="s">
        <v>84</v>
      </c>
      <c r="AY103" s="263" t="s">
        <v>261</v>
      </c>
    </row>
    <row r="104" spans="2:51" s="12" customFormat="1" ht="13.5">
      <c r="B104" s="253"/>
      <c r="C104" s="254"/>
      <c r="D104" s="239" t="s">
        <v>278</v>
      </c>
      <c r="E104" s="255" t="s">
        <v>40</v>
      </c>
      <c r="F104" s="256" t="s">
        <v>2140</v>
      </c>
      <c r="G104" s="254"/>
      <c r="H104" s="257">
        <v>5.31</v>
      </c>
      <c r="I104" s="258"/>
      <c r="J104" s="254"/>
      <c r="K104" s="254"/>
      <c r="L104" s="259"/>
      <c r="M104" s="260"/>
      <c r="N104" s="261"/>
      <c r="O104" s="261"/>
      <c r="P104" s="261"/>
      <c r="Q104" s="261"/>
      <c r="R104" s="261"/>
      <c r="S104" s="261"/>
      <c r="T104" s="262"/>
      <c r="AT104" s="263" t="s">
        <v>278</v>
      </c>
      <c r="AU104" s="263" t="s">
        <v>92</v>
      </c>
      <c r="AV104" s="12" t="s">
        <v>92</v>
      </c>
      <c r="AW104" s="12" t="s">
        <v>47</v>
      </c>
      <c r="AX104" s="12" t="s">
        <v>84</v>
      </c>
      <c r="AY104" s="263" t="s">
        <v>261</v>
      </c>
    </row>
    <row r="105" spans="2:51" s="15" customFormat="1" ht="13.5">
      <c r="B105" s="290"/>
      <c r="C105" s="291"/>
      <c r="D105" s="239" t="s">
        <v>278</v>
      </c>
      <c r="E105" s="292" t="s">
        <v>40</v>
      </c>
      <c r="F105" s="293" t="s">
        <v>380</v>
      </c>
      <c r="G105" s="291"/>
      <c r="H105" s="294">
        <v>12.16</v>
      </c>
      <c r="I105" s="295"/>
      <c r="J105" s="291"/>
      <c r="K105" s="291"/>
      <c r="L105" s="296"/>
      <c r="M105" s="297"/>
      <c r="N105" s="298"/>
      <c r="O105" s="298"/>
      <c r="P105" s="298"/>
      <c r="Q105" s="298"/>
      <c r="R105" s="298"/>
      <c r="S105" s="298"/>
      <c r="T105" s="299"/>
      <c r="AT105" s="300" t="s">
        <v>278</v>
      </c>
      <c r="AU105" s="300" t="s">
        <v>92</v>
      </c>
      <c r="AV105" s="15" t="s">
        <v>287</v>
      </c>
      <c r="AW105" s="15" t="s">
        <v>47</v>
      </c>
      <c r="AX105" s="15" t="s">
        <v>24</v>
      </c>
      <c r="AY105" s="300" t="s">
        <v>261</v>
      </c>
    </row>
    <row r="106" spans="2:65" s="1" customFormat="1" ht="22.8" customHeight="1">
      <c r="B106" s="48"/>
      <c r="C106" s="228" t="s">
        <v>287</v>
      </c>
      <c r="D106" s="228" t="s">
        <v>262</v>
      </c>
      <c r="E106" s="229" t="s">
        <v>558</v>
      </c>
      <c r="F106" s="230" t="s">
        <v>559</v>
      </c>
      <c r="G106" s="231" t="s">
        <v>340</v>
      </c>
      <c r="H106" s="232">
        <v>3.65</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2141</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556</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4"/>
      <c r="F109" s="256" t="s">
        <v>2142</v>
      </c>
      <c r="G109" s="254"/>
      <c r="H109" s="257">
        <v>3.65</v>
      </c>
      <c r="I109" s="258"/>
      <c r="J109" s="254"/>
      <c r="K109" s="254"/>
      <c r="L109" s="259"/>
      <c r="M109" s="260"/>
      <c r="N109" s="261"/>
      <c r="O109" s="261"/>
      <c r="P109" s="261"/>
      <c r="Q109" s="261"/>
      <c r="R109" s="261"/>
      <c r="S109" s="261"/>
      <c r="T109" s="262"/>
      <c r="AT109" s="263" t="s">
        <v>278</v>
      </c>
      <c r="AU109" s="263" t="s">
        <v>92</v>
      </c>
      <c r="AV109" s="12" t="s">
        <v>92</v>
      </c>
      <c r="AW109" s="12" t="s">
        <v>6</v>
      </c>
      <c r="AX109" s="12" t="s">
        <v>24</v>
      </c>
      <c r="AY109" s="263" t="s">
        <v>261</v>
      </c>
    </row>
    <row r="110" spans="2:65" s="1" customFormat="1" ht="22.8" customHeight="1">
      <c r="B110" s="48"/>
      <c r="C110" s="228" t="s">
        <v>260</v>
      </c>
      <c r="D110" s="228" t="s">
        <v>262</v>
      </c>
      <c r="E110" s="229" t="s">
        <v>632</v>
      </c>
      <c r="F110" s="230" t="s">
        <v>633</v>
      </c>
      <c r="G110" s="231" t="s">
        <v>340</v>
      </c>
      <c r="H110" s="232">
        <v>4.08</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2143</v>
      </c>
    </row>
    <row r="111" spans="2:47" s="1" customFormat="1" ht="13.5">
      <c r="B111" s="48"/>
      <c r="C111" s="76"/>
      <c r="D111" s="239" t="s">
        <v>269</v>
      </c>
      <c r="E111" s="76"/>
      <c r="F111" s="240" t="s">
        <v>635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310" t="s">
        <v>636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2144</v>
      </c>
      <c r="G113" s="254"/>
      <c r="H113" s="257">
        <v>4.08</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297</v>
      </c>
      <c r="D114" s="228" t="s">
        <v>262</v>
      </c>
      <c r="E114" s="229" t="s">
        <v>661</v>
      </c>
      <c r="F114" s="230" t="s">
        <v>662</v>
      </c>
      <c r="G114" s="231" t="s">
        <v>504</v>
      </c>
      <c r="H114" s="232">
        <v>161.92</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2145</v>
      </c>
    </row>
    <row r="115" spans="2:47" s="1" customFormat="1" ht="13.5">
      <c r="B115" s="48"/>
      <c r="C115" s="76"/>
      <c r="D115" s="239" t="s">
        <v>269</v>
      </c>
      <c r="E115" s="76"/>
      <c r="F115" s="240" t="s">
        <v>664</v>
      </c>
      <c r="G115" s="76"/>
      <c r="H115" s="76"/>
      <c r="I115" s="198"/>
      <c r="J115" s="76"/>
      <c r="K115" s="76"/>
      <c r="L115" s="74"/>
      <c r="M115" s="241"/>
      <c r="N115" s="49"/>
      <c r="O115" s="49"/>
      <c r="P115" s="49"/>
      <c r="Q115" s="49"/>
      <c r="R115" s="49"/>
      <c r="S115" s="49"/>
      <c r="T115" s="97"/>
      <c r="AT115" s="25" t="s">
        <v>269</v>
      </c>
      <c r="AU115" s="25" t="s">
        <v>92</v>
      </c>
    </row>
    <row r="116" spans="2:51" s="12" customFormat="1" ht="13.5">
      <c r="B116" s="253"/>
      <c r="C116" s="254"/>
      <c r="D116" s="239" t="s">
        <v>278</v>
      </c>
      <c r="E116" s="255" t="s">
        <v>40</v>
      </c>
      <c r="F116" s="256" t="s">
        <v>2146</v>
      </c>
      <c r="G116" s="254"/>
      <c r="H116" s="257">
        <v>161.92</v>
      </c>
      <c r="I116" s="258"/>
      <c r="J116" s="254"/>
      <c r="K116" s="254"/>
      <c r="L116" s="259"/>
      <c r="M116" s="260"/>
      <c r="N116" s="261"/>
      <c r="O116" s="261"/>
      <c r="P116" s="261"/>
      <c r="Q116" s="261"/>
      <c r="R116" s="261"/>
      <c r="S116" s="261"/>
      <c r="T116" s="262"/>
      <c r="AT116" s="263" t="s">
        <v>278</v>
      </c>
      <c r="AU116" s="263" t="s">
        <v>92</v>
      </c>
      <c r="AV116" s="12" t="s">
        <v>92</v>
      </c>
      <c r="AW116" s="12" t="s">
        <v>47</v>
      </c>
      <c r="AX116" s="12" t="s">
        <v>24</v>
      </c>
      <c r="AY116" s="263" t="s">
        <v>261</v>
      </c>
    </row>
    <row r="117" spans="2:65" s="1" customFormat="1" ht="22.8" customHeight="1">
      <c r="B117" s="48"/>
      <c r="C117" s="228" t="s">
        <v>303</v>
      </c>
      <c r="D117" s="228" t="s">
        <v>262</v>
      </c>
      <c r="E117" s="229" t="s">
        <v>667</v>
      </c>
      <c r="F117" s="230" t="s">
        <v>668</v>
      </c>
      <c r="G117" s="231" t="s">
        <v>504</v>
      </c>
      <c r="H117" s="232">
        <v>108.6</v>
      </c>
      <c r="I117" s="233"/>
      <c r="J117" s="232">
        <f>ROUND(I117*H117,2)</f>
        <v>0</v>
      </c>
      <c r="K117" s="230" t="s">
        <v>266</v>
      </c>
      <c r="L117" s="74"/>
      <c r="M117" s="234" t="s">
        <v>40</v>
      </c>
      <c r="N117" s="235" t="s">
        <v>55</v>
      </c>
      <c r="O117" s="49"/>
      <c r="P117" s="236">
        <f>O117*H117</f>
        <v>0</v>
      </c>
      <c r="Q117" s="236">
        <v>0</v>
      </c>
      <c r="R117" s="236">
        <f>Q117*H117</f>
        <v>0</v>
      </c>
      <c r="S117" s="236">
        <v>0</v>
      </c>
      <c r="T117" s="237">
        <f>S117*H117</f>
        <v>0</v>
      </c>
      <c r="AR117" s="25" t="s">
        <v>287</v>
      </c>
      <c r="AT117" s="25" t="s">
        <v>262</v>
      </c>
      <c r="AU117" s="25" t="s">
        <v>92</v>
      </c>
      <c r="AY117" s="25" t="s">
        <v>261</v>
      </c>
      <c r="BE117" s="238">
        <f>IF(N117="základní",J117,0)</f>
        <v>0</v>
      </c>
      <c r="BF117" s="238">
        <f>IF(N117="snížená",J117,0)</f>
        <v>0</v>
      </c>
      <c r="BG117" s="238">
        <f>IF(N117="zákl. přenesená",J117,0)</f>
        <v>0</v>
      </c>
      <c r="BH117" s="238">
        <f>IF(N117="sníž. přenesená",J117,0)</f>
        <v>0</v>
      </c>
      <c r="BI117" s="238">
        <f>IF(N117="nulová",J117,0)</f>
        <v>0</v>
      </c>
      <c r="BJ117" s="25" t="s">
        <v>24</v>
      </c>
      <c r="BK117" s="238">
        <f>ROUND(I117*H117,2)</f>
        <v>0</v>
      </c>
      <c r="BL117" s="25" t="s">
        <v>287</v>
      </c>
      <c r="BM117" s="25" t="s">
        <v>2147</v>
      </c>
    </row>
    <row r="118" spans="2:47" s="1" customFormat="1" ht="13.5">
      <c r="B118" s="48"/>
      <c r="C118" s="76"/>
      <c r="D118" s="239" t="s">
        <v>269</v>
      </c>
      <c r="E118" s="76"/>
      <c r="F118" s="240" t="s">
        <v>670</v>
      </c>
      <c r="G118" s="76"/>
      <c r="H118" s="76"/>
      <c r="I118" s="198"/>
      <c r="J118" s="76"/>
      <c r="K118" s="76"/>
      <c r="L118" s="74"/>
      <c r="M118" s="241"/>
      <c r="N118" s="49"/>
      <c r="O118" s="49"/>
      <c r="P118" s="49"/>
      <c r="Q118" s="49"/>
      <c r="R118" s="49"/>
      <c r="S118" s="49"/>
      <c r="T118" s="97"/>
      <c r="AT118" s="25" t="s">
        <v>269</v>
      </c>
      <c r="AU118" s="25" t="s">
        <v>92</v>
      </c>
    </row>
    <row r="119" spans="2:51" s="12" customFormat="1" ht="13.5">
      <c r="B119" s="253"/>
      <c r="C119" s="254"/>
      <c r="D119" s="239" t="s">
        <v>278</v>
      </c>
      <c r="E119" s="255" t="s">
        <v>40</v>
      </c>
      <c r="F119" s="256" t="s">
        <v>2148</v>
      </c>
      <c r="G119" s="254"/>
      <c r="H119" s="257">
        <v>108.6</v>
      </c>
      <c r="I119" s="258"/>
      <c r="J119" s="254"/>
      <c r="K119" s="254"/>
      <c r="L119" s="259"/>
      <c r="M119" s="260"/>
      <c r="N119" s="261"/>
      <c r="O119" s="261"/>
      <c r="P119" s="261"/>
      <c r="Q119" s="261"/>
      <c r="R119" s="261"/>
      <c r="S119" s="261"/>
      <c r="T119" s="262"/>
      <c r="AT119" s="263" t="s">
        <v>278</v>
      </c>
      <c r="AU119" s="263" t="s">
        <v>92</v>
      </c>
      <c r="AV119" s="12" t="s">
        <v>92</v>
      </c>
      <c r="AW119" s="12" t="s">
        <v>47</v>
      </c>
      <c r="AX119" s="12" t="s">
        <v>24</v>
      </c>
      <c r="AY119" s="263" t="s">
        <v>261</v>
      </c>
    </row>
    <row r="120" spans="2:65" s="1" customFormat="1" ht="22.8" customHeight="1">
      <c r="B120" s="48"/>
      <c r="C120" s="228" t="s">
        <v>308</v>
      </c>
      <c r="D120" s="228" t="s">
        <v>262</v>
      </c>
      <c r="E120" s="229" t="s">
        <v>1016</v>
      </c>
      <c r="F120" s="230" t="s">
        <v>1017</v>
      </c>
      <c r="G120" s="231" t="s">
        <v>504</v>
      </c>
      <c r="H120" s="232">
        <v>121.7</v>
      </c>
      <c r="I120" s="233"/>
      <c r="J120" s="232">
        <f>ROUND(I120*H120,2)</f>
        <v>0</v>
      </c>
      <c r="K120" s="230" t="s">
        <v>266</v>
      </c>
      <c r="L120" s="74"/>
      <c r="M120" s="234" t="s">
        <v>40</v>
      </c>
      <c r="N120" s="235" t="s">
        <v>55</v>
      </c>
      <c r="O120" s="49"/>
      <c r="P120" s="236">
        <f>O120*H120</f>
        <v>0</v>
      </c>
      <c r="Q120" s="236">
        <v>0</v>
      </c>
      <c r="R120" s="236">
        <f>Q120*H120</f>
        <v>0</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2149</v>
      </c>
    </row>
    <row r="121" spans="2:47" s="1" customFormat="1" ht="13.5">
      <c r="B121" s="48"/>
      <c r="C121" s="76"/>
      <c r="D121" s="239" t="s">
        <v>269</v>
      </c>
      <c r="E121" s="76"/>
      <c r="F121" s="240" t="s">
        <v>1019</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678</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2150</v>
      </c>
      <c r="G123" s="254"/>
      <c r="H123" s="257">
        <v>121.7</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5" s="1" customFormat="1" ht="14.4" customHeight="1">
      <c r="B124" s="48"/>
      <c r="C124" s="301" t="s">
        <v>313</v>
      </c>
      <c r="D124" s="301" t="s">
        <v>510</v>
      </c>
      <c r="E124" s="302" t="s">
        <v>693</v>
      </c>
      <c r="F124" s="303" t="s">
        <v>694</v>
      </c>
      <c r="G124" s="304" t="s">
        <v>683</v>
      </c>
      <c r="H124" s="305">
        <v>3.04</v>
      </c>
      <c r="I124" s="306"/>
      <c r="J124" s="305">
        <f>ROUND(I124*H124,2)</f>
        <v>0</v>
      </c>
      <c r="K124" s="303" t="s">
        <v>266</v>
      </c>
      <c r="L124" s="307"/>
      <c r="M124" s="308" t="s">
        <v>40</v>
      </c>
      <c r="N124" s="309" t="s">
        <v>55</v>
      </c>
      <c r="O124" s="49"/>
      <c r="P124" s="236">
        <f>O124*H124</f>
        <v>0</v>
      </c>
      <c r="Q124" s="236">
        <v>0.001</v>
      </c>
      <c r="R124" s="236">
        <f>Q124*H124</f>
        <v>0.00304</v>
      </c>
      <c r="S124" s="236">
        <v>0</v>
      </c>
      <c r="T124" s="237">
        <f>S124*H124</f>
        <v>0</v>
      </c>
      <c r="AR124" s="25" t="s">
        <v>308</v>
      </c>
      <c r="AT124" s="25" t="s">
        <v>510</v>
      </c>
      <c r="AU124" s="25" t="s">
        <v>92</v>
      </c>
      <c r="AY124" s="25" t="s">
        <v>261</v>
      </c>
      <c r="BE124" s="238">
        <f>IF(N124="základní",J124,0)</f>
        <v>0</v>
      </c>
      <c r="BF124" s="238">
        <f>IF(N124="snížená",J124,0)</f>
        <v>0</v>
      </c>
      <c r="BG124" s="238">
        <f>IF(N124="zákl. přenesená",J124,0)</f>
        <v>0</v>
      </c>
      <c r="BH124" s="238">
        <f>IF(N124="sníž. přenesená",J124,0)</f>
        <v>0</v>
      </c>
      <c r="BI124" s="238">
        <f>IF(N124="nulová",J124,0)</f>
        <v>0</v>
      </c>
      <c r="BJ124" s="25" t="s">
        <v>24</v>
      </c>
      <c r="BK124" s="238">
        <f>ROUND(I124*H124,2)</f>
        <v>0</v>
      </c>
      <c r="BL124" s="25" t="s">
        <v>287</v>
      </c>
      <c r="BM124" s="25" t="s">
        <v>2151</v>
      </c>
    </row>
    <row r="125" spans="2:47" s="1" customFormat="1" ht="13.5">
      <c r="B125" s="48"/>
      <c r="C125" s="76"/>
      <c r="D125" s="239" t="s">
        <v>269</v>
      </c>
      <c r="E125" s="76"/>
      <c r="F125" s="240" t="s">
        <v>694</v>
      </c>
      <c r="G125" s="76"/>
      <c r="H125" s="76"/>
      <c r="I125" s="198"/>
      <c r="J125" s="76"/>
      <c r="K125" s="76"/>
      <c r="L125" s="74"/>
      <c r="M125" s="241"/>
      <c r="N125" s="49"/>
      <c r="O125" s="49"/>
      <c r="P125" s="49"/>
      <c r="Q125" s="49"/>
      <c r="R125" s="49"/>
      <c r="S125" s="49"/>
      <c r="T125" s="97"/>
      <c r="AT125" s="25" t="s">
        <v>269</v>
      </c>
      <c r="AU125" s="25" t="s">
        <v>92</v>
      </c>
    </row>
    <row r="126" spans="2:51" s="12" customFormat="1" ht="13.5">
      <c r="B126" s="253"/>
      <c r="C126" s="254"/>
      <c r="D126" s="239" t="s">
        <v>278</v>
      </c>
      <c r="E126" s="254"/>
      <c r="F126" s="256" t="s">
        <v>2152</v>
      </c>
      <c r="G126" s="254"/>
      <c r="H126" s="257">
        <v>3.04</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29</v>
      </c>
      <c r="D127" s="228" t="s">
        <v>262</v>
      </c>
      <c r="E127" s="229" t="s">
        <v>706</v>
      </c>
      <c r="F127" s="230" t="s">
        <v>707</v>
      </c>
      <c r="G127" s="231" t="s">
        <v>504</v>
      </c>
      <c r="H127" s="232">
        <v>104.21</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2153</v>
      </c>
    </row>
    <row r="128" spans="2:47" s="1" customFormat="1" ht="13.5">
      <c r="B128" s="48"/>
      <c r="C128" s="76"/>
      <c r="D128" s="239" t="s">
        <v>269</v>
      </c>
      <c r="E128" s="76"/>
      <c r="F128" s="240" t="s">
        <v>709</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710</v>
      </c>
      <c r="G129" s="76"/>
      <c r="H129" s="76"/>
      <c r="I129" s="198"/>
      <c r="J129" s="76"/>
      <c r="K129" s="76"/>
      <c r="L129" s="74"/>
      <c r="M129" s="241"/>
      <c r="N129" s="49"/>
      <c r="O129" s="49"/>
      <c r="P129" s="49"/>
      <c r="Q129" s="49"/>
      <c r="R129" s="49"/>
      <c r="S129" s="49"/>
      <c r="T129" s="97"/>
      <c r="AT129" s="25" t="s">
        <v>343</v>
      </c>
      <c r="AU129" s="25" t="s">
        <v>92</v>
      </c>
    </row>
    <row r="130" spans="2:51" s="12" customFormat="1" ht="13.5">
      <c r="B130" s="253"/>
      <c r="C130" s="254"/>
      <c r="D130" s="239" t="s">
        <v>278</v>
      </c>
      <c r="E130" s="255" t="s">
        <v>40</v>
      </c>
      <c r="F130" s="256" t="s">
        <v>2154</v>
      </c>
      <c r="G130" s="254"/>
      <c r="H130" s="257">
        <v>86</v>
      </c>
      <c r="I130" s="258"/>
      <c r="J130" s="254"/>
      <c r="K130" s="254"/>
      <c r="L130" s="259"/>
      <c r="M130" s="260"/>
      <c r="N130" s="261"/>
      <c r="O130" s="261"/>
      <c r="P130" s="261"/>
      <c r="Q130" s="261"/>
      <c r="R130" s="261"/>
      <c r="S130" s="261"/>
      <c r="T130" s="262"/>
      <c r="AT130" s="263" t="s">
        <v>278</v>
      </c>
      <c r="AU130" s="263" t="s">
        <v>92</v>
      </c>
      <c r="AV130" s="12" t="s">
        <v>92</v>
      </c>
      <c r="AW130" s="12" t="s">
        <v>47</v>
      </c>
      <c r="AX130" s="12" t="s">
        <v>84</v>
      </c>
      <c r="AY130" s="263" t="s">
        <v>261</v>
      </c>
    </row>
    <row r="131" spans="2:51" s="12" customFormat="1" ht="13.5">
      <c r="B131" s="253"/>
      <c r="C131" s="254"/>
      <c r="D131" s="239" t="s">
        <v>278</v>
      </c>
      <c r="E131" s="255" t="s">
        <v>40</v>
      </c>
      <c r="F131" s="256" t="s">
        <v>2155</v>
      </c>
      <c r="G131" s="254"/>
      <c r="H131" s="257">
        <v>8.56</v>
      </c>
      <c r="I131" s="258"/>
      <c r="J131" s="254"/>
      <c r="K131" s="254"/>
      <c r="L131" s="259"/>
      <c r="M131" s="260"/>
      <c r="N131" s="261"/>
      <c r="O131" s="261"/>
      <c r="P131" s="261"/>
      <c r="Q131" s="261"/>
      <c r="R131" s="261"/>
      <c r="S131" s="261"/>
      <c r="T131" s="262"/>
      <c r="AT131" s="263" t="s">
        <v>278</v>
      </c>
      <c r="AU131" s="263" t="s">
        <v>92</v>
      </c>
      <c r="AV131" s="12" t="s">
        <v>92</v>
      </c>
      <c r="AW131" s="12" t="s">
        <v>47</v>
      </c>
      <c r="AX131" s="12" t="s">
        <v>84</v>
      </c>
      <c r="AY131" s="263" t="s">
        <v>261</v>
      </c>
    </row>
    <row r="132" spans="2:51" s="12" customFormat="1" ht="13.5">
      <c r="B132" s="253"/>
      <c r="C132" s="254"/>
      <c r="D132" s="239" t="s">
        <v>278</v>
      </c>
      <c r="E132" s="255" t="s">
        <v>40</v>
      </c>
      <c r="F132" s="256" t="s">
        <v>2156</v>
      </c>
      <c r="G132" s="254"/>
      <c r="H132" s="257">
        <v>9.65</v>
      </c>
      <c r="I132" s="258"/>
      <c r="J132" s="254"/>
      <c r="K132" s="254"/>
      <c r="L132" s="259"/>
      <c r="M132" s="260"/>
      <c r="N132" s="261"/>
      <c r="O132" s="261"/>
      <c r="P132" s="261"/>
      <c r="Q132" s="261"/>
      <c r="R132" s="261"/>
      <c r="S132" s="261"/>
      <c r="T132" s="262"/>
      <c r="AT132" s="263" t="s">
        <v>278</v>
      </c>
      <c r="AU132" s="263" t="s">
        <v>92</v>
      </c>
      <c r="AV132" s="12" t="s">
        <v>92</v>
      </c>
      <c r="AW132" s="12" t="s">
        <v>47</v>
      </c>
      <c r="AX132" s="12" t="s">
        <v>84</v>
      </c>
      <c r="AY132" s="263" t="s">
        <v>261</v>
      </c>
    </row>
    <row r="133" spans="2:51" s="15" customFormat="1" ht="13.5">
      <c r="B133" s="290"/>
      <c r="C133" s="291"/>
      <c r="D133" s="239" t="s">
        <v>278</v>
      </c>
      <c r="E133" s="292" t="s">
        <v>40</v>
      </c>
      <c r="F133" s="293" t="s">
        <v>380</v>
      </c>
      <c r="G133" s="291"/>
      <c r="H133" s="294">
        <v>104.21</v>
      </c>
      <c r="I133" s="295"/>
      <c r="J133" s="291"/>
      <c r="K133" s="291"/>
      <c r="L133" s="296"/>
      <c r="M133" s="297"/>
      <c r="N133" s="298"/>
      <c r="O133" s="298"/>
      <c r="P133" s="298"/>
      <c r="Q133" s="298"/>
      <c r="R133" s="298"/>
      <c r="S133" s="298"/>
      <c r="T133" s="299"/>
      <c r="AT133" s="300" t="s">
        <v>278</v>
      </c>
      <c r="AU133" s="300" t="s">
        <v>92</v>
      </c>
      <c r="AV133" s="15" t="s">
        <v>287</v>
      </c>
      <c r="AW133" s="15" t="s">
        <v>47</v>
      </c>
      <c r="AX133" s="15" t="s">
        <v>24</v>
      </c>
      <c r="AY133" s="300" t="s">
        <v>261</v>
      </c>
    </row>
    <row r="134" spans="2:65" s="1" customFormat="1" ht="14.4" customHeight="1">
      <c r="B134" s="48"/>
      <c r="C134" s="228" t="s">
        <v>324</v>
      </c>
      <c r="D134" s="228" t="s">
        <v>262</v>
      </c>
      <c r="E134" s="229" t="s">
        <v>714</v>
      </c>
      <c r="F134" s="230" t="s">
        <v>715</v>
      </c>
      <c r="G134" s="231" t="s">
        <v>504</v>
      </c>
      <c r="H134" s="232">
        <v>444.65</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2157</v>
      </c>
    </row>
    <row r="135" spans="2:47" s="1" customFormat="1" ht="13.5">
      <c r="B135" s="48"/>
      <c r="C135" s="76"/>
      <c r="D135" s="239" t="s">
        <v>269</v>
      </c>
      <c r="E135" s="76"/>
      <c r="F135" s="240" t="s">
        <v>717</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718</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2158</v>
      </c>
      <c r="G137" s="254"/>
      <c r="H137" s="257">
        <v>236.3</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2" customFormat="1" ht="13.5">
      <c r="B138" s="253"/>
      <c r="C138" s="254"/>
      <c r="D138" s="239" t="s">
        <v>278</v>
      </c>
      <c r="E138" s="255" t="s">
        <v>40</v>
      </c>
      <c r="F138" s="256" t="s">
        <v>2159</v>
      </c>
      <c r="G138" s="254"/>
      <c r="H138" s="257">
        <v>35.7</v>
      </c>
      <c r="I138" s="258"/>
      <c r="J138" s="254"/>
      <c r="K138" s="254"/>
      <c r="L138" s="259"/>
      <c r="M138" s="260"/>
      <c r="N138" s="261"/>
      <c r="O138" s="261"/>
      <c r="P138" s="261"/>
      <c r="Q138" s="261"/>
      <c r="R138" s="261"/>
      <c r="S138" s="261"/>
      <c r="T138" s="262"/>
      <c r="AT138" s="263" t="s">
        <v>278</v>
      </c>
      <c r="AU138" s="263" t="s">
        <v>92</v>
      </c>
      <c r="AV138" s="12" t="s">
        <v>92</v>
      </c>
      <c r="AW138" s="12" t="s">
        <v>47</v>
      </c>
      <c r="AX138" s="12" t="s">
        <v>84</v>
      </c>
      <c r="AY138" s="263" t="s">
        <v>261</v>
      </c>
    </row>
    <row r="139" spans="2:51" s="12" customFormat="1" ht="13.5">
      <c r="B139" s="253"/>
      <c r="C139" s="254"/>
      <c r="D139" s="239" t="s">
        <v>278</v>
      </c>
      <c r="E139" s="255" t="s">
        <v>40</v>
      </c>
      <c r="F139" s="256" t="s">
        <v>2160</v>
      </c>
      <c r="G139" s="254"/>
      <c r="H139" s="257">
        <v>99.75</v>
      </c>
      <c r="I139" s="258"/>
      <c r="J139" s="254"/>
      <c r="K139" s="254"/>
      <c r="L139" s="259"/>
      <c r="M139" s="260"/>
      <c r="N139" s="261"/>
      <c r="O139" s="261"/>
      <c r="P139" s="261"/>
      <c r="Q139" s="261"/>
      <c r="R139" s="261"/>
      <c r="S139" s="261"/>
      <c r="T139" s="262"/>
      <c r="AT139" s="263" t="s">
        <v>278</v>
      </c>
      <c r="AU139" s="263" t="s">
        <v>92</v>
      </c>
      <c r="AV139" s="12" t="s">
        <v>92</v>
      </c>
      <c r="AW139" s="12" t="s">
        <v>47</v>
      </c>
      <c r="AX139" s="12" t="s">
        <v>84</v>
      </c>
      <c r="AY139" s="263" t="s">
        <v>261</v>
      </c>
    </row>
    <row r="140" spans="2:51" s="12" customFormat="1" ht="13.5">
      <c r="B140" s="253"/>
      <c r="C140" s="254"/>
      <c r="D140" s="239" t="s">
        <v>278</v>
      </c>
      <c r="E140" s="255" t="s">
        <v>40</v>
      </c>
      <c r="F140" s="256" t="s">
        <v>2161</v>
      </c>
      <c r="G140" s="254"/>
      <c r="H140" s="257">
        <v>72.9</v>
      </c>
      <c r="I140" s="258"/>
      <c r="J140" s="254"/>
      <c r="K140" s="254"/>
      <c r="L140" s="259"/>
      <c r="M140" s="260"/>
      <c r="N140" s="261"/>
      <c r="O140" s="261"/>
      <c r="P140" s="261"/>
      <c r="Q140" s="261"/>
      <c r="R140" s="261"/>
      <c r="S140" s="261"/>
      <c r="T140" s="262"/>
      <c r="AT140" s="263" t="s">
        <v>278</v>
      </c>
      <c r="AU140" s="263" t="s">
        <v>92</v>
      </c>
      <c r="AV140" s="12" t="s">
        <v>92</v>
      </c>
      <c r="AW140" s="12" t="s">
        <v>47</v>
      </c>
      <c r="AX140" s="12" t="s">
        <v>84</v>
      </c>
      <c r="AY140" s="263" t="s">
        <v>261</v>
      </c>
    </row>
    <row r="141" spans="2:51" s="15" customFormat="1" ht="13.5">
      <c r="B141" s="290"/>
      <c r="C141" s="291"/>
      <c r="D141" s="239" t="s">
        <v>278</v>
      </c>
      <c r="E141" s="292" t="s">
        <v>40</v>
      </c>
      <c r="F141" s="293" t="s">
        <v>380</v>
      </c>
      <c r="G141" s="291"/>
      <c r="H141" s="294">
        <v>444.65</v>
      </c>
      <c r="I141" s="295"/>
      <c r="J141" s="291"/>
      <c r="K141" s="291"/>
      <c r="L141" s="296"/>
      <c r="M141" s="297"/>
      <c r="N141" s="298"/>
      <c r="O141" s="298"/>
      <c r="P141" s="298"/>
      <c r="Q141" s="298"/>
      <c r="R141" s="298"/>
      <c r="S141" s="298"/>
      <c r="T141" s="299"/>
      <c r="AT141" s="300" t="s">
        <v>278</v>
      </c>
      <c r="AU141" s="300" t="s">
        <v>92</v>
      </c>
      <c r="AV141" s="15" t="s">
        <v>287</v>
      </c>
      <c r="AW141" s="15" t="s">
        <v>47</v>
      </c>
      <c r="AX141" s="15" t="s">
        <v>24</v>
      </c>
      <c r="AY141" s="300" t="s">
        <v>261</v>
      </c>
    </row>
    <row r="142" spans="2:65" s="1" customFormat="1" ht="22.8" customHeight="1">
      <c r="B142" s="48"/>
      <c r="C142" s="228" t="s">
        <v>538</v>
      </c>
      <c r="D142" s="228" t="s">
        <v>262</v>
      </c>
      <c r="E142" s="229" t="s">
        <v>722</v>
      </c>
      <c r="F142" s="230" t="s">
        <v>723</v>
      </c>
      <c r="G142" s="231" t="s">
        <v>504</v>
      </c>
      <c r="H142" s="232">
        <v>121.7</v>
      </c>
      <c r="I142" s="233"/>
      <c r="J142" s="232">
        <f>ROUND(I142*H142,2)</f>
        <v>0</v>
      </c>
      <c r="K142" s="230" t="s">
        <v>266</v>
      </c>
      <c r="L142" s="74"/>
      <c r="M142" s="234" t="s">
        <v>40</v>
      </c>
      <c r="N142" s="235" t="s">
        <v>55</v>
      </c>
      <c r="O142" s="49"/>
      <c r="P142" s="236">
        <f>O142*H142</f>
        <v>0</v>
      </c>
      <c r="Q142" s="236">
        <v>3E-07</v>
      </c>
      <c r="R142" s="236">
        <f>Q142*H142</f>
        <v>3.651E-05</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2162</v>
      </c>
    </row>
    <row r="143" spans="2:47" s="1" customFormat="1" ht="13.5">
      <c r="B143" s="48"/>
      <c r="C143" s="76"/>
      <c r="D143" s="239" t="s">
        <v>269</v>
      </c>
      <c r="E143" s="76"/>
      <c r="F143" s="240" t="s">
        <v>725</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726</v>
      </c>
      <c r="G144" s="76"/>
      <c r="H144" s="76"/>
      <c r="I144" s="198"/>
      <c r="J144" s="76"/>
      <c r="K144" s="76"/>
      <c r="L144" s="74"/>
      <c r="M144" s="241"/>
      <c r="N144" s="49"/>
      <c r="O144" s="49"/>
      <c r="P144" s="49"/>
      <c r="Q144" s="49"/>
      <c r="R144" s="49"/>
      <c r="S144" s="49"/>
      <c r="T144" s="97"/>
      <c r="AT144" s="25" t="s">
        <v>343</v>
      </c>
      <c r="AU144" s="25" t="s">
        <v>92</v>
      </c>
    </row>
    <row r="145" spans="2:51" s="12" customFormat="1" ht="13.5">
      <c r="B145" s="253"/>
      <c r="C145" s="254"/>
      <c r="D145" s="239" t="s">
        <v>278</v>
      </c>
      <c r="E145" s="255" t="s">
        <v>40</v>
      </c>
      <c r="F145" s="256" t="s">
        <v>2163</v>
      </c>
      <c r="G145" s="254"/>
      <c r="H145" s="257">
        <v>121.7</v>
      </c>
      <c r="I145" s="258"/>
      <c r="J145" s="254"/>
      <c r="K145" s="254"/>
      <c r="L145" s="259"/>
      <c r="M145" s="260"/>
      <c r="N145" s="261"/>
      <c r="O145" s="261"/>
      <c r="P145" s="261"/>
      <c r="Q145" s="261"/>
      <c r="R145" s="261"/>
      <c r="S145" s="261"/>
      <c r="T145" s="262"/>
      <c r="AT145" s="263" t="s">
        <v>278</v>
      </c>
      <c r="AU145" s="263" t="s">
        <v>92</v>
      </c>
      <c r="AV145" s="12" t="s">
        <v>92</v>
      </c>
      <c r="AW145" s="12" t="s">
        <v>47</v>
      </c>
      <c r="AX145" s="12" t="s">
        <v>24</v>
      </c>
      <c r="AY145" s="263" t="s">
        <v>261</v>
      </c>
    </row>
    <row r="146" spans="2:65" s="1" customFormat="1" ht="14.4" customHeight="1">
      <c r="B146" s="48"/>
      <c r="C146" s="228" t="s">
        <v>545</v>
      </c>
      <c r="D146" s="228" t="s">
        <v>262</v>
      </c>
      <c r="E146" s="229" t="s">
        <v>740</v>
      </c>
      <c r="F146" s="230" t="s">
        <v>741</v>
      </c>
      <c r="G146" s="231" t="s">
        <v>504</v>
      </c>
      <c r="H146" s="232">
        <v>243.4</v>
      </c>
      <c r="I146" s="233"/>
      <c r="J146" s="232">
        <f>ROUND(I146*H146,2)</f>
        <v>0</v>
      </c>
      <c r="K146" s="230" t="s">
        <v>266</v>
      </c>
      <c r="L146" s="74"/>
      <c r="M146" s="234" t="s">
        <v>40</v>
      </c>
      <c r="N146" s="235" t="s">
        <v>55</v>
      </c>
      <c r="O146" s="49"/>
      <c r="P146" s="236">
        <f>O146*H146</f>
        <v>0</v>
      </c>
      <c r="Q146" s="236">
        <v>0</v>
      </c>
      <c r="R146" s="236">
        <f>Q146*H146</f>
        <v>0</v>
      </c>
      <c r="S146" s="236">
        <v>0</v>
      </c>
      <c r="T146" s="237">
        <f>S146*H146</f>
        <v>0</v>
      </c>
      <c r="AR146" s="25" t="s">
        <v>287</v>
      </c>
      <c r="AT146" s="25" t="s">
        <v>262</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2164</v>
      </c>
    </row>
    <row r="147" spans="2:47" s="1" customFormat="1" ht="13.5">
      <c r="B147" s="48"/>
      <c r="C147" s="76"/>
      <c r="D147" s="239" t="s">
        <v>269</v>
      </c>
      <c r="E147" s="76"/>
      <c r="F147" s="240" t="s">
        <v>743</v>
      </c>
      <c r="G147" s="76"/>
      <c r="H147" s="76"/>
      <c r="I147" s="198"/>
      <c r="J147" s="76"/>
      <c r="K147" s="76"/>
      <c r="L147" s="74"/>
      <c r="M147" s="241"/>
      <c r="N147" s="49"/>
      <c r="O147" s="49"/>
      <c r="P147" s="49"/>
      <c r="Q147" s="49"/>
      <c r="R147" s="49"/>
      <c r="S147" s="49"/>
      <c r="T147" s="97"/>
      <c r="AT147" s="25" t="s">
        <v>269</v>
      </c>
      <c r="AU147" s="25" t="s">
        <v>92</v>
      </c>
    </row>
    <row r="148" spans="2:47" s="1" customFormat="1" ht="13.5">
      <c r="B148" s="48"/>
      <c r="C148" s="76"/>
      <c r="D148" s="239" t="s">
        <v>343</v>
      </c>
      <c r="E148" s="76"/>
      <c r="F148" s="242" t="s">
        <v>744</v>
      </c>
      <c r="G148" s="76"/>
      <c r="H148" s="76"/>
      <c r="I148" s="198"/>
      <c r="J148" s="76"/>
      <c r="K148" s="76"/>
      <c r="L148" s="74"/>
      <c r="M148" s="241"/>
      <c r="N148" s="49"/>
      <c r="O148" s="49"/>
      <c r="P148" s="49"/>
      <c r="Q148" s="49"/>
      <c r="R148" s="49"/>
      <c r="S148" s="49"/>
      <c r="T148" s="97"/>
      <c r="AT148" s="25" t="s">
        <v>343</v>
      </c>
      <c r="AU148" s="25" t="s">
        <v>92</v>
      </c>
    </row>
    <row r="149" spans="2:51" s="12" customFormat="1" ht="13.5">
      <c r="B149" s="253"/>
      <c r="C149" s="254"/>
      <c r="D149" s="239" t="s">
        <v>278</v>
      </c>
      <c r="E149" s="255" t="s">
        <v>40</v>
      </c>
      <c r="F149" s="256" t="s">
        <v>2165</v>
      </c>
      <c r="G149" s="254"/>
      <c r="H149" s="257">
        <v>243.4</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14.4" customHeight="1">
      <c r="B150" s="48"/>
      <c r="C150" s="228" t="s">
        <v>551</v>
      </c>
      <c r="D150" s="228" t="s">
        <v>262</v>
      </c>
      <c r="E150" s="229" t="s">
        <v>747</v>
      </c>
      <c r="F150" s="230" t="s">
        <v>748</v>
      </c>
      <c r="G150" s="231" t="s">
        <v>340</v>
      </c>
      <c r="H150" s="232">
        <v>18.26</v>
      </c>
      <c r="I150" s="233"/>
      <c r="J150" s="232">
        <f>ROUND(I150*H150,2)</f>
        <v>0</v>
      </c>
      <c r="K150" s="230" t="s">
        <v>266</v>
      </c>
      <c r="L150" s="74"/>
      <c r="M150" s="234" t="s">
        <v>40</v>
      </c>
      <c r="N150" s="235" t="s">
        <v>55</v>
      </c>
      <c r="O150" s="49"/>
      <c r="P150" s="236">
        <f>O150*H150</f>
        <v>0</v>
      </c>
      <c r="Q150" s="236">
        <v>0</v>
      </c>
      <c r="R150" s="236">
        <f>Q150*H150</f>
        <v>0</v>
      </c>
      <c r="S150" s="236">
        <v>0</v>
      </c>
      <c r="T150" s="237">
        <f>S150*H150</f>
        <v>0</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2166</v>
      </c>
    </row>
    <row r="151" spans="2:47" s="1" customFormat="1" ht="13.5">
      <c r="B151" s="48"/>
      <c r="C151" s="76"/>
      <c r="D151" s="239" t="s">
        <v>269</v>
      </c>
      <c r="E151" s="76"/>
      <c r="F151" s="240" t="s">
        <v>750</v>
      </c>
      <c r="G151" s="76"/>
      <c r="H151" s="76"/>
      <c r="I151" s="198"/>
      <c r="J151" s="76"/>
      <c r="K151" s="76"/>
      <c r="L151" s="74"/>
      <c r="M151" s="241"/>
      <c r="N151" s="49"/>
      <c r="O151" s="49"/>
      <c r="P151" s="49"/>
      <c r="Q151" s="49"/>
      <c r="R151" s="49"/>
      <c r="S151" s="49"/>
      <c r="T151" s="97"/>
      <c r="AT151" s="25" t="s">
        <v>269</v>
      </c>
      <c r="AU151" s="25" t="s">
        <v>92</v>
      </c>
    </row>
    <row r="152" spans="2:51" s="12" customFormat="1" ht="13.5">
      <c r="B152" s="253"/>
      <c r="C152" s="254"/>
      <c r="D152" s="239" t="s">
        <v>278</v>
      </c>
      <c r="E152" s="255" t="s">
        <v>40</v>
      </c>
      <c r="F152" s="256" t="s">
        <v>2167</v>
      </c>
      <c r="G152" s="254"/>
      <c r="H152" s="257">
        <v>18.26</v>
      </c>
      <c r="I152" s="258"/>
      <c r="J152" s="254"/>
      <c r="K152" s="254"/>
      <c r="L152" s="259"/>
      <c r="M152" s="260"/>
      <c r="N152" s="261"/>
      <c r="O152" s="261"/>
      <c r="P152" s="261"/>
      <c r="Q152" s="261"/>
      <c r="R152" s="261"/>
      <c r="S152" s="261"/>
      <c r="T152" s="262"/>
      <c r="AT152" s="263" t="s">
        <v>278</v>
      </c>
      <c r="AU152" s="263" t="s">
        <v>92</v>
      </c>
      <c r="AV152" s="12" t="s">
        <v>92</v>
      </c>
      <c r="AW152" s="12" t="s">
        <v>47</v>
      </c>
      <c r="AX152" s="12" t="s">
        <v>24</v>
      </c>
      <c r="AY152" s="263" t="s">
        <v>261</v>
      </c>
    </row>
    <row r="153" spans="2:65" s="1" customFormat="1" ht="14.4" customHeight="1">
      <c r="B153" s="48"/>
      <c r="C153" s="228" t="s">
        <v>10</v>
      </c>
      <c r="D153" s="228" t="s">
        <v>262</v>
      </c>
      <c r="E153" s="229" t="s">
        <v>753</v>
      </c>
      <c r="F153" s="230" t="s">
        <v>754</v>
      </c>
      <c r="G153" s="231" t="s">
        <v>340</v>
      </c>
      <c r="H153" s="232">
        <v>18.26</v>
      </c>
      <c r="I153" s="233"/>
      <c r="J153" s="232">
        <f>ROUND(I153*H153,2)</f>
        <v>0</v>
      </c>
      <c r="K153" s="230" t="s">
        <v>266</v>
      </c>
      <c r="L153" s="74"/>
      <c r="M153" s="234" t="s">
        <v>40</v>
      </c>
      <c r="N153" s="235" t="s">
        <v>55</v>
      </c>
      <c r="O153" s="49"/>
      <c r="P153" s="236">
        <f>O153*H153</f>
        <v>0</v>
      </c>
      <c r="Q153" s="236">
        <v>0</v>
      </c>
      <c r="R153" s="236">
        <f>Q153*H153</f>
        <v>0</v>
      </c>
      <c r="S153" s="236">
        <v>0</v>
      </c>
      <c r="T153" s="237">
        <f>S153*H153</f>
        <v>0</v>
      </c>
      <c r="AR153" s="25" t="s">
        <v>287</v>
      </c>
      <c r="AT153" s="25" t="s">
        <v>262</v>
      </c>
      <c r="AU153" s="25" t="s">
        <v>92</v>
      </c>
      <c r="AY153" s="25" t="s">
        <v>261</v>
      </c>
      <c r="BE153" s="238">
        <f>IF(N153="základní",J153,0)</f>
        <v>0</v>
      </c>
      <c r="BF153" s="238">
        <f>IF(N153="snížená",J153,0)</f>
        <v>0</v>
      </c>
      <c r="BG153" s="238">
        <f>IF(N153="zákl. přenesená",J153,0)</f>
        <v>0</v>
      </c>
      <c r="BH153" s="238">
        <f>IF(N153="sníž. přenesená",J153,0)</f>
        <v>0</v>
      </c>
      <c r="BI153" s="238">
        <f>IF(N153="nulová",J153,0)</f>
        <v>0</v>
      </c>
      <c r="BJ153" s="25" t="s">
        <v>24</v>
      </c>
      <c r="BK153" s="238">
        <f>ROUND(I153*H153,2)</f>
        <v>0</v>
      </c>
      <c r="BL153" s="25" t="s">
        <v>287</v>
      </c>
      <c r="BM153" s="25" t="s">
        <v>2168</v>
      </c>
    </row>
    <row r="154" spans="2:47" s="1" customFormat="1" ht="13.5">
      <c r="B154" s="48"/>
      <c r="C154" s="76"/>
      <c r="D154" s="239" t="s">
        <v>269</v>
      </c>
      <c r="E154" s="76"/>
      <c r="F154" s="240" t="s">
        <v>756</v>
      </c>
      <c r="G154" s="76"/>
      <c r="H154" s="76"/>
      <c r="I154" s="198"/>
      <c r="J154" s="76"/>
      <c r="K154" s="76"/>
      <c r="L154" s="74"/>
      <c r="M154" s="241"/>
      <c r="N154" s="49"/>
      <c r="O154" s="49"/>
      <c r="P154" s="49"/>
      <c r="Q154" s="49"/>
      <c r="R154" s="49"/>
      <c r="S154" s="49"/>
      <c r="T154" s="97"/>
      <c r="AT154" s="25" t="s">
        <v>269</v>
      </c>
      <c r="AU154" s="25" t="s">
        <v>92</v>
      </c>
    </row>
    <row r="155" spans="2:47" s="1" customFormat="1" ht="13.5">
      <c r="B155" s="48"/>
      <c r="C155" s="76"/>
      <c r="D155" s="239" t="s">
        <v>343</v>
      </c>
      <c r="E155" s="76"/>
      <c r="F155" s="242" t="s">
        <v>757</v>
      </c>
      <c r="G155" s="76"/>
      <c r="H155" s="76"/>
      <c r="I155" s="198"/>
      <c r="J155" s="76"/>
      <c r="K155" s="76"/>
      <c r="L155" s="74"/>
      <c r="M155" s="241"/>
      <c r="N155" s="49"/>
      <c r="O155" s="49"/>
      <c r="P155" s="49"/>
      <c r="Q155" s="49"/>
      <c r="R155" s="49"/>
      <c r="S155" s="49"/>
      <c r="T155" s="97"/>
      <c r="AT155" s="25" t="s">
        <v>343</v>
      </c>
      <c r="AU155" s="25" t="s">
        <v>92</v>
      </c>
    </row>
    <row r="156" spans="2:63" s="10" customFormat="1" ht="29.85" customHeight="1">
      <c r="B156" s="214"/>
      <c r="C156" s="215"/>
      <c r="D156" s="216" t="s">
        <v>83</v>
      </c>
      <c r="E156" s="274" t="s">
        <v>282</v>
      </c>
      <c r="F156" s="274" t="s">
        <v>758</v>
      </c>
      <c r="G156" s="215"/>
      <c r="H156" s="215"/>
      <c r="I156" s="218"/>
      <c r="J156" s="275">
        <f>BK156</f>
        <v>0</v>
      </c>
      <c r="K156" s="215"/>
      <c r="L156" s="220"/>
      <c r="M156" s="221"/>
      <c r="N156" s="222"/>
      <c r="O156" s="222"/>
      <c r="P156" s="223">
        <f>SUM(P157:P173)</f>
        <v>0</v>
      </c>
      <c r="Q156" s="222"/>
      <c r="R156" s="223">
        <f>SUM(R157:R173)</f>
        <v>0.6129850647439999</v>
      </c>
      <c r="S156" s="222"/>
      <c r="T156" s="224">
        <f>SUM(T157:T173)</f>
        <v>0</v>
      </c>
      <c r="AR156" s="225" t="s">
        <v>24</v>
      </c>
      <c r="AT156" s="226" t="s">
        <v>83</v>
      </c>
      <c r="AU156" s="226" t="s">
        <v>24</v>
      </c>
      <c r="AY156" s="225" t="s">
        <v>261</v>
      </c>
      <c r="BK156" s="227">
        <f>SUM(BK157:BK173)</f>
        <v>0</v>
      </c>
    </row>
    <row r="157" spans="2:65" s="1" customFormat="1" ht="22.8" customHeight="1">
      <c r="B157" s="48"/>
      <c r="C157" s="228" t="s">
        <v>563</v>
      </c>
      <c r="D157" s="228" t="s">
        <v>262</v>
      </c>
      <c r="E157" s="229" t="s">
        <v>760</v>
      </c>
      <c r="F157" s="230" t="s">
        <v>761</v>
      </c>
      <c r="G157" s="231" t="s">
        <v>340</v>
      </c>
      <c r="H157" s="232">
        <v>40.71</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2169</v>
      </c>
    </row>
    <row r="158" spans="2:47" s="1" customFormat="1" ht="13.5">
      <c r="B158" s="48"/>
      <c r="C158" s="76"/>
      <c r="D158" s="239" t="s">
        <v>269</v>
      </c>
      <c r="E158" s="76"/>
      <c r="F158" s="240" t="s">
        <v>763</v>
      </c>
      <c r="G158" s="76"/>
      <c r="H158" s="76"/>
      <c r="I158" s="198"/>
      <c r="J158" s="76"/>
      <c r="K158" s="76"/>
      <c r="L158" s="74"/>
      <c r="M158" s="241"/>
      <c r="N158" s="49"/>
      <c r="O158" s="49"/>
      <c r="P158" s="49"/>
      <c r="Q158" s="49"/>
      <c r="R158" s="49"/>
      <c r="S158" s="49"/>
      <c r="T158" s="97"/>
      <c r="AT158" s="25" t="s">
        <v>269</v>
      </c>
      <c r="AU158" s="25" t="s">
        <v>92</v>
      </c>
    </row>
    <row r="159" spans="2:47" s="1" customFormat="1" ht="13.5">
      <c r="B159" s="48"/>
      <c r="C159" s="76"/>
      <c r="D159" s="239" t="s">
        <v>343</v>
      </c>
      <c r="E159" s="76"/>
      <c r="F159" s="242" t="s">
        <v>764</v>
      </c>
      <c r="G159" s="76"/>
      <c r="H159" s="76"/>
      <c r="I159" s="198"/>
      <c r="J159" s="76"/>
      <c r="K159" s="76"/>
      <c r="L159" s="74"/>
      <c r="M159" s="241"/>
      <c r="N159" s="49"/>
      <c r="O159" s="49"/>
      <c r="P159" s="49"/>
      <c r="Q159" s="49"/>
      <c r="R159" s="49"/>
      <c r="S159" s="49"/>
      <c r="T159" s="97"/>
      <c r="AT159" s="25" t="s">
        <v>343</v>
      </c>
      <c r="AU159" s="25" t="s">
        <v>92</v>
      </c>
    </row>
    <row r="160" spans="2:51" s="12" customFormat="1" ht="13.5">
      <c r="B160" s="253"/>
      <c r="C160" s="254"/>
      <c r="D160" s="239" t="s">
        <v>278</v>
      </c>
      <c r="E160" s="255" t="s">
        <v>40</v>
      </c>
      <c r="F160" s="256" t="s">
        <v>2170</v>
      </c>
      <c r="G160" s="254"/>
      <c r="H160" s="257">
        <v>7.67</v>
      </c>
      <c r="I160" s="258"/>
      <c r="J160" s="254"/>
      <c r="K160" s="254"/>
      <c r="L160" s="259"/>
      <c r="M160" s="260"/>
      <c r="N160" s="261"/>
      <c r="O160" s="261"/>
      <c r="P160" s="261"/>
      <c r="Q160" s="261"/>
      <c r="R160" s="261"/>
      <c r="S160" s="261"/>
      <c r="T160" s="262"/>
      <c r="AT160" s="263" t="s">
        <v>278</v>
      </c>
      <c r="AU160" s="263" t="s">
        <v>92</v>
      </c>
      <c r="AV160" s="12" t="s">
        <v>92</v>
      </c>
      <c r="AW160" s="12" t="s">
        <v>47</v>
      </c>
      <c r="AX160" s="12" t="s">
        <v>84</v>
      </c>
      <c r="AY160" s="263" t="s">
        <v>261</v>
      </c>
    </row>
    <row r="161" spans="2:51" s="12" customFormat="1" ht="13.5">
      <c r="B161" s="253"/>
      <c r="C161" s="254"/>
      <c r="D161" s="239" t="s">
        <v>278</v>
      </c>
      <c r="E161" s="255" t="s">
        <v>40</v>
      </c>
      <c r="F161" s="256" t="s">
        <v>2171</v>
      </c>
      <c r="G161" s="254"/>
      <c r="H161" s="257">
        <v>3.84</v>
      </c>
      <c r="I161" s="258"/>
      <c r="J161" s="254"/>
      <c r="K161" s="254"/>
      <c r="L161" s="259"/>
      <c r="M161" s="260"/>
      <c r="N161" s="261"/>
      <c r="O161" s="261"/>
      <c r="P161" s="261"/>
      <c r="Q161" s="261"/>
      <c r="R161" s="261"/>
      <c r="S161" s="261"/>
      <c r="T161" s="262"/>
      <c r="AT161" s="263" t="s">
        <v>278</v>
      </c>
      <c r="AU161" s="263" t="s">
        <v>92</v>
      </c>
      <c r="AV161" s="12" t="s">
        <v>92</v>
      </c>
      <c r="AW161" s="12" t="s">
        <v>47</v>
      </c>
      <c r="AX161" s="12" t="s">
        <v>84</v>
      </c>
      <c r="AY161" s="263" t="s">
        <v>261</v>
      </c>
    </row>
    <row r="162" spans="2:51" s="12" customFormat="1" ht="13.5">
      <c r="B162" s="253"/>
      <c r="C162" s="254"/>
      <c r="D162" s="239" t="s">
        <v>278</v>
      </c>
      <c r="E162" s="255" t="s">
        <v>40</v>
      </c>
      <c r="F162" s="256" t="s">
        <v>2172</v>
      </c>
      <c r="G162" s="254"/>
      <c r="H162" s="257">
        <v>18.26</v>
      </c>
      <c r="I162" s="258"/>
      <c r="J162" s="254"/>
      <c r="K162" s="254"/>
      <c r="L162" s="259"/>
      <c r="M162" s="260"/>
      <c r="N162" s="261"/>
      <c r="O162" s="261"/>
      <c r="P162" s="261"/>
      <c r="Q162" s="261"/>
      <c r="R162" s="261"/>
      <c r="S162" s="261"/>
      <c r="T162" s="262"/>
      <c r="AT162" s="263" t="s">
        <v>278</v>
      </c>
      <c r="AU162" s="263" t="s">
        <v>92</v>
      </c>
      <c r="AV162" s="12" t="s">
        <v>92</v>
      </c>
      <c r="AW162" s="12" t="s">
        <v>47</v>
      </c>
      <c r="AX162" s="12" t="s">
        <v>84</v>
      </c>
      <c r="AY162" s="263" t="s">
        <v>261</v>
      </c>
    </row>
    <row r="163" spans="2:51" s="12" customFormat="1" ht="13.5">
      <c r="B163" s="253"/>
      <c r="C163" s="254"/>
      <c r="D163" s="239" t="s">
        <v>278</v>
      </c>
      <c r="E163" s="255" t="s">
        <v>40</v>
      </c>
      <c r="F163" s="256" t="s">
        <v>2173</v>
      </c>
      <c r="G163" s="254"/>
      <c r="H163" s="257">
        <v>10.94</v>
      </c>
      <c r="I163" s="258"/>
      <c r="J163" s="254"/>
      <c r="K163" s="254"/>
      <c r="L163" s="259"/>
      <c r="M163" s="260"/>
      <c r="N163" s="261"/>
      <c r="O163" s="261"/>
      <c r="P163" s="261"/>
      <c r="Q163" s="261"/>
      <c r="R163" s="261"/>
      <c r="S163" s="261"/>
      <c r="T163" s="262"/>
      <c r="AT163" s="263" t="s">
        <v>278</v>
      </c>
      <c r="AU163" s="263" t="s">
        <v>92</v>
      </c>
      <c r="AV163" s="12" t="s">
        <v>92</v>
      </c>
      <c r="AW163" s="12" t="s">
        <v>47</v>
      </c>
      <c r="AX163" s="12" t="s">
        <v>84</v>
      </c>
      <c r="AY163" s="263" t="s">
        <v>261</v>
      </c>
    </row>
    <row r="164" spans="2:51" s="15" customFormat="1" ht="13.5">
      <c r="B164" s="290"/>
      <c r="C164" s="291"/>
      <c r="D164" s="239" t="s">
        <v>278</v>
      </c>
      <c r="E164" s="292" t="s">
        <v>40</v>
      </c>
      <c r="F164" s="293" t="s">
        <v>380</v>
      </c>
      <c r="G164" s="291"/>
      <c r="H164" s="294">
        <v>40.71</v>
      </c>
      <c r="I164" s="295"/>
      <c r="J164" s="291"/>
      <c r="K164" s="291"/>
      <c r="L164" s="296"/>
      <c r="M164" s="297"/>
      <c r="N164" s="298"/>
      <c r="O164" s="298"/>
      <c r="P164" s="298"/>
      <c r="Q164" s="298"/>
      <c r="R164" s="298"/>
      <c r="S164" s="298"/>
      <c r="T164" s="299"/>
      <c r="AT164" s="300" t="s">
        <v>278</v>
      </c>
      <c r="AU164" s="300" t="s">
        <v>92</v>
      </c>
      <c r="AV164" s="15" t="s">
        <v>287</v>
      </c>
      <c r="AW164" s="15" t="s">
        <v>47</v>
      </c>
      <c r="AX164" s="15" t="s">
        <v>24</v>
      </c>
      <c r="AY164" s="300" t="s">
        <v>261</v>
      </c>
    </row>
    <row r="165" spans="2:65" s="1" customFormat="1" ht="14.4" customHeight="1">
      <c r="B165" s="48"/>
      <c r="C165" s="228" t="s">
        <v>566</v>
      </c>
      <c r="D165" s="228" t="s">
        <v>262</v>
      </c>
      <c r="E165" s="229" t="s">
        <v>767</v>
      </c>
      <c r="F165" s="230" t="s">
        <v>768</v>
      </c>
      <c r="G165" s="231" t="s">
        <v>504</v>
      </c>
      <c r="H165" s="232">
        <v>72.02</v>
      </c>
      <c r="I165" s="233"/>
      <c r="J165" s="232">
        <f>ROUND(I165*H165,2)</f>
        <v>0</v>
      </c>
      <c r="K165" s="230" t="s">
        <v>266</v>
      </c>
      <c r="L165" s="74"/>
      <c r="M165" s="234" t="s">
        <v>40</v>
      </c>
      <c r="N165" s="235" t="s">
        <v>55</v>
      </c>
      <c r="O165" s="49"/>
      <c r="P165" s="236">
        <f>O165*H165</f>
        <v>0</v>
      </c>
      <c r="Q165" s="236">
        <v>0.0076543822</v>
      </c>
      <c r="R165" s="236">
        <f>Q165*H165</f>
        <v>0.551268606044</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2174</v>
      </c>
    </row>
    <row r="166" spans="2:47" s="1" customFormat="1" ht="13.5">
      <c r="B166" s="48"/>
      <c r="C166" s="76"/>
      <c r="D166" s="239" t="s">
        <v>269</v>
      </c>
      <c r="E166" s="76"/>
      <c r="F166" s="240" t="s">
        <v>770</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771</v>
      </c>
      <c r="G167" s="76"/>
      <c r="H167" s="76"/>
      <c r="I167" s="198"/>
      <c r="J167" s="76"/>
      <c r="K167" s="76"/>
      <c r="L167" s="74"/>
      <c r="M167" s="241"/>
      <c r="N167" s="49"/>
      <c r="O167" s="49"/>
      <c r="P167" s="49"/>
      <c r="Q167" s="49"/>
      <c r="R167" s="49"/>
      <c r="S167" s="49"/>
      <c r="T167" s="97"/>
      <c r="AT167" s="25" t="s">
        <v>343</v>
      </c>
      <c r="AU167" s="25" t="s">
        <v>92</v>
      </c>
    </row>
    <row r="168" spans="2:51" s="12" customFormat="1" ht="13.5">
      <c r="B168" s="253"/>
      <c r="C168" s="254"/>
      <c r="D168" s="239" t="s">
        <v>278</v>
      </c>
      <c r="E168" s="255" t="s">
        <v>40</v>
      </c>
      <c r="F168" s="256" t="s">
        <v>2175</v>
      </c>
      <c r="G168" s="254"/>
      <c r="H168" s="257">
        <v>52.32</v>
      </c>
      <c r="I168" s="258"/>
      <c r="J168" s="254"/>
      <c r="K168" s="254"/>
      <c r="L168" s="259"/>
      <c r="M168" s="260"/>
      <c r="N168" s="261"/>
      <c r="O168" s="261"/>
      <c r="P168" s="261"/>
      <c r="Q168" s="261"/>
      <c r="R168" s="261"/>
      <c r="S168" s="261"/>
      <c r="T168" s="262"/>
      <c r="AT168" s="263" t="s">
        <v>278</v>
      </c>
      <c r="AU168" s="263" t="s">
        <v>92</v>
      </c>
      <c r="AV168" s="12" t="s">
        <v>92</v>
      </c>
      <c r="AW168" s="12" t="s">
        <v>47</v>
      </c>
      <c r="AX168" s="12" t="s">
        <v>84</v>
      </c>
      <c r="AY168" s="263" t="s">
        <v>261</v>
      </c>
    </row>
    <row r="169" spans="2:51" s="12" customFormat="1" ht="13.5">
      <c r="B169" s="253"/>
      <c r="C169" s="254"/>
      <c r="D169" s="239" t="s">
        <v>278</v>
      </c>
      <c r="E169" s="255" t="s">
        <v>40</v>
      </c>
      <c r="F169" s="256" t="s">
        <v>2176</v>
      </c>
      <c r="G169" s="254"/>
      <c r="H169" s="257">
        <v>19.7</v>
      </c>
      <c r="I169" s="258"/>
      <c r="J169" s="254"/>
      <c r="K169" s="254"/>
      <c r="L169" s="259"/>
      <c r="M169" s="260"/>
      <c r="N169" s="261"/>
      <c r="O169" s="261"/>
      <c r="P169" s="261"/>
      <c r="Q169" s="261"/>
      <c r="R169" s="261"/>
      <c r="S169" s="261"/>
      <c r="T169" s="262"/>
      <c r="AT169" s="263" t="s">
        <v>278</v>
      </c>
      <c r="AU169" s="263" t="s">
        <v>92</v>
      </c>
      <c r="AV169" s="12" t="s">
        <v>92</v>
      </c>
      <c r="AW169" s="12" t="s">
        <v>47</v>
      </c>
      <c r="AX169" s="12" t="s">
        <v>84</v>
      </c>
      <c r="AY169" s="263" t="s">
        <v>261</v>
      </c>
    </row>
    <row r="170" spans="2:51" s="15" customFormat="1" ht="13.5">
      <c r="B170" s="290"/>
      <c r="C170" s="291"/>
      <c r="D170" s="239" t="s">
        <v>278</v>
      </c>
      <c r="E170" s="292" t="s">
        <v>40</v>
      </c>
      <c r="F170" s="293" t="s">
        <v>380</v>
      </c>
      <c r="G170" s="291"/>
      <c r="H170" s="294">
        <v>72.02</v>
      </c>
      <c r="I170" s="295"/>
      <c r="J170" s="291"/>
      <c r="K170" s="291"/>
      <c r="L170" s="296"/>
      <c r="M170" s="297"/>
      <c r="N170" s="298"/>
      <c r="O170" s="298"/>
      <c r="P170" s="298"/>
      <c r="Q170" s="298"/>
      <c r="R170" s="298"/>
      <c r="S170" s="298"/>
      <c r="T170" s="299"/>
      <c r="AT170" s="300" t="s">
        <v>278</v>
      </c>
      <c r="AU170" s="300" t="s">
        <v>92</v>
      </c>
      <c r="AV170" s="15" t="s">
        <v>287</v>
      </c>
      <c r="AW170" s="15" t="s">
        <v>47</v>
      </c>
      <c r="AX170" s="15" t="s">
        <v>24</v>
      </c>
      <c r="AY170" s="300" t="s">
        <v>261</v>
      </c>
    </row>
    <row r="171" spans="2:65" s="1" customFormat="1" ht="14.4" customHeight="1">
      <c r="B171" s="48"/>
      <c r="C171" s="228" t="s">
        <v>572</v>
      </c>
      <c r="D171" s="228" t="s">
        <v>262</v>
      </c>
      <c r="E171" s="229" t="s">
        <v>774</v>
      </c>
      <c r="F171" s="230" t="s">
        <v>775</v>
      </c>
      <c r="G171" s="231" t="s">
        <v>504</v>
      </c>
      <c r="H171" s="232">
        <v>72.02</v>
      </c>
      <c r="I171" s="233"/>
      <c r="J171" s="232">
        <f>ROUND(I171*H171,2)</f>
        <v>0</v>
      </c>
      <c r="K171" s="230" t="s">
        <v>266</v>
      </c>
      <c r="L171" s="74"/>
      <c r="M171" s="234" t="s">
        <v>40</v>
      </c>
      <c r="N171" s="235" t="s">
        <v>55</v>
      </c>
      <c r="O171" s="49"/>
      <c r="P171" s="236">
        <f>O171*H171</f>
        <v>0</v>
      </c>
      <c r="Q171" s="236">
        <v>0.000856935</v>
      </c>
      <c r="R171" s="236">
        <f>Q171*H171</f>
        <v>0.0617164587</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2177</v>
      </c>
    </row>
    <row r="172" spans="2:47" s="1" customFormat="1" ht="13.5">
      <c r="B172" s="48"/>
      <c r="C172" s="76"/>
      <c r="D172" s="239" t="s">
        <v>269</v>
      </c>
      <c r="E172" s="76"/>
      <c r="F172" s="240" t="s">
        <v>777</v>
      </c>
      <c r="G172" s="76"/>
      <c r="H172" s="76"/>
      <c r="I172" s="198"/>
      <c r="J172" s="76"/>
      <c r="K172" s="76"/>
      <c r="L172" s="74"/>
      <c r="M172" s="241"/>
      <c r="N172" s="49"/>
      <c r="O172" s="49"/>
      <c r="P172" s="49"/>
      <c r="Q172" s="49"/>
      <c r="R172" s="49"/>
      <c r="S172" s="49"/>
      <c r="T172" s="97"/>
      <c r="AT172" s="25" t="s">
        <v>269</v>
      </c>
      <c r="AU172" s="25" t="s">
        <v>92</v>
      </c>
    </row>
    <row r="173" spans="2:47" s="1" customFormat="1" ht="13.5">
      <c r="B173" s="48"/>
      <c r="C173" s="76"/>
      <c r="D173" s="239" t="s">
        <v>343</v>
      </c>
      <c r="E173" s="76"/>
      <c r="F173" s="242" t="s">
        <v>771</v>
      </c>
      <c r="G173" s="76"/>
      <c r="H173" s="76"/>
      <c r="I173" s="198"/>
      <c r="J173" s="76"/>
      <c r="K173" s="76"/>
      <c r="L173" s="74"/>
      <c r="M173" s="241"/>
      <c r="N173" s="49"/>
      <c r="O173" s="49"/>
      <c r="P173" s="49"/>
      <c r="Q173" s="49"/>
      <c r="R173" s="49"/>
      <c r="S173" s="49"/>
      <c r="T173" s="97"/>
      <c r="AT173" s="25" t="s">
        <v>343</v>
      </c>
      <c r="AU173" s="25" t="s">
        <v>92</v>
      </c>
    </row>
    <row r="174" spans="2:63" s="10" customFormat="1" ht="29.85" customHeight="1">
      <c r="B174" s="214"/>
      <c r="C174" s="215"/>
      <c r="D174" s="216" t="s">
        <v>83</v>
      </c>
      <c r="E174" s="274" t="s">
        <v>287</v>
      </c>
      <c r="F174" s="274" t="s">
        <v>778</v>
      </c>
      <c r="G174" s="215"/>
      <c r="H174" s="215"/>
      <c r="I174" s="218"/>
      <c r="J174" s="275">
        <f>BK174</f>
        <v>0</v>
      </c>
      <c r="K174" s="215"/>
      <c r="L174" s="220"/>
      <c r="M174" s="221"/>
      <c r="N174" s="222"/>
      <c r="O174" s="222"/>
      <c r="P174" s="223">
        <f>SUM(P175:P200)</f>
        <v>0</v>
      </c>
      <c r="Q174" s="222"/>
      <c r="R174" s="223">
        <f>SUM(R175:R200)</f>
        <v>191.80192296</v>
      </c>
      <c r="S174" s="222"/>
      <c r="T174" s="224">
        <f>SUM(T175:T200)</f>
        <v>0</v>
      </c>
      <c r="AR174" s="225" t="s">
        <v>24</v>
      </c>
      <c r="AT174" s="226" t="s">
        <v>83</v>
      </c>
      <c r="AU174" s="226" t="s">
        <v>24</v>
      </c>
      <c r="AY174" s="225" t="s">
        <v>261</v>
      </c>
      <c r="BK174" s="227">
        <f>SUM(BK175:BK200)</f>
        <v>0</v>
      </c>
    </row>
    <row r="175" spans="2:65" s="1" customFormat="1" ht="22.8" customHeight="1">
      <c r="B175" s="48"/>
      <c r="C175" s="228" t="s">
        <v>578</v>
      </c>
      <c r="D175" s="228" t="s">
        <v>262</v>
      </c>
      <c r="E175" s="229" t="s">
        <v>780</v>
      </c>
      <c r="F175" s="230" t="s">
        <v>781</v>
      </c>
      <c r="G175" s="231" t="s">
        <v>504</v>
      </c>
      <c r="H175" s="232">
        <v>18.21</v>
      </c>
      <c r="I175" s="233"/>
      <c r="J175" s="232">
        <f>ROUND(I175*H175,2)</f>
        <v>0</v>
      </c>
      <c r="K175" s="230" t="s">
        <v>266</v>
      </c>
      <c r="L175" s="74"/>
      <c r="M175" s="234" t="s">
        <v>40</v>
      </c>
      <c r="N175" s="235" t="s">
        <v>55</v>
      </c>
      <c r="O175" s="49"/>
      <c r="P175" s="236">
        <f>O175*H175</f>
        <v>0</v>
      </c>
      <c r="Q175" s="236">
        <v>0.227976</v>
      </c>
      <c r="R175" s="236">
        <f>Q175*H175</f>
        <v>4.151442960000001</v>
      </c>
      <c r="S175" s="236">
        <v>0</v>
      </c>
      <c r="T175" s="237">
        <f>S175*H175</f>
        <v>0</v>
      </c>
      <c r="AR175" s="25" t="s">
        <v>287</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2178</v>
      </c>
    </row>
    <row r="176" spans="2:47" s="1" customFormat="1" ht="13.5">
      <c r="B176" s="48"/>
      <c r="C176" s="76"/>
      <c r="D176" s="239" t="s">
        <v>269</v>
      </c>
      <c r="E176" s="76"/>
      <c r="F176" s="240" t="s">
        <v>783</v>
      </c>
      <c r="G176" s="76"/>
      <c r="H176" s="76"/>
      <c r="I176" s="198"/>
      <c r="J176" s="76"/>
      <c r="K176" s="76"/>
      <c r="L176" s="74"/>
      <c r="M176" s="241"/>
      <c r="N176" s="49"/>
      <c r="O176" s="49"/>
      <c r="P176" s="49"/>
      <c r="Q176" s="49"/>
      <c r="R176" s="49"/>
      <c r="S176" s="49"/>
      <c r="T176" s="97"/>
      <c r="AT176" s="25" t="s">
        <v>269</v>
      </c>
      <c r="AU176" s="25" t="s">
        <v>92</v>
      </c>
    </row>
    <row r="177" spans="2:47" s="1" customFormat="1" ht="13.5">
      <c r="B177" s="48"/>
      <c r="C177" s="76"/>
      <c r="D177" s="239" t="s">
        <v>343</v>
      </c>
      <c r="E177" s="76"/>
      <c r="F177" s="242" t="s">
        <v>784</v>
      </c>
      <c r="G177" s="76"/>
      <c r="H177" s="76"/>
      <c r="I177" s="198"/>
      <c r="J177" s="76"/>
      <c r="K177" s="76"/>
      <c r="L177" s="74"/>
      <c r="M177" s="241"/>
      <c r="N177" s="49"/>
      <c r="O177" s="49"/>
      <c r="P177" s="49"/>
      <c r="Q177" s="49"/>
      <c r="R177" s="49"/>
      <c r="S177" s="49"/>
      <c r="T177" s="97"/>
      <c r="AT177" s="25" t="s">
        <v>343</v>
      </c>
      <c r="AU177" s="25" t="s">
        <v>92</v>
      </c>
    </row>
    <row r="178" spans="2:51" s="12" customFormat="1" ht="13.5">
      <c r="B178" s="253"/>
      <c r="C178" s="254"/>
      <c r="D178" s="239" t="s">
        <v>278</v>
      </c>
      <c r="E178" s="255" t="s">
        <v>40</v>
      </c>
      <c r="F178" s="256" t="s">
        <v>2179</v>
      </c>
      <c r="G178" s="254"/>
      <c r="H178" s="257">
        <v>8.56</v>
      </c>
      <c r="I178" s="258"/>
      <c r="J178" s="254"/>
      <c r="K178" s="254"/>
      <c r="L178" s="259"/>
      <c r="M178" s="260"/>
      <c r="N178" s="261"/>
      <c r="O178" s="261"/>
      <c r="P178" s="261"/>
      <c r="Q178" s="261"/>
      <c r="R178" s="261"/>
      <c r="S178" s="261"/>
      <c r="T178" s="262"/>
      <c r="AT178" s="263" t="s">
        <v>278</v>
      </c>
      <c r="AU178" s="263" t="s">
        <v>92</v>
      </c>
      <c r="AV178" s="12" t="s">
        <v>92</v>
      </c>
      <c r="AW178" s="12" t="s">
        <v>47</v>
      </c>
      <c r="AX178" s="12" t="s">
        <v>84</v>
      </c>
      <c r="AY178" s="263" t="s">
        <v>261</v>
      </c>
    </row>
    <row r="179" spans="2:51" s="12" customFormat="1" ht="13.5">
      <c r="B179" s="253"/>
      <c r="C179" s="254"/>
      <c r="D179" s="239" t="s">
        <v>278</v>
      </c>
      <c r="E179" s="255" t="s">
        <v>40</v>
      </c>
      <c r="F179" s="256" t="s">
        <v>2180</v>
      </c>
      <c r="G179" s="254"/>
      <c r="H179" s="257">
        <v>9.65</v>
      </c>
      <c r="I179" s="258"/>
      <c r="J179" s="254"/>
      <c r="K179" s="254"/>
      <c r="L179" s="259"/>
      <c r="M179" s="260"/>
      <c r="N179" s="261"/>
      <c r="O179" s="261"/>
      <c r="P179" s="261"/>
      <c r="Q179" s="261"/>
      <c r="R179" s="261"/>
      <c r="S179" s="261"/>
      <c r="T179" s="262"/>
      <c r="AT179" s="263" t="s">
        <v>278</v>
      </c>
      <c r="AU179" s="263" t="s">
        <v>92</v>
      </c>
      <c r="AV179" s="12" t="s">
        <v>92</v>
      </c>
      <c r="AW179" s="12" t="s">
        <v>47</v>
      </c>
      <c r="AX179" s="12" t="s">
        <v>84</v>
      </c>
      <c r="AY179" s="263" t="s">
        <v>261</v>
      </c>
    </row>
    <row r="180" spans="2:51" s="15" customFormat="1" ht="13.5">
      <c r="B180" s="290"/>
      <c r="C180" s="291"/>
      <c r="D180" s="239" t="s">
        <v>278</v>
      </c>
      <c r="E180" s="292" t="s">
        <v>40</v>
      </c>
      <c r="F180" s="293" t="s">
        <v>380</v>
      </c>
      <c r="G180" s="291"/>
      <c r="H180" s="294">
        <v>18.21</v>
      </c>
      <c r="I180" s="295"/>
      <c r="J180" s="291"/>
      <c r="K180" s="291"/>
      <c r="L180" s="296"/>
      <c r="M180" s="297"/>
      <c r="N180" s="298"/>
      <c r="O180" s="298"/>
      <c r="P180" s="298"/>
      <c r="Q180" s="298"/>
      <c r="R180" s="298"/>
      <c r="S180" s="298"/>
      <c r="T180" s="299"/>
      <c r="AT180" s="300" t="s">
        <v>278</v>
      </c>
      <c r="AU180" s="300" t="s">
        <v>92</v>
      </c>
      <c r="AV180" s="15" t="s">
        <v>287</v>
      </c>
      <c r="AW180" s="15" t="s">
        <v>47</v>
      </c>
      <c r="AX180" s="15" t="s">
        <v>24</v>
      </c>
      <c r="AY180" s="300" t="s">
        <v>261</v>
      </c>
    </row>
    <row r="181" spans="2:65" s="1" customFormat="1" ht="22.8" customHeight="1">
      <c r="B181" s="48"/>
      <c r="C181" s="228" t="s">
        <v>584</v>
      </c>
      <c r="D181" s="228" t="s">
        <v>262</v>
      </c>
      <c r="E181" s="229" t="s">
        <v>1064</v>
      </c>
      <c r="F181" s="230" t="s">
        <v>1065</v>
      </c>
      <c r="G181" s="231" t="s">
        <v>340</v>
      </c>
      <c r="H181" s="232">
        <v>9.3</v>
      </c>
      <c r="I181" s="233"/>
      <c r="J181" s="232">
        <f>ROUND(I181*H181,2)</f>
        <v>0</v>
      </c>
      <c r="K181" s="230" t="s">
        <v>266</v>
      </c>
      <c r="L181" s="74"/>
      <c r="M181" s="234" t="s">
        <v>40</v>
      </c>
      <c r="N181" s="235" t="s">
        <v>55</v>
      </c>
      <c r="O181" s="49"/>
      <c r="P181" s="236">
        <f>O181*H181</f>
        <v>0</v>
      </c>
      <c r="Q181" s="236">
        <v>1.87</v>
      </c>
      <c r="R181" s="236">
        <f>Q181*H181</f>
        <v>17.391000000000002</v>
      </c>
      <c r="S181" s="236">
        <v>0</v>
      </c>
      <c r="T181" s="237">
        <f>S181*H181</f>
        <v>0</v>
      </c>
      <c r="AR181" s="25" t="s">
        <v>287</v>
      </c>
      <c r="AT181" s="25" t="s">
        <v>262</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287</v>
      </c>
      <c r="BM181" s="25" t="s">
        <v>2181</v>
      </c>
    </row>
    <row r="182" spans="2:47" s="1" customFormat="1" ht="13.5">
      <c r="B182" s="48"/>
      <c r="C182" s="76"/>
      <c r="D182" s="239" t="s">
        <v>269</v>
      </c>
      <c r="E182" s="76"/>
      <c r="F182" s="240" t="s">
        <v>1067</v>
      </c>
      <c r="G182" s="76"/>
      <c r="H182" s="76"/>
      <c r="I182" s="198"/>
      <c r="J182" s="76"/>
      <c r="K182" s="76"/>
      <c r="L182" s="74"/>
      <c r="M182" s="241"/>
      <c r="N182" s="49"/>
      <c r="O182" s="49"/>
      <c r="P182" s="49"/>
      <c r="Q182" s="49"/>
      <c r="R182" s="49"/>
      <c r="S182" s="49"/>
      <c r="T182" s="97"/>
      <c r="AT182" s="25" t="s">
        <v>269</v>
      </c>
      <c r="AU182" s="25" t="s">
        <v>92</v>
      </c>
    </row>
    <row r="183" spans="2:47" s="1" customFormat="1" ht="13.5">
      <c r="B183" s="48"/>
      <c r="C183" s="76"/>
      <c r="D183" s="239" t="s">
        <v>343</v>
      </c>
      <c r="E183" s="76"/>
      <c r="F183" s="242" t="s">
        <v>1068</v>
      </c>
      <c r="G183" s="76"/>
      <c r="H183" s="76"/>
      <c r="I183" s="198"/>
      <c r="J183" s="76"/>
      <c r="K183" s="76"/>
      <c r="L183" s="74"/>
      <c r="M183" s="241"/>
      <c r="N183" s="49"/>
      <c r="O183" s="49"/>
      <c r="P183" s="49"/>
      <c r="Q183" s="49"/>
      <c r="R183" s="49"/>
      <c r="S183" s="49"/>
      <c r="T183" s="97"/>
      <c r="AT183" s="25" t="s">
        <v>343</v>
      </c>
      <c r="AU183" s="25" t="s">
        <v>92</v>
      </c>
    </row>
    <row r="184" spans="2:51" s="12" customFormat="1" ht="13.5">
      <c r="B184" s="253"/>
      <c r="C184" s="254"/>
      <c r="D184" s="239" t="s">
        <v>278</v>
      </c>
      <c r="E184" s="255" t="s">
        <v>40</v>
      </c>
      <c r="F184" s="256" t="s">
        <v>2182</v>
      </c>
      <c r="G184" s="254"/>
      <c r="H184" s="257">
        <v>9.3</v>
      </c>
      <c r="I184" s="258"/>
      <c r="J184" s="254"/>
      <c r="K184" s="254"/>
      <c r="L184" s="259"/>
      <c r="M184" s="260"/>
      <c r="N184" s="261"/>
      <c r="O184" s="261"/>
      <c r="P184" s="261"/>
      <c r="Q184" s="261"/>
      <c r="R184" s="261"/>
      <c r="S184" s="261"/>
      <c r="T184" s="262"/>
      <c r="AT184" s="263" t="s">
        <v>278</v>
      </c>
      <c r="AU184" s="263" t="s">
        <v>92</v>
      </c>
      <c r="AV184" s="12" t="s">
        <v>92</v>
      </c>
      <c r="AW184" s="12" t="s">
        <v>47</v>
      </c>
      <c r="AX184" s="12" t="s">
        <v>24</v>
      </c>
      <c r="AY184" s="263" t="s">
        <v>261</v>
      </c>
    </row>
    <row r="185" spans="2:65" s="1" customFormat="1" ht="22.8" customHeight="1">
      <c r="B185" s="48"/>
      <c r="C185" s="228" t="s">
        <v>9</v>
      </c>
      <c r="D185" s="228" t="s">
        <v>262</v>
      </c>
      <c r="E185" s="229" t="s">
        <v>1070</v>
      </c>
      <c r="F185" s="230" t="s">
        <v>1071</v>
      </c>
      <c r="G185" s="231" t="s">
        <v>340</v>
      </c>
      <c r="H185" s="232">
        <v>26.8</v>
      </c>
      <c r="I185" s="233"/>
      <c r="J185" s="232">
        <f>ROUND(I185*H185,2)</f>
        <v>0</v>
      </c>
      <c r="K185" s="230" t="s">
        <v>266</v>
      </c>
      <c r="L185" s="74"/>
      <c r="M185" s="234" t="s">
        <v>40</v>
      </c>
      <c r="N185" s="235" t="s">
        <v>55</v>
      </c>
      <c r="O185" s="49"/>
      <c r="P185" s="236">
        <f>O185*H185</f>
        <v>0</v>
      </c>
      <c r="Q185" s="236">
        <v>2.00322</v>
      </c>
      <c r="R185" s="236">
        <f>Q185*H185</f>
        <v>53.686296</v>
      </c>
      <c r="S185" s="236">
        <v>0</v>
      </c>
      <c r="T185" s="237">
        <f>S185*H185</f>
        <v>0</v>
      </c>
      <c r="AR185" s="25" t="s">
        <v>287</v>
      </c>
      <c r="AT185" s="25" t="s">
        <v>262</v>
      </c>
      <c r="AU185" s="25" t="s">
        <v>92</v>
      </c>
      <c r="AY185" s="25" t="s">
        <v>261</v>
      </c>
      <c r="BE185" s="238">
        <f>IF(N185="základní",J185,0)</f>
        <v>0</v>
      </c>
      <c r="BF185" s="238">
        <f>IF(N185="snížená",J185,0)</f>
        <v>0</v>
      </c>
      <c r="BG185" s="238">
        <f>IF(N185="zákl. přenesená",J185,0)</f>
        <v>0</v>
      </c>
      <c r="BH185" s="238">
        <f>IF(N185="sníž. přenesená",J185,0)</f>
        <v>0</v>
      </c>
      <c r="BI185" s="238">
        <f>IF(N185="nulová",J185,0)</f>
        <v>0</v>
      </c>
      <c r="BJ185" s="25" t="s">
        <v>24</v>
      </c>
      <c r="BK185" s="238">
        <f>ROUND(I185*H185,2)</f>
        <v>0</v>
      </c>
      <c r="BL185" s="25" t="s">
        <v>287</v>
      </c>
      <c r="BM185" s="25" t="s">
        <v>2183</v>
      </c>
    </row>
    <row r="186" spans="2:47" s="1" customFormat="1" ht="13.5">
      <c r="B186" s="48"/>
      <c r="C186" s="76"/>
      <c r="D186" s="239" t="s">
        <v>269</v>
      </c>
      <c r="E186" s="76"/>
      <c r="F186" s="240" t="s">
        <v>1073</v>
      </c>
      <c r="G186" s="76"/>
      <c r="H186" s="76"/>
      <c r="I186" s="198"/>
      <c r="J186" s="76"/>
      <c r="K186" s="76"/>
      <c r="L186" s="74"/>
      <c r="M186" s="241"/>
      <c r="N186" s="49"/>
      <c r="O186" s="49"/>
      <c r="P186" s="49"/>
      <c r="Q186" s="49"/>
      <c r="R186" s="49"/>
      <c r="S186" s="49"/>
      <c r="T186" s="97"/>
      <c r="AT186" s="25" t="s">
        <v>269</v>
      </c>
      <c r="AU186" s="25" t="s">
        <v>92</v>
      </c>
    </row>
    <row r="187" spans="2:47" s="1" customFormat="1" ht="13.5">
      <c r="B187" s="48"/>
      <c r="C187" s="76"/>
      <c r="D187" s="239" t="s">
        <v>343</v>
      </c>
      <c r="E187" s="76"/>
      <c r="F187" s="242" t="s">
        <v>1068</v>
      </c>
      <c r="G187" s="76"/>
      <c r="H187" s="76"/>
      <c r="I187" s="198"/>
      <c r="J187" s="76"/>
      <c r="K187" s="76"/>
      <c r="L187" s="74"/>
      <c r="M187" s="241"/>
      <c r="N187" s="49"/>
      <c r="O187" s="49"/>
      <c r="P187" s="49"/>
      <c r="Q187" s="49"/>
      <c r="R187" s="49"/>
      <c r="S187" s="49"/>
      <c r="T187" s="97"/>
      <c r="AT187" s="25" t="s">
        <v>343</v>
      </c>
      <c r="AU187" s="25" t="s">
        <v>92</v>
      </c>
    </row>
    <row r="188" spans="2:51" s="12" customFormat="1" ht="13.5">
      <c r="B188" s="253"/>
      <c r="C188" s="254"/>
      <c r="D188" s="239" t="s">
        <v>278</v>
      </c>
      <c r="E188" s="255" t="s">
        <v>40</v>
      </c>
      <c r="F188" s="256" t="s">
        <v>2184</v>
      </c>
      <c r="G188" s="254"/>
      <c r="H188" s="257">
        <v>26.8</v>
      </c>
      <c r="I188" s="258"/>
      <c r="J188" s="254"/>
      <c r="K188" s="254"/>
      <c r="L188" s="259"/>
      <c r="M188" s="260"/>
      <c r="N188" s="261"/>
      <c r="O188" s="261"/>
      <c r="P188" s="261"/>
      <c r="Q188" s="261"/>
      <c r="R188" s="261"/>
      <c r="S188" s="261"/>
      <c r="T188" s="262"/>
      <c r="AT188" s="263" t="s">
        <v>278</v>
      </c>
      <c r="AU188" s="263" t="s">
        <v>92</v>
      </c>
      <c r="AV188" s="12" t="s">
        <v>92</v>
      </c>
      <c r="AW188" s="12" t="s">
        <v>47</v>
      </c>
      <c r="AX188" s="12" t="s">
        <v>24</v>
      </c>
      <c r="AY188" s="263" t="s">
        <v>261</v>
      </c>
    </row>
    <row r="189" spans="2:65" s="1" customFormat="1" ht="22.8" customHeight="1">
      <c r="B189" s="48"/>
      <c r="C189" s="228" t="s">
        <v>595</v>
      </c>
      <c r="D189" s="228" t="s">
        <v>262</v>
      </c>
      <c r="E189" s="229" t="s">
        <v>1075</v>
      </c>
      <c r="F189" s="230" t="s">
        <v>1076</v>
      </c>
      <c r="G189" s="231" t="s">
        <v>340</v>
      </c>
      <c r="H189" s="232">
        <v>58.38</v>
      </c>
      <c r="I189" s="233"/>
      <c r="J189" s="232">
        <f>ROUND(I189*H189,2)</f>
        <v>0</v>
      </c>
      <c r="K189" s="230" t="s">
        <v>266</v>
      </c>
      <c r="L189" s="74"/>
      <c r="M189" s="234" t="s">
        <v>40</v>
      </c>
      <c r="N189" s="235" t="s">
        <v>55</v>
      </c>
      <c r="O189" s="49"/>
      <c r="P189" s="236">
        <f>O189*H189</f>
        <v>0</v>
      </c>
      <c r="Q189" s="236">
        <v>1.9968</v>
      </c>
      <c r="R189" s="236">
        <f>Q189*H189</f>
        <v>116.573184</v>
      </c>
      <c r="S189" s="236">
        <v>0</v>
      </c>
      <c r="T189" s="237">
        <f>S189*H189</f>
        <v>0</v>
      </c>
      <c r="AR189" s="25" t="s">
        <v>287</v>
      </c>
      <c r="AT189" s="25" t="s">
        <v>262</v>
      </c>
      <c r="AU189" s="25" t="s">
        <v>92</v>
      </c>
      <c r="AY189" s="25" t="s">
        <v>261</v>
      </c>
      <c r="BE189" s="238">
        <f>IF(N189="základní",J189,0)</f>
        <v>0</v>
      </c>
      <c r="BF189" s="238">
        <f>IF(N189="snížená",J189,0)</f>
        <v>0</v>
      </c>
      <c r="BG189" s="238">
        <f>IF(N189="zákl. přenesená",J189,0)</f>
        <v>0</v>
      </c>
      <c r="BH189" s="238">
        <f>IF(N189="sníž. přenesená",J189,0)</f>
        <v>0</v>
      </c>
      <c r="BI189" s="238">
        <f>IF(N189="nulová",J189,0)</f>
        <v>0</v>
      </c>
      <c r="BJ189" s="25" t="s">
        <v>24</v>
      </c>
      <c r="BK189" s="238">
        <f>ROUND(I189*H189,2)</f>
        <v>0</v>
      </c>
      <c r="BL189" s="25" t="s">
        <v>287</v>
      </c>
      <c r="BM189" s="25" t="s">
        <v>2185</v>
      </c>
    </row>
    <row r="190" spans="2:47" s="1" customFormat="1" ht="13.5">
      <c r="B190" s="48"/>
      <c r="C190" s="76"/>
      <c r="D190" s="239" t="s">
        <v>269</v>
      </c>
      <c r="E190" s="76"/>
      <c r="F190" s="240" t="s">
        <v>1078</v>
      </c>
      <c r="G190" s="76"/>
      <c r="H190" s="76"/>
      <c r="I190" s="198"/>
      <c r="J190" s="76"/>
      <c r="K190" s="76"/>
      <c r="L190" s="74"/>
      <c r="M190" s="241"/>
      <c r="N190" s="49"/>
      <c r="O190" s="49"/>
      <c r="P190" s="49"/>
      <c r="Q190" s="49"/>
      <c r="R190" s="49"/>
      <c r="S190" s="49"/>
      <c r="T190" s="97"/>
      <c r="AT190" s="25" t="s">
        <v>269</v>
      </c>
      <c r="AU190" s="25" t="s">
        <v>92</v>
      </c>
    </row>
    <row r="191" spans="2:47" s="1" customFormat="1" ht="13.5">
      <c r="B191" s="48"/>
      <c r="C191" s="76"/>
      <c r="D191" s="239" t="s">
        <v>343</v>
      </c>
      <c r="E191" s="76"/>
      <c r="F191" s="242" t="s">
        <v>1079</v>
      </c>
      <c r="G191" s="76"/>
      <c r="H191" s="76"/>
      <c r="I191" s="198"/>
      <c r="J191" s="76"/>
      <c r="K191" s="76"/>
      <c r="L191" s="74"/>
      <c r="M191" s="241"/>
      <c r="N191" s="49"/>
      <c r="O191" s="49"/>
      <c r="P191" s="49"/>
      <c r="Q191" s="49"/>
      <c r="R191" s="49"/>
      <c r="S191" s="49"/>
      <c r="T191" s="97"/>
      <c r="AT191" s="25" t="s">
        <v>343</v>
      </c>
      <c r="AU191" s="25" t="s">
        <v>92</v>
      </c>
    </row>
    <row r="192" spans="2:51" s="12" customFormat="1" ht="13.5">
      <c r="B192" s="253"/>
      <c r="C192" s="254"/>
      <c r="D192" s="239" t="s">
        <v>278</v>
      </c>
      <c r="E192" s="255" t="s">
        <v>40</v>
      </c>
      <c r="F192" s="256" t="s">
        <v>2186</v>
      </c>
      <c r="G192" s="254"/>
      <c r="H192" s="257">
        <v>36.51</v>
      </c>
      <c r="I192" s="258"/>
      <c r="J192" s="254"/>
      <c r="K192" s="254"/>
      <c r="L192" s="259"/>
      <c r="M192" s="260"/>
      <c r="N192" s="261"/>
      <c r="O192" s="261"/>
      <c r="P192" s="261"/>
      <c r="Q192" s="261"/>
      <c r="R192" s="261"/>
      <c r="S192" s="261"/>
      <c r="T192" s="262"/>
      <c r="AT192" s="263" t="s">
        <v>278</v>
      </c>
      <c r="AU192" s="263" t="s">
        <v>92</v>
      </c>
      <c r="AV192" s="12" t="s">
        <v>92</v>
      </c>
      <c r="AW192" s="12" t="s">
        <v>47</v>
      </c>
      <c r="AX192" s="12" t="s">
        <v>84</v>
      </c>
      <c r="AY192" s="263" t="s">
        <v>261</v>
      </c>
    </row>
    <row r="193" spans="2:51" s="12" customFormat="1" ht="13.5">
      <c r="B193" s="253"/>
      <c r="C193" s="254"/>
      <c r="D193" s="239" t="s">
        <v>278</v>
      </c>
      <c r="E193" s="255" t="s">
        <v>40</v>
      </c>
      <c r="F193" s="256" t="s">
        <v>2187</v>
      </c>
      <c r="G193" s="254"/>
      <c r="H193" s="257">
        <v>21.87</v>
      </c>
      <c r="I193" s="258"/>
      <c r="J193" s="254"/>
      <c r="K193" s="254"/>
      <c r="L193" s="259"/>
      <c r="M193" s="260"/>
      <c r="N193" s="261"/>
      <c r="O193" s="261"/>
      <c r="P193" s="261"/>
      <c r="Q193" s="261"/>
      <c r="R193" s="261"/>
      <c r="S193" s="261"/>
      <c r="T193" s="262"/>
      <c r="AT193" s="263" t="s">
        <v>278</v>
      </c>
      <c r="AU193" s="263" t="s">
        <v>92</v>
      </c>
      <c r="AV193" s="12" t="s">
        <v>92</v>
      </c>
      <c r="AW193" s="12" t="s">
        <v>47</v>
      </c>
      <c r="AX193" s="12" t="s">
        <v>84</v>
      </c>
      <c r="AY193" s="263" t="s">
        <v>261</v>
      </c>
    </row>
    <row r="194" spans="2:51" s="15" customFormat="1" ht="13.5">
      <c r="B194" s="290"/>
      <c r="C194" s="291"/>
      <c r="D194" s="239" t="s">
        <v>278</v>
      </c>
      <c r="E194" s="292" t="s">
        <v>40</v>
      </c>
      <c r="F194" s="293" t="s">
        <v>380</v>
      </c>
      <c r="G194" s="291"/>
      <c r="H194" s="294">
        <v>58.38</v>
      </c>
      <c r="I194" s="295"/>
      <c r="J194" s="291"/>
      <c r="K194" s="291"/>
      <c r="L194" s="296"/>
      <c r="M194" s="297"/>
      <c r="N194" s="298"/>
      <c r="O194" s="298"/>
      <c r="P194" s="298"/>
      <c r="Q194" s="298"/>
      <c r="R194" s="298"/>
      <c r="S194" s="298"/>
      <c r="T194" s="299"/>
      <c r="AT194" s="300" t="s">
        <v>278</v>
      </c>
      <c r="AU194" s="300" t="s">
        <v>92</v>
      </c>
      <c r="AV194" s="15" t="s">
        <v>287</v>
      </c>
      <c r="AW194" s="15" t="s">
        <v>47</v>
      </c>
      <c r="AX194" s="15" t="s">
        <v>24</v>
      </c>
      <c r="AY194" s="300" t="s">
        <v>261</v>
      </c>
    </row>
    <row r="195" spans="2:65" s="1" customFormat="1" ht="14.4" customHeight="1">
      <c r="B195" s="48"/>
      <c r="C195" s="228" t="s">
        <v>601</v>
      </c>
      <c r="D195" s="228" t="s">
        <v>262</v>
      </c>
      <c r="E195" s="229" t="s">
        <v>1081</v>
      </c>
      <c r="F195" s="230" t="s">
        <v>1082</v>
      </c>
      <c r="G195" s="231" t="s">
        <v>504</v>
      </c>
      <c r="H195" s="232">
        <v>194.6</v>
      </c>
      <c r="I195" s="233"/>
      <c r="J195" s="232">
        <f>ROUND(I195*H195,2)</f>
        <v>0</v>
      </c>
      <c r="K195" s="230" t="s">
        <v>266</v>
      </c>
      <c r="L195" s="74"/>
      <c r="M195" s="234" t="s">
        <v>40</v>
      </c>
      <c r="N195" s="235" t="s">
        <v>55</v>
      </c>
      <c r="O195" s="49"/>
      <c r="P195" s="236">
        <f>O195*H195</f>
        <v>0</v>
      </c>
      <c r="Q195" s="236">
        <v>0</v>
      </c>
      <c r="R195" s="236">
        <f>Q195*H195</f>
        <v>0</v>
      </c>
      <c r="S195" s="236">
        <v>0</v>
      </c>
      <c r="T195" s="237">
        <f>S195*H195</f>
        <v>0</v>
      </c>
      <c r="AR195" s="25" t="s">
        <v>287</v>
      </c>
      <c r="AT195" s="25" t="s">
        <v>262</v>
      </c>
      <c r="AU195" s="25" t="s">
        <v>92</v>
      </c>
      <c r="AY195" s="25" t="s">
        <v>261</v>
      </c>
      <c r="BE195" s="238">
        <f>IF(N195="základní",J195,0)</f>
        <v>0</v>
      </c>
      <c r="BF195" s="238">
        <f>IF(N195="snížená",J195,0)</f>
        <v>0</v>
      </c>
      <c r="BG195" s="238">
        <f>IF(N195="zákl. přenesená",J195,0)</f>
        <v>0</v>
      </c>
      <c r="BH195" s="238">
        <f>IF(N195="sníž. přenesená",J195,0)</f>
        <v>0</v>
      </c>
      <c r="BI195" s="238">
        <f>IF(N195="nulová",J195,0)</f>
        <v>0</v>
      </c>
      <c r="BJ195" s="25" t="s">
        <v>24</v>
      </c>
      <c r="BK195" s="238">
        <f>ROUND(I195*H195,2)</f>
        <v>0</v>
      </c>
      <c r="BL195" s="25" t="s">
        <v>287</v>
      </c>
      <c r="BM195" s="25" t="s">
        <v>2188</v>
      </c>
    </row>
    <row r="196" spans="2:47" s="1" customFormat="1" ht="13.5">
      <c r="B196" s="48"/>
      <c r="C196" s="76"/>
      <c r="D196" s="239" t="s">
        <v>269</v>
      </c>
      <c r="E196" s="76"/>
      <c r="F196" s="240" t="s">
        <v>1084</v>
      </c>
      <c r="G196" s="76"/>
      <c r="H196" s="76"/>
      <c r="I196" s="198"/>
      <c r="J196" s="76"/>
      <c r="K196" s="76"/>
      <c r="L196" s="74"/>
      <c r="M196" s="241"/>
      <c r="N196" s="49"/>
      <c r="O196" s="49"/>
      <c r="P196" s="49"/>
      <c r="Q196" s="49"/>
      <c r="R196" s="49"/>
      <c r="S196" s="49"/>
      <c r="T196" s="97"/>
      <c r="AT196" s="25" t="s">
        <v>269</v>
      </c>
      <c r="AU196" s="25" t="s">
        <v>92</v>
      </c>
    </row>
    <row r="197" spans="2:47" s="1" customFormat="1" ht="13.5">
      <c r="B197" s="48"/>
      <c r="C197" s="76"/>
      <c r="D197" s="239" t="s">
        <v>343</v>
      </c>
      <c r="E197" s="76"/>
      <c r="F197" s="242" t="s">
        <v>1079</v>
      </c>
      <c r="G197" s="76"/>
      <c r="H197" s="76"/>
      <c r="I197" s="198"/>
      <c r="J197" s="76"/>
      <c r="K197" s="76"/>
      <c r="L197" s="74"/>
      <c r="M197" s="241"/>
      <c r="N197" s="49"/>
      <c r="O197" s="49"/>
      <c r="P197" s="49"/>
      <c r="Q197" s="49"/>
      <c r="R197" s="49"/>
      <c r="S197" s="49"/>
      <c r="T197" s="97"/>
      <c r="AT197" s="25" t="s">
        <v>343</v>
      </c>
      <c r="AU197" s="25" t="s">
        <v>92</v>
      </c>
    </row>
    <row r="198" spans="2:51" s="12" customFormat="1" ht="13.5">
      <c r="B198" s="253"/>
      <c r="C198" s="254"/>
      <c r="D198" s="239" t="s">
        <v>278</v>
      </c>
      <c r="E198" s="255" t="s">
        <v>40</v>
      </c>
      <c r="F198" s="256" t="s">
        <v>2189</v>
      </c>
      <c r="G198" s="254"/>
      <c r="H198" s="257">
        <v>121.7</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2190</v>
      </c>
      <c r="G199" s="254"/>
      <c r="H199" s="257">
        <v>72.9</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5" customFormat="1" ht="13.5">
      <c r="B200" s="290"/>
      <c r="C200" s="291"/>
      <c r="D200" s="239" t="s">
        <v>278</v>
      </c>
      <c r="E200" s="292" t="s">
        <v>40</v>
      </c>
      <c r="F200" s="293" t="s">
        <v>380</v>
      </c>
      <c r="G200" s="291"/>
      <c r="H200" s="294">
        <v>194.6</v>
      </c>
      <c r="I200" s="295"/>
      <c r="J200" s="291"/>
      <c r="K200" s="291"/>
      <c r="L200" s="296"/>
      <c r="M200" s="297"/>
      <c r="N200" s="298"/>
      <c r="O200" s="298"/>
      <c r="P200" s="298"/>
      <c r="Q200" s="298"/>
      <c r="R200" s="298"/>
      <c r="S200" s="298"/>
      <c r="T200" s="299"/>
      <c r="AT200" s="300" t="s">
        <v>278</v>
      </c>
      <c r="AU200" s="300" t="s">
        <v>92</v>
      </c>
      <c r="AV200" s="15" t="s">
        <v>287</v>
      </c>
      <c r="AW200" s="15" t="s">
        <v>47</v>
      </c>
      <c r="AX200" s="15" t="s">
        <v>24</v>
      </c>
      <c r="AY200" s="300" t="s">
        <v>261</v>
      </c>
    </row>
    <row r="201" spans="2:63" s="10" customFormat="1" ht="29.85" customHeight="1">
      <c r="B201" s="214"/>
      <c r="C201" s="215"/>
      <c r="D201" s="216" t="s">
        <v>83</v>
      </c>
      <c r="E201" s="274" t="s">
        <v>930</v>
      </c>
      <c r="F201" s="274" t="s">
        <v>931</v>
      </c>
      <c r="G201" s="215"/>
      <c r="H201" s="215"/>
      <c r="I201" s="218"/>
      <c r="J201" s="275">
        <f>BK201</f>
        <v>0</v>
      </c>
      <c r="K201" s="215"/>
      <c r="L201" s="220"/>
      <c r="M201" s="221"/>
      <c r="N201" s="222"/>
      <c r="O201" s="222"/>
      <c r="P201" s="223">
        <f>SUM(P202:P205)</f>
        <v>0</v>
      </c>
      <c r="Q201" s="222"/>
      <c r="R201" s="223">
        <f>SUM(R202:R205)</f>
        <v>0</v>
      </c>
      <c r="S201" s="222"/>
      <c r="T201" s="224">
        <f>SUM(T202:T205)</f>
        <v>0</v>
      </c>
      <c r="AR201" s="225" t="s">
        <v>24</v>
      </c>
      <c r="AT201" s="226" t="s">
        <v>83</v>
      </c>
      <c r="AU201" s="226" t="s">
        <v>24</v>
      </c>
      <c r="AY201" s="225" t="s">
        <v>261</v>
      </c>
      <c r="BK201" s="227">
        <f>SUM(BK202:BK205)</f>
        <v>0</v>
      </c>
    </row>
    <row r="202" spans="2:65" s="1" customFormat="1" ht="14.4" customHeight="1">
      <c r="B202" s="48"/>
      <c r="C202" s="228" t="s">
        <v>604</v>
      </c>
      <c r="D202" s="228" t="s">
        <v>262</v>
      </c>
      <c r="E202" s="229" t="s">
        <v>933</v>
      </c>
      <c r="F202" s="230" t="s">
        <v>934</v>
      </c>
      <c r="G202" s="231" t="s">
        <v>363</v>
      </c>
      <c r="H202" s="232">
        <v>192.42</v>
      </c>
      <c r="I202" s="233"/>
      <c r="J202" s="232">
        <f>ROUND(I202*H202,2)</f>
        <v>0</v>
      </c>
      <c r="K202" s="230" t="s">
        <v>266</v>
      </c>
      <c r="L202" s="74"/>
      <c r="M202" s="234" t="s">
        <v>40</v>
      </c>
      <c r="N202" s="235" t="s">
        <v>55</v>
      </c>
      <c r="O202" s="49"/>
      <c r="P202" s="236">
        <f>O202*H202</f>
        <v>0</v>
      </c>
      <c r="Q202" s="236">
        <v>0</v>
      </c>
      <c r="R202" s="236">
        <f>Q202*H202</f>
        <v>0</v>
      </c>
      <c r="S202" s="236">
        <v>0</v>
      </c>
      <c r="T202" s="237">
        <f>S202*H202</f>
        <v>0</v>
      </c>
      <c r="AR202" s="25" t="s">
        <v>287</v>
      </c>
      <c r="AT202" s="25" t="s">
        <v>262</v>
      </c>
      <c r="AU202" s="25" t="s">
        <v>92</v>
      </c>
      <c r="AY202" s="25" t="s">
        <v>261</v>
      </c>
      <c r="BE202" s="238">
        <f>IF(N202="základní",J202,0)</f>
        <v>0</v>
      </c>
      <c r="BF202" s="238">
        <f>IF(N202="snížená",J202,0)</f>
        <v>0</v>
      </c>
      <c r="BG202" s="238">
        <f>IF(N202="zákl. přenesená",J202,0)</f>
        <v>0</v>
      </c>
      <c r="BH202" s="238">
        <f>IF(N202="sníž. přenesená",J202,0)</f>
        <v>0</v>
      </c>
      <c r="BI202" s="238">
        <f>IF(N202="nulová",J202,0)</f>
        <v>0</v>
      </c>
      <c r="BJ202" s="25" t="s">
        <v>24</v>
      </c>
      <c r="BK202" s="238">
        <f>ROUND(I202*H202,2)</f>
        <v>0</v>
      </c>
      <c r="BL202" s="25" t="s">
        <v>287</v>
      </c>
      <c r="BM202" s="25" t="s">
        <v>2191</v>
      </c>
    </row>
    <row r="203" spans="2:47" s="1" customFormat="1" ht="13.5">
      <c r="B203" s="48"/>
      <c r="C203" s="76"/>
      <c r="D203" s="239" t="s">
        <v>269</v>
      </c>
      <c r="E203" s="76"/>
      <c r="F203" s="240" t="s">
        <v>936</v>
      </c>
      <c r="G203" s="76"/>
      <c r="H203" s="76"/>
      <c r="I203" s="198"/>
      <c r="J203" s="76"/>
      <c r="K203" s="76"/>
      <c r="L203" s="74"/>
      <c r="M203" s="241"/>
      <c r="N203" s="49"/>
      <c r="O203" s="49"/>
      <c r="P203" s="49"/>
      <c r="Q203" s="49"/>
      <c r="R203" s="49"/>
      <c r="S203" s="49"/>
      <c r="T203" s="97"/>
      <c r="AT203" s="25" t="s">
        <v>269</v>
      </c>
      <c r="AU203" s="25" t="s">
        <v>92</v>
      </c>
    </row>
    <row r="204" spans="2:65" s="1" customFormat="1" ht="22.8" customHeight="1">
      <c r="B204" s="48"/>
      <c r="C204" s="228" t="s">
        <v>607</v>
      </c>
      <c r="D204" s="228" t="s">
        <v>262</v>
      </c>
      <c r="E204" s="229" t="s">
        <v>2128</v>
      </c>
      <c r="F204" s="230" t="s">
        <v>2129</v>
      </c>
      <c r="G204" s="231" t="s">
        <v>363</v>
      </c>
      <c r="H204" s="232">
        <v>192.42</v>
      </c>
      <c r="I204" s="233"/>
      <c r="J204" s="232">
        <f>ROUND(I204*H204,2)</f>
        <v>0</v>
      </c>
      <c r="K204" s="230" t="s">
        <v>266</v>
      </c>
      <c r="L204" s="74"/>
      <c r="M204" s="234" t="s">
        <v>40</v>
      </c>
      <c r="N204" s="235" t="s">
        <v>55</v>
      </c>
      <c r="O204" s="49"/>
      <c r="P204" s="236">
        <f>O204*H204</f>
        <v>0</v>
      </c>
      <c r="Q204" s="236">
        <v>0</v>
      </c>
      <c r="R204" s="236">
        <f>Q204*H204</f>
        <v>0</v>
      </c>
      <c r="S204" s="236">
        <v>0</v>
      </c>
      <c r="T204" s="237">
        <f>S204*H204</f>
        <v>0</v>
      </c>
      <c r="AR204" s="25" t="s">
        <v>287</v>
      </c>
      <c r="AT204" s="25" t="s">
        <v>262</v>
      </c>
      <c r="AU204" s="25" t="s">
        <v>92</v>
      </c>
      <c r="AY204" s="25" t="s">
        <v>261</v>
      </c>
      <c r="BE204" s="238">
        <f>IF(N204="základní",J204,0)</f>
        <v>0</v>
      </c>
      <c r="BF204" s="238">
        <f>IF(N204="snížená",J204,0)</f>
        <v>0</v>
      </c>
      <c r="BG204" s="238">
        <f>IF(N204="zákl. přenesená",J204,0)</f>
        <v>0</v>
      </c>
      <c r="BH204" s="238">
        <f>IF(N204="sníž. přenesená",J204,0)</f>
        <v>0</v>
      </c>
      <c r="BI204" s="238">
        <f>IF(N204="nulová",J204,0)</f>
        <v>0</v>
      </c>
      <c r="BJ204" s="25" t="s">
        <v>24</v>
      </c>
      <c r="BK204" s="238">
        <f>ROUND(I204*H204,2)</f>
        <v>0</v>
      </c>
      <c r="BL204" s="25" t="s">
        <v>287</v>
      </c>
      <c r="BM204" s="25" t="s">
        <v>2192</v>
      </c>
    </row>
    <row r="205" spans="2:47" s="1" customFormat="1" ht="13.5">
      <c r="B205" s="48"/>
      <c r="C205" s="76"/>
      <c r="D205" s="239" t="s">
        <v>269</v>
      </c>
      <c r="E205" s="76"/>
      <c r="F205" s="240" t="s">
        <v>2131</v>
      </c>
      <c r="G205" s="76"/>
      <c r="H205" s="76"/>
      <c r="I205" s="198"/>
      <c r="J205" s="76"/>
      <c r="K205" s="76"/>
      <c r="L205" s="74"/>
      <c r="M205" s="241"/>
      <c r="N205" s="49"/>
      <c r="O205" s="49"/>
      <c r="P205" s="49"/>
      <c r="Q205" s="49"/>
      <c r="R205" s="49"/>
      <c r="S205" s="49"/>
      <c r="T205" s="97"/>
      <c r="AT205" s="25" t="s">
        <v>269</v>
      </c>
      <c r="AU205" s="25" t="s">
        <v>92</v>
      </c>
    </row>
    <row r="206" spans="2:63" s="10" customFormat="1" ht="37.4" customHeight="1">
      <c r="B206" s="214"/>
      <c r="C206" s="215"/>
      <c r="D206" s="216" t="s">
        <v>83</v>
      </c>
      <c r="E206" s="217" t="s">
        <v>937</v>
      </c>
      <c r="F206" s="217" t="s">
        <v>938</v>
      </c>
      <c r="G206" s="215"/>
      <c r="H206" s="215"/>
      <c r="I206" s="218"/>
      <c r="J206" s="219">
        <f>BK206</f>
        <v>0</v>
      </c>
      <c r="K206" s="215"/>
      <c r="L206" s="220"/>
      <c r="M206" s="221"/>
      <c r="N206" s="222"/>
      <c r="O206" s="222"/>
      <c r="P206" s="223">
        <f>P207</f>
        <v>0</v>
      </c>
      <c r="Q206" s="222"/>
      <c r="R206" s="223">
        <f>R207</f>
        <v>0.07</v>
      </c>
      <c r="S206" s="222"/>
      <c r="T206" s="224">
        <f>T207</f>
        <v>0</v>
      </c>
      <c r="AR206" s="225" t="s">
        <v>92</v>
      </c>
      <c r="AT206" s="226" t="s">
        <v>83</v>
      </c>
      <c r="AU206" s="226" t="s">
        <v>84</v>
      </c>
      <c r="AY206" s="225" t="s">
        <v>261</v>
      </c>
      <c r="BK206" s="227">
        <f>BK207</f>
        <v>0</v>
      </c>
    </row>
    <row r="207" spans="2:63" s="10" customFormat="1" ht="19.9" customHeight="1">
      <c r="B207" s="214"/>
      <c r="C207" s="215"/>
      <c r="D207" s="216" t="s">
        <v>83</v>
      </c>
      <c r="E207" s="274" t="s">
        <v>939</v>
      </c>
      <c r="F207" s="274" t="s">
        <v>940</v>
      </c>
      <c r="G207" s="215"/>
      <c r="H207" s="215"/>
      <c r="I207" s="218"/>
      <c r="J207" s="275">
        <f>BK207</f>
        <v>0</v>
      </c>
      <c r="K207" s="215"/>
      <c r="L207" s="220"/>
      <c r="M207" s="221"/>
      <c r="N207" s="222"/>
      <c r="O207" s="222"/>
      <c r="P207" s="223">
        <f>SUM(P208:P226)</f>
        <v>0</v>
      </c>
      <c r="Q207" s="222"/>
      <c r="R207" s="223">
        <f>SUM(R208:R226)</f>
        <v>0.07</v>
      </c>
      <c r="S207" s="222"/>
      <c r="T207" s="224">
        <f>SUM(T208:T226)</f>
        <v>0</v>
      </c>
      <c r="AR207" s="225" t="s">
        <v>92</v>
      </c>
      <c r="AT207" s="226" t="s">
        <v>83</v>
      </c>
      <c r="AU207" s="226" t="s">
        <v>24</v>
      </c>
      <c r="AY207" s="225" t="s">
        <v>261</v>
      </c>
      <c r="BK207" s="227">
        <f>SUM(BK208:BK226)</f>
        <v>0</v>
      </c>
    </row>
    <row r="208" spans="2:65" s="1" customFormat="1" ht="22.8" customHeight="1">
      <c r="B208" s="48"/>
      <c r="C208" s="228" t="s">
        <v>615</v>
      </c>
      <c r="D208" s="228" t="s">
        <v>262</v>
      </c>
      <c r="E208" s="229" t="s">
        <v>942</v>
      </c>
      <c r="F208" s="230" t="s">
        <v>943</v>
      </c>
      <c r="G208" s="231" t="s">
        <v>504</v>
      </c>
      <c r="H208" s="232">
        <v>72.02</v>
      </c>
      <c r="I208" s="233"/>
      <c r="J208" s="232">
        <f>ROUND(I208*H208,2)</f>
        <v>0</v>
      </c>
      <c r="K208" s="230" t="s">
        <v>266</v>
      </c>
      <c r="L208" s="74"/>
      <c r="M208" s="234" t="s">
        <v>40</v>
      </c>
      <c r="N208" s="235" t="s">
        <v>55</v>
      </c>
      <c r="O208" s="49"/>
      <c r="P208" s="236">
        <f>O208*H208</f>
        <v>0</v>
      </c>
      <c r="Q208" s="236">
        <v>0</v>
      </c>
      <c r="R208" s="236">
        <f>Q208*H208</f>
        <v>0</v>
      </c>
      <c r="S208" s="236">
        <v>0</v>
      </c>
      <c r="T208" s="237">
        <f>S208*H208</f>
        <v>0</v>
      </c>
      <c r="AR208" s="25" t="s">
        <v>563</v>
      </c>
      <c r="AT208" s="25" t="s">
        <v>262</v>
      </c>
      <c r="AU208" s="25" t="s">
        <v>92</v>
      </c>
      <c r="AY208" s="25" t="s">
        <v>261</v>
      </c>
      <c r="BE208" s="238">
        <f>IF(N208="základní",J208,0)</f>
        <v>0</v>
      </c>
      <c r="BF208" s="238">
        <f>IF(N208="snížená",J208,0)</f>
        <v>0</v>
      </c>
      <c r="BG208" s="238">
        <f>IF(N208="zákl. přenesená",J208,0)</f>
        <v>0</v>
      </c>
      <c r="BH208" s="238">
        <f>IF(N208="sníž. přenesená",J208,0)</f>
        <v>0</v>
      </c>
      <c r="BI208" s="238">
        <f>IF(N208="nulová",J208,0)</f>
        <v>0</v>
      </c>
      <c r="BJ208" s="25" t="s">
        <v>24</v>
      </c>
      <c r="BK208" s="238">
        <f>ROUND(I208*H208,2)</f>
        <v>0</v>
      </c>
      <c r="BL208" s="25" t="s">
        <v>563</v>
      </c>
      <c r="BM208" s="25" t="s">
        <v>2193</v>
      </c>
    </row>
    <row r="209" spans="2:47" s="1" customFormat="1" ht="13.5">
      <c r="B209" s="48"/>
      <c r="C209" s="76"/>
      <c r="D209" s="239" t="s">
        <v>269</v>
      </c>
      <c r="E209" s="76"/>
      <c r="F209" s="240" t="s">
        <v>945</v>
      </c>
      <c r="G209" s="76"/>
      <c r="H209" s="76"/>
      <c r="I209" s="198"/>
      <c r="J209" s="76"/>
      <c r="K209" s="76"/>
      <c r="L209" s="74"/>
      <c r="M209" s="241"/>
      <c r="N209" s="49"/>
      <c r="O209" s="49"/>
      <c r="P209" s="49"/>
      <c r="Q209" s="49"/>
      <c r="R209" s="49"/>
      <c r="S209" s="49"/>
      <c r="T209" s="97"/>
      <c r="AT209" s="25" t="s">
        <v>269</v>
      </c>
      <c r="AU209" s="25" t="s">
        <v>92</v>
      </c>
    </row>
    <row r="210" spans="2:47" s="1" customFormat="1" ht="13.5">
      <c r="B210" s="48"/>
      <c r="C210" s="76"/>
      <c r="D210" s="239" t="s">
        <v>343</v>
      </c>
      <c r="E210" s="76"/>
      <c r="F210" s="242" t="s">
        <v>946</v>
      </c>
      <c r="G210" s="76"/>
      <c r="H210" s="76"/>
      <c r="I210" s="198"/>
      <c r="J210" s="76"/>
      <c r="K210" s="76"/>
      <c r="L210" s="74"/>
      <c r="M210" s="241"/>
      <c r="N210" s="49"/>
      <c r="O210" s="49"/>
      <c r="P210" s="49"/>
      <c r="Q210" s="49"/>
      <c r="R210" s="49"/>
      <c r="S210" s="49"/>
      <c r="T210" s="97"/>
      <c r="AT210" s="25" t="s">
        <v>343</v>
      </c>
      <c r="AU210" s="25" t="s">
        <v>92</v>
      </c>
    </row>
    <row r="211" spans="2:51" s="12" customFormat="1" ht="13.5">
      <c r="B211" s="253"/>
      <c r="C211" s="254"/>
      <c r="D211" s="239" t="s">
        <v>278</v>
      </c>
      <c r="E211" s="255" t="s">
        <v>40</v>
      </c>
      <c r="F211" s="256" t="s">
        <v>2194</v>
      </c>
      <c r="G211" s="254"/>
      <c r="H211" s="257">
        <v>72.02</v>
      </c>
      <c r="I211" s="258"/>
      <c r="J211" s="254"/>
      <c r="K211" s="254"/>
      <c r="L211" s="259"/>
      <c r="M211" s="260"/>
      <c r="N211" s="261"/>
      <c r="O211" s="261"/>
      <c r="P211" s="261"/>
      <c r="Q211" s="261"/>
      <c r="R211" s="261"/>
      <c r="S211" s="261"/>
      <c r="T211" s="262"/>
      <c r="AT211" s="263" t="s">
        <v>278</v>
      </c>
      <c r="AU211" s="263" t="s">
        <v>92</v>
      </c>
      <c r="AV211" s="12" t="s">
        <v>92</v>
      </c>
      <c r="AW211" s="12" t="s">
        <v>47</v>
      </c>
      <c r="AX211" s="12" t="s">
        <v>24</v>
      </c>
      <c r="AY211" s="263" t="s">
        <v>261</v>
      </c>
    </row>
    <row r="212" spans="2:65" s="1" customFormat="1" ht="14.4" customHeight="1">
      <c r="B212" s="48"/>
      <c r="C212" s="301" t="s">
        <v>622</v>
      </c>
      <c r="D212" s="301" t="s">
        <v>510</v>
      </c>
      <c r="E212" s="302" t="s">
        <v>949</v>
      </c>
      <c r="F212" s="303" t="s">
        <v>950</v>
      </c>
      <c r="G212" s="304" t="s">
        <v>363</v>
      </c>
      <c r="H212" s="305">
        <v>0.03</v>
      </c>
      <c r="I212" s="306"/>
      <c r="J212" s="305">
        <f>ROUND(I212*H212,2)</f>
        <v>0</v>
      </c>
      <c r="K212" s="303" t="s">
        <v>266</v>
      </c>
      <c r="L212" s="307"/>
      <c r="M212" s="308" t="s">
        <v>40</v>
      </c>
      <c r="N212" s="309" t="s">
        <v>55</v>
      </c>
      <c r="O212" s="49"/>
      <c r="P212" s="236">
        <f>O212*H212</f>
        <v>0</v>
      </c>
      <c r="Q212" s="236">
        <v>1</v>
      </c>
      <c r="R212" s="236">
        <f>Q212*H212</f>
        <v>0.03</v>
      </c>
      <c r="S212" s="236">
        <v>0</v>
      </c>
      <c r="T212" s="237">
        <f>S212*H212</f>
        <v>0</v>
      </c>
      <c r="AR212" s="25" t="s">
        <v>650</v>
      </c>
      <c r="AT212" s="25" t="s">
        <v>510</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563</v>
      </c>
      <c r="BM212" s="25" t="s">
        <v>2195</v>
      </c>
    </row>
    <row r="213" spans="2:47" s="1" customFormat="1" ht="13.5">
      <c r="B213" s="48"/>
      <c r="C213" s="76"/>
      <c r="D213" s="239" t="s">
        <v>269</v>
      </c>
      <c r="E213" s="76"/>
      <c r="F213" s="240" t="s">
        <v>952</v>
      </c>
      <c r="G213" s="76"/>
      <c r="H213" s="76"/>
      <c r="I213" s="198"/>
      <c r="J213" s="76"/>
      <c r="K213" s="76"/>
      <c r="L213" s="74"/>
      <c r="M213" s="241"/>
      <c r="N213" s="49"/>
      <c r="O213" s="49"/>
      <c r="P213" s="49"/>
      <c r="Q213" s="49"/>
      <c r="R213" s="49"/>
      <c r="S213" s="49"/>
      <c r="T213" s="97"/>
      <c r="AT213" s="25" t="s">
        <v>269</v>
      </c>
      <c r="AU213" s="25" t="s">
        <v>92</v>
      </c>
    </row>
    <row r="214" spans="2:47" s="1" customFormat="1" ht="13.5">
      <c r="B214" s="48"/>
      <c r="C214" s="76"/>
      <c r="D214" s="239" t="s">
        <v>271</v>
      </c>
      <c r="E214" s="76"/>
      <c r="F214" s="242" t="s">
        <v>1096</v>
      </c>
      <c r="G214" s="76"/>
      <c r="H214" s="76"/>
      <c r="I214" s="198"/>
      <c r="J214" s="76"/>
      <c r="K214" s="76"/>
      <c r="L214" s="74"/>
      <c r="M214" s="241"/>
      <c r="N214" s="49"/>
      <c r="O214" s="49"/>
      <c r="P214" s="49"/>
      <c r="Q214" s="49"/>
      <c r="R214" s="49"/>
      <c r="S214" s="49"/>
      <c r="T214" s="97"/>
      <c r="AT214" s="25" t="s">
        <v>271</v>
      </c>
      <c r="AU214" s="25" t="s">
        <v>92</v>
      </c>
    </row>
    <row r="215" spans="2:51" s="12" customFormat="1" ht="13.5">
      <c r="B215" s="253"/>
      <c r="C215" s="254"/>
      <c r="D215" s="239" t="s">
        <v>278</v>
      </c>
      <c r="E215" s="254"/>
      <c r="F215" s="256" t="s">
        <v>2196</v>
      </c>
      <c r="G215" s="254"/>
      <c r="H215" s="257">
        <v>0.03</v>
      </c>
      <c r="I215" s="258"/>
      <c r="J215" s="254"/>
      <c r="K215" s="254"/>
      <c r="L215" s="259"/>
      <c r="M215" s="260"/>
      <c r="N215" s="261"/>
      <c r="O215" s="261"/>
      <c r="P215" s="261"/>
      <c r="Q215" s="261"/>
      <c r="R215" s="261"/>
      <c r="S215" s="261"/>
      <c r="T215" s="262"/>
      <c r="AT215" s="263" t="s">
        <v>278</v>
      </c>
      <c r="AU215" s="263" t="s">
        <v>92</v>
      </c>
      <c r="AV215" s="12" t="s">
        <v>92</v>
      </c>
      <c r="AW215" s="12" t="s">
        <v>6</v>
      </c>
      <c r="AX215" s="12" t="s">
        <v>24</v>
      </c>
      <c r="AY215" s="263" t="s">
        <v>261</v>
      </c>
    </row>
    <row r="216" spans="2:65" s="1" customFormat="1" ht="22.8" customHeight="1">
      <c r="B216" s="48"/>
      <c r="C216" s="228" t="s">
        <v>625</v>
      </c>
      <c r="D216" s="228" t="s">
        <v>262</v>
      </c>
      <c r="E216" s="229" t="s">
        <v>956</v>
      </c>
      <c r="F216" s="230" t="s">
        <v>957</v>
      </c>
      <c r="G216" s="231" t="s">
        <v>504</v>
      </c>
      <c r="H216" s="232">
        <v>72.02</v>
      </c>
      <c r="I216" s="233"/>
      <c r="J216" s="232">
        <f>ROUND(I216*H216,2)</f>
        <v>0</v>
      </c>
      <c r="K216" s="230" t="s">
        <v>266</v>
      </c>
      <c r="L216" s="74"/>
      <c r="M216" s="234" t="s">
        <v>40</v>
      </c>
      <c r="N216" s="235" t="s">
        <v>55</v>
      </c>
      <c r="O216" s="49"/>
      <c r="P216" s="236">
        <f>O216*H216</f>
        <v>0</v>
      </c>
      <c r="Q216" s="236">
        <v>0</v>
      </c>
      <c r="R216" s="236">
        <f>Q216*H216</f>
        <v>0</v>
      </c>
      <c r="S216" s="236">
        <v>0</v>
      </c>
      <c r="T216" s="237">
        <f>S216*H216</f>
        <v>0</v>
      </c>
      <c r="AR216" s="25" t="s">
        <v>563</v>
      </c>
      <c r="AT216" s="25" t="s">
        <v>262</v>
      </c>
      <c r="AU216" s="25" t="s">
        <v>92</v>
      </c>
      <c r="AY216" s="25" t="s">
        <v>261</v>
      </c>
      <c r="BE216" s="238">
        <f>IF(N216="základní",J216,0)</f>
        <v>0</v>
      </c>
      <c r="BF216" s="238">
        <f>IF(N216="snížená",J216,0)</f>
        <v>0</v>
      </c>
      <c r="BG216" s="238">
        <f>IF(N216="zákl. přenesená",J216,0)</f>
        <v>0</v>
      </c>
      <c r="BH216" s="238">
        <f>IF(N216="sníž. přenesená",J216,0)</f>
        <v>0</v>
      </c>
      <c r="BI216" s="238">
        <f>IF(N216="nulová",J216,0)</f>
        <v>0</v>
      </c>
      <c r="BJ216" s="25" t="s">
        <v>24</v>
      </c>
      <c r="BK216" s="238">
        <f>ROUND(I216*H216,2)</f>
        <v>0</v>
      </c>
      <c r="BL216" s="25" t="s">
        <v>563</v>
      </c>
      <c r="BM216" s="25" t="s">
        <v>2197</v>
      </c>
    </row>
    <row r="217" spans="2:47" s="1" customFormat="1" ht="13.5">
      <c r="B217" s="48"/>
      <c r="C217" s="76"/>
      <c r="D217" s="239" t="s">
        <v>269</v>
      </c>
      <c r="E217" s="76"/>
      <c r="F217" s="240" t="s">
        <v>959</v>
      </c>
      <c r="G217" s="76"/>
      <c r="H217" s="76"/>
      <c r="I217" s="198"/>
      <c r="J217" s="76"/>
      <c r="K217" s="76"/>
      <c r="L217" s="74"/>
      <c r="M217" s="241"/>
      <c r="N217" s="49"/>
      <c r="O217" s="49"/>
      <c r="P217" s="49"/>
      <c r="Q217" s="49"/>
      <c r="R217" s="49"/>
      <c r="S217" s="49"/>
      <c r="T217" s="97"/>
      <c r="AT217" s="25" t="s">
        <v>269</v>
      </c>
      <c r="AU217" s="25" t="s">
        <v>92</v>
      </c>
    </row>
    <row r="218" spans="2:47" s="1" customFormat="1" ht="13.5">
      <c r="B218" s="48"/>
      <c r="C218" s="76"/>
      <c r="D218" s="239" t="s">
        <v>343</v>
      </c>
      <c r="E218" s="76"/>
      <c r="F218" s="242" t="s">
        <v>946</v>
      </c>
      <c r="G218" s="76"/>
      <c r="H218" s="76"/>
      <c r="I218" s="198"/>
      <c r="J218" s="76"/>
      <c r="K218" s="76"/>
      <c r="L218" s="74"/>
      <c r="M218" s="241"/>
      <c r="N218" s="49"/>
      <c r="O218" s="49"/>
      <c r="P218" s="49"/>
      <c r="Q218" s="49"/>
      <c r="R218" s="49"/>
      <c r="S218" s="49"/>
      <c r="T218" s="97"/>
      <c r="AT218" s="25" t="s">
        <v>343</v>
      </c>
      <c r="AU218" s="25" t="s">
        <v>92</v>
      </c>
    </row>
    <row r="219" spans="2:51" s="12" customFormat="1" ht="13.5">
      <c r="B219" s="253"/>
      <c r="C219" s="254"/>
      <c r="D219" s="239" t="s">
        <v>278</v>
      </c>
      <c r="E219" s="255" t="s">
        <v>40</v>
      </c>
      <c r="F219" s="256" t="s">
        <v>2194</v>
      </c>
      <c r="G219" s="254"/>
      <c r="H219" s="257">
        <v>72.02</v>
      </c>
      <c r="I219" s="258"/>
      <c r="J219" s="254"/>
      <c r="K219" s="254"/>
      <c r="L219" s="259"/>
      <c r="M219" s="260"/>
      <c r="N219" s="261"/>
      <c r="O219" s="261"/>
      <c r="P219" s="261"/>
      <c r="Q219" s="261"/>
      <c r="R219" s="261"/>
      <c r="S219" s="261"/>
      <c r="T219" s="262"/>
      <c r="AT219" s="263" t="s">
        <v>278</v>
      </c>
      <c r="AU219" s="263" t="s">
        <v>92</v>
      </c>
      <c r="AV219" s="12" t="s">
        <v>92</v>
      </c>
      <c r="AW219" s="12" t="s">
        <v>47</v>
      </c>
      <c r="AX219" s="12" t="s">
        <v>24</v>
      </c>
      <c r="AY219" s="263" t="s">
        <v>261</v>
      </c>
    </row>
    <row r="220" spans="2:65" s="1" customFormat="1" ht="14.4" customHeight="1">
      <c r="B220" s="48"/>
      <c r="C220" s="301" t="s">
        <v>631</v>
      </c>
      <c r="D220" s="301" t="s">
        <v>510</v>
      </c>
      <c r="E220" s="302" t="s">
        <v>961</v>
      </c>
      <c r="F220" s="303" t="s">
        <v>962</v>
      </c>
      <c r="G220" s="304" t="s">
        <v>363</v>
      </c>
      <c r="H220" s="305">
        <v>0.04</v>
      </c>
      <c r="I220" s="306"/>
      <c r="J220" s="305">
        <f>ROUND(I220*H220,2)</f>
        <v>0</v>
      </c>
      <c r="K220" s="303" t="s">
        <v>266</v>
      </c>
      <c r="L220" s="307"/>
      <c r="M220" s="308" t="s">
        <v>40</v>
      </c>
      <c r="N220" s="309" t="s">
        <v>55</v>
      </c>
      <c r="O220" s="49"/>
      <c r="P220" s="236">
        <f>O220*H220</f>
        <v>0</v>
      </c>
      <c r="Q220" s="236">
        <v>1</v>
      </c>
      <c r="R220" s="236">
        <f>Q220*H220</f>
        <v>0.04</v>
      </c>
      <c r="S220" s="236">
        <v>0</v>
      </c>
      <c r="T220" s="237">
        <f>S220*H220</f>
        <v>0</v>
      </c>
      <c r="AR220" s="25" t="s">
        <v>650</v>
      </c>
      <c r="AT220" s="25" t="s">
        <v>510</v>
      </c>
      <c r="AU220" s="25" t="s">
        <v>92</v>
      </c>
      <c r="AY220" s="25" t="s">
        <v>261</v>
      </c>
      <c r="BE220" s="238">
        <f>IF(N220="základní",J220,0)</f>
        <v>0</v>
      </c>
      <c r="BF220" s="238">
        <f>IF(N220="snížená",J220,0)</f>
        <v>0</v>
      </c>
      <c r="BG220" s="238">
        <f>IF(N220="zákl. přenesená",J220,0)</f>
        <v>0</v>
      </c>
      <c r="BH220" s="238">
        <f>IF(N220="sníž. přenesená",J220,0)</f>
        <v>0</v>
      </c>
      <c r="BI220" s="238">
        <f>IF(N220="nulová",J220,0)</f>
        <v>0</v>
      </c>
      <c r="BJ220" s="25" t="s">
        <v>24</v>
      </c>
      <c r="BK220" s="238">
        <f>ROUND(I220*H220,2)</f>
        <v>0</v>
      </c>
      <c r="BL220" s="25" t="s">
        <v>563</v>
      </c>
      <c r="BM220" s="25" t="s">
        <v>2198</v>
      </c>
    </row>
    <row r="221" spans="2:47" s="1" customFormat="1" ht="13.5">
      <c r="B221" s="48"/>
      <c r="C221" s="76"/>
      <c r="D221" s="239" t="s">
        <v>269</v>
      </c>
      <c r="E221" s="76"/>
      <c r="F221" s="240" t="s">
        <v>964</v>
      </c>
      <c r="G221" s="76"/>
      <c r="H221" s="76"/>
      <c r="I221" s="198"/>
      <c r="J221" s="76"/>
      <c r="K221" s="76"/>
      <c r="L221" s="74"/>
      <c r="M221" s="241"/>
      <c r="N221" s="49"/>
      <c r="O221" s="49"/>
      <c r="P221" s="49"/>
      <c r="Q221" s="49"/>
      <c r="R221" s="49"/>
      <c r="S221" s="49"/>
      <c r="T221" s="97"/>
      <c r="AT221" s="25" t="s">
        <v>269</v>
      </c>
      <c r="AU221" s="25" t="s">
        <v>92</v>
      </c>
    </row>
    <row r="222" spans="2:47" s="1" customFormat="1" ht="13.5">
      <c r="B222" s="48"/>
      <c r="C222" s="76"/>
      <c r="D222" s="239" t="s">
        <v>271</v>
      </c>
      <c r="E222" s="76"/>
      <c r="F222" s="242" t="s">
        <v>1100</v>
      </c>
      <c r="G222" s="76"/>
      <c r="H222" s="76"/>
      <c r="I222" s="198"/>
      <c r="J222" s="76"/>
      <c r="K222" s="76"/>
      <c r="L222" s="74"/>
      <c r="M222" s="241"/>
      <c r="N222" s="49"/>
      <c r="O222" s="49"/>
      <c r="P222" s="49"/>
      <c r="Q222" s="49"/>
      <c r="R222" s="49"/>
      <c r="S222" s="49"/>
      <c r="T222" s="97"/>
      <c r="AT222" s="25" t="s">
        <v>271</v>
      </c>
      <c r="AU222" s="25" t="s">
        <v>92</v>
      </c>
    </row>
    <row r="223" spans="2:51" s="12" customFormat="1" ht="13.5">
      <c r="B223" s="253"/>
      <c r="C223" s="254"/>
      <c r="D223" s="239" t="s">
        <v>278</v>
      </c>
      <c r="E223" s="254"/>
      <c r="F223" s="256" t="s">
        <v>2199</v>
      </c>
      <c r="G223" s="254"/>
      <c r="H223" s="257">
        <v>0.04</v>
      </c>
      <c r="I223" s="258"/>
      <c r="J223" s="254"/>
      <c r="K223" s="254"/>
      <c r="L223" s="259"/>
      <c r="M223" s="260"/>
      <c r="N223" s="261"/>
      <c r="O223" s="261"/>
      <c r="P223" s="261"/>
      <c r="Q223" s="261"/>
      <c r="R223" s="261"/>
      <c r="S223" s="261"/>
      <c r="T223" s="262"/>
      <c r="AT223" s="263" t="s">
        <v>278</v>
      </c>
      <c r="AU223" s="263" t="s">
        <v>92</v>
      </c>
      <c r="AV223" s="12" t="s">
        <v>92</v>
      </c>
      <c r="AW223" s="12" t="s">
        <v>6</v>
      </c>
      <c r="AX223" s="12" t="s">
        <v>24</v>
      </c>
      <c r="AY223" s="263" t="s">
        <v>261</v>
      </c>
    </row>
    <row r="224" spans="2:65" s="1" customFormat="1" ht="22.8" customHeight="1">
      <c r="B224" s="48"/>
      <c r="C224" s="228" t="s">
        <v>639</v>
      </c>
      <c r="D224" s="228" t="s">
        <v>262</v>
      </c>
      <c r="E224" s="229" t="s">
        <v>968</v>
      </c>
      <c r="F224" s="230" t="s">
        <v>969</v>
      </c>
      <c r="G224" s="231" t="s">
        <v>363</v>
      </c>
      <c r="H224" s="232">
        <v>0.07</v>
      </c>
      <c r="I224" s="233"/>
      <c r="J224" s="232">
        <f>ROUND(I224*H224,2)</f>
        <v>0</v>
      </c>
      <c r="K224" s="230" t="s">
        <v>266</v>
      </c>
      <c r="L224" s="74"/>
      <c r="M224" s="234" t="s">
        <v>40</v>
      </c>
      <c r="N224" s="235" t="s">
        <v>55</v>
      </c>
      <c r="O224" s="49"/>
      <c r="P224" s="236">
        <f>O224*H224</f>
        <v>0</v>
      </c>
      <c r="Q224" s="236">
        <v>0</v>
      </c>
      <c r="R224" s="236">
        <f>Q224*H224</f>
        <v>0</v>
      </c>
      <c r="S224" s="236">
        <v>0</v>
      </c>
      <c r="T224" s="237">
        <f>S224*H224</f>
        <v>0</v>
      </c>
      <c r="AR224" s="25" t="s">
        <v>563</v>
      </c>
      <c r="AT224" s="25" t="s">
        <v>262</v>
      </c>
      <c r="AU224" s="25" t="s">
        <v>92</v>
      </c>
      <c r="AY224" s="25" t="s">
        <v>261</v>
      </c>
      <c r="BE224" s="238">
        <f>IF(N224="základní",J224,0)</f>
        <v>0</v>
      </c>
      <c r="BF224" s="238">
        <f>IF(N224="snížená",J224,0)</f>
        <v>0</v>
      </c>
      <c r="BG224" s="238">
        <f>IF(N224="zákl. přenesená",J224,0)</f>
        <v>0</v>
      </c>
      <c r="BH224" s="238">
        <f>IF(N224="sníž. přenesená",J224,0)</f>
        <v>0</v>
      </c>
      <c r="BI224" s="238">
        <f>IF(N224="nulová",J224,0)</f>
        <v>0</v>
      </c>
      <c r="BJ224" s="25" t="s">
        <v>24</v>
      </c>
      <c r="BK224" s="238">
        <f>ROUND(I224*H224,2)</f>
        <v>0</v>
      </c>
      <c r="BL224" s="25" t="s">
        <v>563</v>
      </c>
      <c r="BM224" s="25" t="s">
        <v>2200</v>
      </c>
    </row>
    <row r="225" spans="2:47" s="1" customFormat="1" ht="13.5">
      <c r="B225" s="48"/>
      <c r="C225" s="76"/>
      <c r="D225" s="239" t="s">
        <v>269</v>
      </c>
      <c r="E225" s="76"/>
      <c r="F225" s="240" t="s">
        <v>971</v>
      </c>
      <c r="G225" s="76"/>
      <c r="H225" s="76"/>
      <c r="I225" s="198"/>
      <c r="J225" s="76"/>
      <c r="K225" s="76"/>
      <c r="L225" s="74"/>
      <c r="M225" s="241"/>
      <c r="N225" s="49"/>
      <c r="O225" s="49"/>
      <c r="P225" s="49"/>
      <c r="Q225" s="49"/>
      <c r="R225" s="49"/>
      <c r="S225" s="49"/>
      <c r="T225" s="97"/>
      <c r="AT225" s="25" t="s">
        <v>269</v>
      </c>
      <c r="AU225" s="25" t="s">
        <v>92</v>
      </c>
    </row>
    <row r="226" spans="2:47" s="1" customFormat="1" ht="13.5">
      <c r="B226" s="48"/>
      <c r="C226" s="76"/>
      <c r="D226" s="239" t="s">
        <v>343</v>
      </c>
      <c r="E226" s="76"/>
      <c r="F226" s="242" t="s">
        <v>972</v>
      </c>
      <c r="G226" s="76"/>
      <c r="H226" s="76"/>
      <c r="I226" s="198"/>
      <c r="J226" s="76"/>
      <c r="K226" s="76"/>
      <c r="L226" s="74"/>
      <c r="M226" s="264"/>
      <c r="N226" s="265"/>
      <c r="O226" s="265"/>
      <c r="P226" s="265"/>
      <c r="Q226" s="265"/>
      <c r="R226" s="265"/>
      <c r="S226" s="265"/>
      <c r="T226" s="266"/>
      <c r="AT226" s="25" t="s">
        <v>343</v>
      </c>
      <c r="AU226" s="25" t="s">
        <v>92</v>
      </c>
    </row>
    <row r="227" spans="2:12" s="1" customFormat="1" ht="6.95" customHeight="1">
      <c r="B227" s="69"/>
      <c r="C227" s="70"/>
      <c r="D227" s="70"/>
      <c r="E227" s="70"/>
      <c r="F227" s="70"/>
      <c r="G227" s="70"/>
      <c r="H227" s="70"/>
      <c r="I227" s="180"/>
      <c r="J227" s="70"/>
      <c r="K227" s="70"/>
      <c r="L227" s="74"/>
    </row>
  </sheetData>
  <sheetProtection password="CC35" sheet="1" objects="1" scenarios="1" formatColumns="0" formatRows="0" autoFilter="0"/>
  <autoFilter ref="C88:K226"/>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96</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235</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237</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91</v>
      </c>
      <c r="G13" s="49"/>
      <c r="H13" s="49"/>
      <c r="I13" s="160" t="s">
        <v>22</v>
      </c>
      <c r="J13" s="36" t="s">
        <v>92</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4.4" customHeight="1">
      <c r="B26" s="162"/>
      <c r="C26" s="163"/>
      <c r="D26" s="163"/>
      <c r="E26" s="46" t="s">
        <v>40</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ROUND(J83,2)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ROUND(SUM(BE83:BE117),2)</f>
        <v>0</v>
      </c>
      <c r="G32" s="49"/>
      <c r="H32" s="49"/>
      <c r="I32" s="172">
        <v>0.21</v>
      </c>
      <c r="J32" s="171">
        <f>ROUND(ROUND((SUM(BE83:BE117)),2)*I32,2)</f>
        <v>0</v>
      </c>
      <c r="K32" s="53"/>
    </row>
    <row r="33" spans="2:11" s="1" customFormat="1" ht="14.4" customHeight="1">
      <c r="B33" s="48"/>
      <c r="C33" s="49"/>
      <c r="D33" s="49"/>
      <c r="E33" s="57" t="s">
        <v>56</v>
      </c>
      <c r="F33" s="171">
        <f>ROUND(SUM(BF83:BF117),2)</f>
        <v>0</v>
      </c>
      <c r="G33" s="49"/>
      <c r="H33" s="49"/>
      <c r="I33" s="172">
        <v>0.15</v>
      </c>
      <c r="J33" s="171">
        <f>ROUND(ROUND((SUM(BF83:BF117)),2)*I33,2)</f>
        <v>0</v>
      </c>
      <c r="K33" s="53"/>
    </row>
    <row r="34" spans="2:11" s="1" customFormat="1" ht="14.4" customHeight="1" hidden="1">
      <c r="B34" s="48"/>
      <c r="C34" s="49"/>
      <c r="D34" s="49"/>
      <c r="E34" s="57" t="s">
        <v>57</v>
      </c>
      <c r="F34" s="171">
        <f>ROUND(SUM(BG83:BG117),2)</f>
        <v>0</v>
      </c>
      <c r="G34" s="49"/>
      <c r="H34" s="49"/>
      <c r="I34" s="172">
        <v>0.21</v>
      </c>
      <c r="J34" s="171">
        <v>0</v>
      </c>
      <c r="K34" s="53"/>
    </row>
    <row r="35" spans="2:11" s="1" customFormat="1" ht="14.4" customHeight="1" hidden="1">
      <c r="B35" s="48"/>
      <c r="C35" s="49"/>
      <c r="D35" s="49"/>
      <c r="E35" s="57" t="s">
        <v>58</v>
      </c>
      <c r="F35" s="171">
        <f>ROUND(SUM(BH83:BH117),2)</f>
        <v>0</v>
      </c>
      <c r="G35" s="49"/>
      <c r="H35" s="49"/>
      <c r="I35" s="172">
        <v>0.15</v>
      </c>
      <c r="J35" s="171">
        <v>0</v>
      </c>
      <c r="K35" s="53"/>
    </row>
    <row r="36" spans="2:11" s="1" customFormat="1" ht="14.4" customHeight="1" hidden="1">
      <c r="B36" s="48"/>
      <c r="C36" s="49"/>
      <c r="D36" s="49"/>
      <c r="E36" s="57" t="s">
        <v>59</v>
      </c>
      <c r="F36" s="171">
        <f>ROUND(SUM(BI83:BI117),2)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235</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VON - soupis prací - Vedlejší a ostatní náklady</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J83</f>
        <v>0</v>
      </c>
      <c r="K60" s="53"/>
      <c r="AU60" s="25" t="s">
        <v>242</v>
      </c>
    </row>
    <row r="61" spans="2:11" s="8" customFormat="1" ht="24.95" customHeight="1">
      <c r="B61" s="191"/>
      <c r="C61" s="192"/>
      <c r="D61" s="193" t="s">
        <v>243</v>
      </c>
      <c r="E61" s="194"/>
      <c r="F61" s="194"/>
      <c r="G61" s="194"/>
      <c r="H61" s="194"/>
      <c r="I61" s="195"/>
      <c r="J61" s="196">
        <f>J84</f>
        <v>0</v>
      </c>
      <c r="K61" s="197"/>
    </row>
    <row r="62" spans="2:11" s="1" customFormat="1" ht="21.8" customHeight="1">
      <c r="B62" s="48"/>
      <c r="C62" s="49"/>
      <c r="D62" s="49"/>
      <c r="E62" s="49"/>
      <c r="F62" s="49"/>
      <c r="G62" s="49"/>
      <c r="H62" s="49"/>
      <c r="I62" s="158"/>
      <c r="J62" s="49"/>
      <c r="K62" s="53"/>
    </row>
    <row r="63" spans="2:11" s="1" customFormat="1" ht="6.95" customHeight="1">
      <c r="B63" s="69"/>
      <c r="C63" s="70"/>
      <c r="D63" s="70"/>
      <c r="E63" s="70"/>
      <c r="F63" s="70"/>
      <c r="G63" s="70"/>
      <c r="H63" s="70"/>
      <c r="I63" s="180"/>
      <c r="J63" s="70"/>
      <c r="K63" s="71"/>
    </row>
    <row r="67" spans="2:12" s="1" customFormat="1" ht="6.95" customHeight="1">
      <c r="B67" s="72"/>
      <c r="C67" s="73"/>
      <c r="D67" s="73"/>
      <c r="E67" s="73"/>
      <c r="F67" s="73"/>
      <c r="G67" s="73"/>
      <c r="H67" s="73"/>
      <c r="I67" s="183"/>
      <c r="J67" s="73"/>
      <c r="K67" s="73"/>
      <c r="L67" s="74"/>
    </row>
    <row r="68" spans="2:12" s="1" customFormat="1" ht="36.95" customHeight="1">
      <c r="B68" s="48"/>
      <c r="C68" s="75" t="s">
        <v>244</v>
      </c>
      <c r="D68" s="76"/>
      <c r="E68" s="76"/>
      <c r="F68" s="76"/>
      <c r="G68" s="76"/>
      <c r="H68" s="76"/>
      <c r="I68" s="198"/>
      <c r="J68" s="76"/>
      <c r="K68" s="76"/>
      <c r="L68" s="74"/>
    </row>
    <row r="69" spans="2:12" s="1" customFormat="1" ht="6.95" customHeight="1">
      <c r="B69" s="48"/>
      <c r="C69" s="76"/>
      <c r="D69" s="76"/>
      <c r="E69" s="76"/>
      <c r="F69" s="76"/>
      <c r="G69" s="76"/>
      <c r="H69" s="76"/>
      <c r="I69" s="198"/>
      <c r="J69" s="76"/>
      <c r="K69" s="76"/>
      <c r="L69" s="74"/>
    </row>
    <row r="70" spans="2:12" s="1" customFormat="1" ht="14.4" customHeight="1">
      <c r="B70" s="48"/>
      <c r="C70" s="78" t="s">
        <v>17</v>
      </c>
      <c r="D70" s="76"/>
      <c r="E70" s="76"/>
      <c r="F70" s="76"/>
      <c r="G70" s="76"/>
      <c r="H70" s="76"/>
      <c r="I70" s="198"/>
      <c r="J70" s="76"/>
      <c r="K70" s="76"/>
      <c r="L70" s="74"/>
    </row>
    <row r="71" spans="2:12" s="1" customFormat="1" ht="14.4" customHeight="1">
      <c r="B71" s="48"/>
      <c r="C71" s="76"/>
      <c r="D71" s="76"/>
      <c r="E71" s="199" t="str">
        <f>E7</f>
        <v>Revitalizace PR U sedmi rybníků - DPS</v>
      </c>
      <c r="F71" s="78"/>
      <c r="G71" s="78"/>
      <c r="H71" s="78"/>
      <c r="I71" s="198"/>
      <c r="J71" s="76"/>
      <c r="K71" s="76"/>
      <c r="L71" s="74"/>
    </row>
    <row r="72" spans="2:12" ht="13.5">
      <c r="B72" s="29"/>
      <c r="C72" s="78" t="s">
        <v>234</v>
      </c>
      <c r="D72" s="200"/>
      <c r="E72" s="200"/>
      <c r="F72" s="200"/>
      <c r="G72" s="200"/>
      <c r="H72" s="200"/>
      <c r="I72" s="150"/>
      <c r="J72" s="200"/>
      <c r="K72" s="200"/>
      <c r="L72" s="201"/>
    </row>
    <row r="73" spans="2:12" s="1" customFormat="1" ht="14.4" customHeight="1">
      <c r="B73" s="48"/>
      <c r="C73" s="76"/>
      <c r="D73" s="76"/>
      <c r="E73" s="199" t="s">
        <v>235</v>
      </c>
      <c r="F73" s="76"/>
      <c r="G73" s="76"/>
      <c r="H73" s="76"/>
      <c r="I73" s="198"/>
      <c r="J73" s="76"/>
      <c r="K73" s="76"/>
      <c r="L73" s="74"/>
    </row>
    <row r="74" spans="2:12" s="1" customFormat="1" ht="14.4" customHeight="1">
      <c r="B74" s="48"/>
      <c r="C74" s="78" t="s">
        <v>236</v>
      </c>
      <c r="D74" s="76"/>
      <c r="E74" s="76"/>
      <c r="F74" s="76"/>
      <c r="G74" s="76"/>
      <c r="H74" s="76"/>
      <c r="I74" s="198"/>
      <c r="J74" s="76"/>
      <c r="K74" s="76"/>
      <c r="L74" s="74"/>
    </row>
    <row r="75" spans="2:12" s="1" customFormat="1" ht="16.2" customHeight="1">
      <c r="B75" s="48"/>
      <c r="C75" s="76"/>
      <c r="D75" s="76"/>
      <c r="E75" s="84" t="str">
        <f>E11</f>
        <v>VON - soupis prací - Vedlejší a ostatní náklady</v>
      </c>
      <c r="F75" s="76"/>
      <c r="G75" s="76"/>
      <c r="H75" s="76"/>
      <c r="I75" s="198"/>
      <c r="J75" s="76"/>
      <c r="K75" s="76"/>
      <c r="L75" s="74"/>
    </row>
    <row r="76" spans="2:12" s="1" customFormat="1" ht="6.95" customHeight="1">
      <c r="B76" s="48"/>
      <c r="C76" s="76"/>
      <c r="D76" s="76"/>
      <c r="E76" s="76"/>
      <c r="F76" s="76"/>
      <c r="G76" s="76"/>
      <c r="H76" s="76"/>
      <c r="I76" s="198"/>
      <c r="J76" s="76"/>
      <c r="K76" s="76"/>
      <c r="L76" s="74"/>
    </row>
    <row r="77" spans="2:12" s="1" customFormat="1" ht="18" customHeight="1">
      <c r="B77" s="48"/>
      <c r="C77" s="78" t="s">
        <v>25</v>
      </c>
      <c r="D77" s="76"/>
      <c r="E77" s="76"/>
      <c r="F77" s="202" t="str">
        <f>F14</f>
        <v>Vojtanov</v>
      </c>
      <c r="G77" s="76"/>
      <c r="H77" s="76"/>
      <c r="I77" s="203" t="s">
        <v>27</v>
      </c>
      <c r="J77" s="87" t="str">
        <f>IF(J14="","",J14)</f>
        <v>29. 9. 2016</v>
      </c>
      <c r="K77" s="76"/>
      <c r="L77" s="74"/>
    </row>
    <row r="78" spans="2:12" s="1" customFormat="1" ht="6.95" customHeight="1">
      <c r="B78" s="48"/>
      <c r="C78" s="76"/>
      <c r="D78" s="76"/>
      <c r="E78" s="76"/>
      <c r="F78" s="76"/>
      <c r="G78" s="76"/>
      <c r="H78" s="76"/>
      <c r="I78" s="198"/>
      <c r="J78" s="76"/>
      <c r="K78" s="76"/>
      <c r="L78" s="74"/>
    </row>
    <row r="79" spans="2:12" s="1" customFormat="1" ht="13.5">
      <c r="B79" s="48"/>
      <c r="C79" s="78" t="s">
        <v>35</v>
      </c>
      <c r="D79" s="76"/>
      <c r="E79" s="76"/>
      <c r="F79" s="202" t="str">
        <f>E17</f>
        <v>AOPK ČR</v>
      </c>
      <c r="G79" s="76"/>
      <c r="H79" s="76"/>
      <c r="I79" s="203" t="s">
        <v>43</v>
      </c>
      <c r="J79" s="202" t="str">
        <f>E23</f>
        <v>VRV, a.s.</v>
      </c>
      <c r="K79" s="76"/>
      <c r="L79" s="74"/>
    </row>
    <row r="80" spans="2:12" s="1" customFormat="1" ht="14.4" customHeight="1">
      <c r="B80" s="48"/>
      <c r="C80" s="78" t="s">
        <v>41</v>
      </c>
      <c r="D80" s="76"/>
      <c r="E80" s="76"/>
      <c r="F80" s="202" t="str">
        <f>IF(E20="","",E20)</f>
        <v/>
      </c>
      <c r="G80" s="76"/>
      <c r="H80" s="76"/>
      <c r="I80" s="198"/>
      <c r="J80" s="76"/>
      <c r="K80" s="76"/>
      <c r="L80" s="74"/>
    </row>
    <row r="81" spans="2:12" s="1" customFormat="1" ht="10.3" customHeight="1">
      <c r="B81" s="48"/>
      <c r="C81" s="76"/>
      <c r="D81" s="76"/>
      <c r="E81" s="76"/>
      <c r="F81" s="76"/>
      <c r="G81" s="76"/>
      <c r="H81" s="76"/>
      <c r="I81" s="198"/>
      <c r="J81" s="76"/>
      <c r="K81" s="76"/>
      <c r="L81" s="74"/>
    </row>
    <row r="82" spans="2:20" s="9" customFormat="1" ht="29.25" customHeight="1">
      <c r="B82" s="204"/>
      <c r="C82" s="205" t="s">
        <v>245</v>
      </c>
      <c r="D82" s="206" t="s">
        <v>69</v>
      </c>
      <c r="E82" s="206" t="s">
        <v>65</v>
      </c>
      <c r="F82" s="206" t="s">
        <v>246</v>
      </c>
      <c r="G82" s="206" t="s">
        <v>247</v>
      </c>
      <c r="H82" s="206" t="s">
        <v>248</v>
      </c>
      <c r="I82" s="207" t="s">
        <v>249</v>
      </c>
      <c r="J82" s="206" t="s">
        <v>240</v>
      </c>
      <c r="K82" s="208" t="s">
        <v>250</v>
      </c>
      <c r="L82" s="209"/>
      <c r="M82" s="104" t="s">
        <v>251</v>
      </c>
      <c r="N82" s="105" t="s">
        <v>54</v>
      </c>
      <c r="O82" s="105" t="s">
        <v>252</v>
      </c>
      <c r="P82" s="105" t="s">
        <v>253</v>
      </c>
      <c r="Q82" s="105" t="s">
        <v>254</v>
      </c>
      <c r="R82" s="105" t="s">
        <v>255</v>
      </c>
      <c r="S82" s="105" t="s">
        <v>256</v>
      </c>
      <c r="T82" s="106" t="s">
        <v>257</v>
      </c>
    </row>
    <row r="83" spans="2:63" s="1" customFormat="1" ht="29.25" customHeight="1">
      <c r="B83" s="48"/>
      <c r="C83" s="110" t="s">
        <v>241</v>
      </c>
      <c r="D83" s="76"/>
      <c r="E83" s="76"/>
      <c r="F83" s="76"/>
      <c r="G83" s="76"/>
      <c r="H83" s="76"/>
      <c r="I83" s="198"/>
      <c r="J83" s="210">
        <f>BK83</f>
        <v>0</v>
      </c>
      <c r="K83" s="76"/>
      <c r="L83" s="74"/>
      <c r="M83" s="107"/>
      <c r="N83" s="108"/>
      <c r="O83" s="108"/>
      <c r="P83" s="211">
        <f>P84</f>
        <v>0</v>
      </c>
      <c r="Q83" s="108"/>
      <c r="R83" s="211">
        <f>R84</f>
        <v>0</v>
      </c>
      <c r="S83" s="108"/>
      <c r="T83" s="212">
        <f>T84</f>
        <v>0</v>
      </c>
      <c r="AT83" s="25" t="s">
        <v>83</v>
      </c>
      <c r="AU83" s="25" t="s">
        <v>242</v>
      </c>
      <c r="BK83" s="213">
        <f>BK84</f>
        <v>0</v>
      </c>
    </row>
    <row r="84" spans="2:63" s="10" customFormat="1" ht="37.4" customHeight="1">
      <c r="B84" s="214"/>
      <c r="C84" s="215"/>
      <c r="D84" s="216" t="s">
        <v>83</v>
      </c>
      <c r="E84" s="217" t="s">
        <v>258</v>
      </c>
      <c r="F84" s="217" t="s">
        <v>259</v>
      </c>
      <c r="G84" s="215"/>
      <c r="H84" s="215"/>
      <c r="I84" s="218"/>
      <c r="J84" s="219">
        <f>BK84</f>
        <v>0</v>
      </c>
      <c r="K84" s="215"/>
      <c r="L84" s="220"/>
      <c r="M84" s="221"/>
      <c r="N84" s="222"/>
      <c r="O84" s="222"/>
      <c r="P84" s="223">
        <f>SUM(P85:P117)</f>
        <v>0</v>
      </c>
      <c r="Q84" s="222"/>
      <c r="R84" s="223">
        <f>SUM(R85:R117)</f>
        <v>0</v>
      </c>
      <c r="S84" s="222"/>
      <c r="T84" s="224">
        <f>SUM(T85:T117)</f>
        <v>0</v>
      </c>
      <c r="AR84" s="225" t="s">
        <v>260</v>
      </c>
      <c r="AT84" s="226" t="s">
        <v>83</v>
      </c>
      <c r="AU84" s="226" t="s">
        <v>84</v>
      </c>
      <c r="AY84" s="225" t="s">
        <v>261</v>
      </c>
      <c r="BK84" s="227">
        <f>SUM(BK85:BK117)</f>
        <v>0</v>
      </c>
    </row>
    <row r="85" spans="2:65" s="1" customFormat="1" ht="14.4" customHeight="1">
      <c r="B85" s="48"/>
      <c r="C85" s="228" t="s">
        <v>24</v>
      </c>
      <c r="D85" s="228" t="s">
        <v>262</v>
      </c>
      <c r="E85" s="229" t="s">
        <v>263</v>
      </c>
      <c r="F85" s="230" t="s">
        <v>264</v>
      </c>
      <c r="G85" s="231" t="s">
        <v>265</v>
      </c>
      <c r="H85" s="232">
        <v>1</v>
      </c>
      <c r="I85" s="233"/>
      <c r="J85" s="232">
        <f>ROUND(I85*H85,2)</f>
        <v>0</v>
      </c>
      <c r="K85" s="230" t="s">
        <v>266</v>
      </c>
      <c r="L85" s="74"/>
      <c r="M85" s="234" t="s">
        <v>40</v>
      </c>
      <c r="N85" s="235" t="s">
        <v>55</v>
      </c>
      <c r="O85" s="49"/>
      <c r="P85" s="236">
        <f>O85*H85</f>
        <v>0</v>
      </c>
      <c r="Q85" s="236">
        <v>0</v>
      </c>
      <c r="R85" s="236">
        <f>Q85*H85</f>
        <v>0</v>
      </c>
      <c r="S85" s="236">
        <v>0</v>
      </c>
      <c r="T85" s="237">
        <f>S85*H85</f>
        <v>0</v>
      </c>
      <c r="AR85" s="25" t="s">
        <v>267</v>
      </c>
      <c r="AT85" s="25" t="s">
        <v>262</v>
      </c>
      <c r="AU85" s="25" t="s">
        <v>24</v>
      </c>
      <c r="AY85" s="25" t="s">
        <v>261</v>
      </c>
      <c r="BE85" s="238">
        <f>IF(N85="základní",J85,0)</f>
        <v>0</v>
      </c>
      <c r="BF85" s="238">
        <f>IF(N85="snížená",J85,0)</f>
        <v>0</v>
      </c>
      <c r="BG85" s="238">
        <f>IF(N85="zákl. přenesená",J85,0)</f>
        <v>0</v>
      </c>
      <c r="BH85" s="238">
        <f>IF(N85="sníž. přenesená",J85,0)</f>
        <v>0</v>
      </c>
      <c r="BI85" s="238">
        <f>IF(N85="nulová",J85,0)</f>
        <v>0</v>
      </c>
      <c r="BJ85" s="25" t="s">
        <v>24</v>
      </c>
      <c r="BK85" s="238">
        <f>ROUND(I85*H85,2)</f>
        <v>0</v>
      </c>
      <c r="BL85" s="25" t="s">
        <v>267</v>
      </c>
      <c r="BM85" s="25" t="s">
        <v>268</v>
      </c>
    </row>
    <row r="86" spans="2:47" s="1" customFormat="1" ht="13.5">
      <c r="B86" s="48"/>
      <c r="C86" s="76"/>
      <c r="D86" s="239" t="s">
        <v>269</v>
      </c>
      <c r="E86" s="76"/>
      <c r="F86" s="240" t="s">
        <v>270</v>
      </c>
      <c r="G86" s="76"/>
      <c r="H86" s="76"/>
      <c r="I86" s="198"/>
      <c r="J86" s="76"/>
      <c r="K86" s="76"/>
      <c r="L86" s="74"/>
      <c r="M86" s="241"/>
      <c r="N86" s="49"/>
      <c r="O86" s="49"/>
      <c r="P86" s="49"/>
      <c r="Q86" s="49"/>
      <c r="R86" s="49"/>
      <c r="S86" s="49"/>
      <c r="T86" s="97"/>
      <c r="AT86" s="25" t="s">
        <v>269</v>
      </c>
      <c r="AU86" s="25" t="s">
        <v>24</v>
      </c>
    </row>
    <row r="87" spans="2:47" s="1" customFormat="1" ht="13.5">
      <c r="B87" s="48"/>
      <c r="C87" s="76"/>
      <c r="D87" s="239" t="s">
        <v>271</v>
      </c>
      <c r="E87" s="76"/>
      <c r="F87" s="242" t="s">
        <v>272</v>
      </c>
      <c r="G87" s="76"/>
      <c r="H87" s="76"/>
      <c r="I87" s="198"/>
      <c r="J87" s="76"/>
      <c r="K87" s="76"/>
      <c r="L87" s="74"/>
      <c r="M87" s="241"/>
      <c r="N87" s="49"/>
      <c r="O87" s="49"/>
      <c r="P87" s="49"/>
      <c r="Q87" s="49"/>
      <c r="R87" s="49"/>
      <c r="S87" s="49"/>
      <c r="T87" s="97"/>
      <c r="AT87" s="25" t="s">
        <v>271</v>
      </c>
      <c r="AU87" s="25" t="s">
        <v>24</v>
      </c>
    </row>
    <row r="88" spans="2:65" s="1" customFormat="1" ht="14.4" customHeight="1">
      <c r="B88" s="48"/>
      <c r="C88" s="228" t="s">
        <v>92</v>
      </c>
      <c r="D88" s="228" t="s">
        <v>262</v>
      </c>
      <c r="E88" s="229" t="s">
        <v>273</v>
      </c>
      <c r="F88" s="230" t="s">
        <v>274</v>
      </c>
      <c r="G88" s="231" t="s">
        <v>265</v>
      </c>
      <c r="H88" s="232">
        <v>1</v>
      </c>
      <c r="I88" s="233"/>
      <c r="J88" s="232">
        <f>ROUND(I88*H88,2)</f>
        <v>0</v>
      </c>
      <c r="K88" s="230" t="s">
        <v>266</v>
      </c>
      <c r="L88" s="74"/>
      <c r="M88" s="234" t="s">
        <v>40</v>
      </c>
      <c r="N88" s="235" t="s">
        <v>55</v>
      </c>
      <c r="O88" s="49"/>
      <c r="P88" s="236">
        <f>O88*H88</f>
        <v>0</v>
      </c>
      <c r="Q88" s="236">
        <v>0</v>
      </c>
      <c r="R88" s="236">
        <f>Q88*H88</f>
        <v>0</v>
      </c>
      <c r="S88" s="236">
        <v>0</v>
      </c>
      <c r="T88" s="237">
        <f>S88*H88</f>
        <v>0</v>
      </c>
      <c r="AR88" s="25" t="s">
        <v>267</v>
      </c>
      <c r="AT88" s="25" t="s">
        <v>262</v>
      </c>
      <c r="AU88" s="25" t="s">
        <v>24</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267</v>
      </c>
      <c r="BM88" s="25" t="s">
        <v>275</v>
      </c>
    </row>
    <row r="89" spans="2:47" s="1" customFormat="1" ht="13.5">
      <c r="B89" s="48"/>
      <c r="C89" s="76"/>
      <c r="D89" s="239" t="s">
        <v>269</v>
      </c>
      <c r="E89" s="76"/>
      <c r="F89" s="240" t="s">
        <v>276</v>
      </c>
      <c r="G89" s="76"/>
      <c r="H89" s="76"/>
      <c r="I89" s="198"/>
      <c r="J89" s="76"/>
      <c r="K89" s="76"/>
      <c r="L89" s="74"/>
      <c r="M89" s="241"/>
      <c r="N89" s="49"/>
      <c r="O89" s="49"/>
      <c r="P89" s="49"/>
      <c r="Q89" s="49"/>
      <c r="R89" s="49"/>
      <c r="S89" s="49"/>
      <c r="T89" s="97"/>
      <c r="AT89" s="25" t="s">
        <v>269</v>
      </c>
      <c r="AU89" s="25" t="s">
        <v>24</v>
      </c>
    </row>
    <row r="90" spans="2:47" s="1" customFormat="1" ht="13.5">
      <c r="B90" s="48"/>
      <c r="C90" s="76"/>
      <c r="D90" s="239" t="s">
        <v>271</v>
      </c>
      <c r="E90" s="76"/>
      <c r="F90" s="242" t="s">
        <v>277</v>
      </c>
      <c r="G90" s="76"/>
      <c r="H90" s="76"/>
      <c r="I90" s="198"/>
      <c r="J90" s="76"/>
      <c r="K90" s="76"/>
      <c r="L90" s="74"/>
      <c r="M90" s="241"/>
      <c r="N90" s="49"/>
      <c r="O90" s="49"/>
      <c r="P90" s="49"/>
      <c r="Q90" s="49"/>
      <c r="R90" s="49"/>
      <c r="S90" s="49"/>
      <c r="T90" s="97"/>
      <c r="AT90" s="25" t="s">
        <v>271</v>
      </c>
      <c r="AU90" s="25" t="s">
        <v>24</v>
      </c>
    </row>
    <row r="91" spans="2:51" s="11" customFormat="1" ht="13.5">
      <c r="B91" s="243"/>
      <c r="C91" s="244"/>
      <c r="D91" s="239" t="s">
        <v>278</v>
      </c>
      <c r="E91" s="245" t="s">
        <v>40</v>
      </c>
      <c r="F91" s="246" t="s">
        <v>279</v>
      </c>
      <c r="G91" s="244"/>
      <c r="H91" s="245" t="s">
        <v>40</v>
      </c>
      <c r="I91" s="247"/>
      <c r="J91" s="244"/>
      <c r="K91" s="244"/>
      <c r="L91" s="248"/>
      <c r="M91" s="249"/>
      <c r="N91" s="250"/>
      <c r="O91" s="250"/>
      <c r="P91" s="250"/>
      <c r="Q91" s="250"/>
      <c r="R91" s="250"/>
      <c r="S91" s="250"/>
      <c r="T91" s="251"/>
      <c r="AT91" s="252" t="s">
        <v>278</v>
      </c>
      <c r="AU91" s="252" t="s">
        <v>24</v>
      </c>
      <c r="AV91" s="11" t="s">
        <v>24</v>
      </c>
      <c r="AW91" s="11" t="s">
        <v>47</v>
      </c>
      <c r="AX91" s="11" t="s">
        <v>84</v>
      </c>
      <c r="AY91" s="252" t="s">
        <v>261</v>
      </c>
    </row>
    <row r="92" spans="2:51" s="11" customFormat="1" ht="13.5">
      <c r="B92" s="243"/>
      <c r="C92" s="244"/>
      <c r="D92" s="239" t="s">
        <v>278</v>
      </c>
      <c r="E92" s="245" t="s">
        <v>40</v>
      </c>
      <c r="F92" s="246" t="s">
        <v>280</v>
      </c>
      <c r="G92" s="244"/>
      <c r="H92" s="245" t="s">
        <v>40</v>
      </c>
      <c r="I92" s="247"/>
      <c r="J92" s="244"/>
      <c r="K92" s="244"/>
      <c r="L92" s="248"/>
      <c r="M92" s="249"/>
      <c r="N92" s="250"/>
      <c r="O92" s="250"/>
      <c r="P92" s="250"/>
      <c r="Q92" s="250"/>
      <c r="R92" s="250"/>
      <c r="S92" s="250"/>
      <c r="T92" s="251"/>
      <c r="AT92" s="252" t="s">
        <v>278</v>
      </c>
      <c r="AU92" s="252" t="s">
        <v>24</v>
      </c>
      <c r="AV92" s="11" t="s">
        <v>24</v>
      </c>
      <c r="AW92" s="11" t="s">
        <v>47</v>
      </c>
      <c r="AX92" s="11" t="s">
        <v>84</v>
      </c>
      <c r="AY92" s="252" t="s">
        <v>261</v>
      </c>
    </row>
    <row r="93" spans="2:51" s="11" customFormat="1" ht="13.5">
      <c r="B93" s="243"/>
      <c r="C93" s="244"/>
      <c r="D93" s="239" t="s">
        <v>278</v>
      </c>
      <c r="E93" s="245" t="s">
        <v>40</v>
      </c>
      <c r="F93" s="246" t="s">
        <v>281</v>
      </c>
      <c r="G93" s="244"/>
      <c r="H93" s="245" t="s">
        <v>40</v>
      </c>
      <c r="I93" s="247"/>
      <c r="J93" s="244"/>
      <c r="K93" s="244"/>
      <c r="L93" s="248"/>
      <c r="M93" s="249"/>
      <c r="N93" s="250"/>
      <c r="O93" s="250"/>
      <c r="P93" s="250"/>
      <c r="Q93" s="250"/>
      <c r="R93" s="250"/>
      <c r="S93" s="250"/>
      <c r="T93" s="251"/>
      <c r="AT93" s="252" t="s">
        <v>278</v>
      </c>
      <c r="AU93" s="252" t="s">
        <v>24</v>
      </c>
      <c r="AV93" s="11" t="s">
        <v>24</v>
      </c>
      <c r="AW93" s="11" t="s">
        <v>47</v>
      </c>
      <c r="AX93" s="11" t="s">
        <v>84</v>
      </c>
      <c r="AY93" s="252" t="s">
        <v>261</v>
      </c>
    </row>
    <row r="94" spans="2:51" s="12" customFormat="1" ht="13.5">
      <c r="B94" s="253"/>
      <c r="C94" s="254"/>
      <c r="D94" s="239" t="s">
        <v>278</v>
      </c>
      <c r="E94" s="255" t="s">
        <v>40</v>
      </c>
      <c r="F94" s="256" t="s">
        <v>24</v>
      </c>
      <c r="G94" s="254"/>
      <c r="H94" s="257">
        <v>1</v>
      </c>
      <c r="I94" s="258"/>
      <c r="J94" s="254"/>
      <c r="K94" s="254"/>
      <c r="L94" s="259"/>
      <c r="M94" s="260"/>
      <c r="N94" s="261"/>
      <c r="O94" s="261"/>
      <c r="P94" s="261"/>
      <c r="Q94" s="261"/>
      <c r="R94" s="261"/>
      <c r="S94" s="261"/>
      <c r="T94" s="262"/>
      <c r="AT94" s="263" t="s">
        <v>278</v>
      </c>
      <c r="AU94" s="263" t="s">
        <v>24</v>
      </c>
      <c r="AV94" s="12" t="s">
        <v>92</v>
      </c>
      <c r="AW94" s="12" t="s">
        <v>47</v>
      </c>
      <c r="AX94" s="12" t="s">
        <v>24</v>
      </c>
      <c r="AY94" s="263" t="s">
        <v>261</v>
      </c>
    </row>
    <row r="95" spans="2:65" s="1" customFormat="1" ht="14.4" customHeight="1">
      <c r="B95" s="48"/>
      <c r="C95" s="228" t="s">
        <v>282</v>
      </c>
      <c r="D95" s="228" t="s">
        <v>262</v>
      </c>
      <c r="E95" s="229" t="s">
        <v>283</v>
      </c>
      <c r="F95" s="230" t="s">
        <v>284</v>
      </c>
      <c r="G95" s="231" t="s">
        <v>265</v>
      </c>
      <c r="H95" s="232">
        <v>1</v>
      </c>
      <c r="I95" s="233"/>
      <c r="J95" s="232">
        <f>ROUND(I95*H95,2)</f>
        <v>0</v>
      </c>
      <c r="K95" s="230" t="s">
        <v>40</v>
      </c>
      <c r="L95" s="74"/>
      <c r="M95" s="234" t="s">
        <v>40</v>
      </c>
      <c r="N95" s="235" t="s">
        <v>55</v>
      </c>
      <c r="O95" s="49"/>
      <c r="P95" s="236">
        <f>O95*H95</f>
        <v>0</v>
      </c>
      <c r="Q95" s="236">
        <v>0</v>
      </c>
      <c r="R95" s="236">
        <f>Q95*H95</f>
        <v>0</v>
      </c>
      <c r="S95" s="236">
        <v>0</v>
      </c>
      <c r="T95" s="237">
        <f>S95*H95</f>
        <v>0</v>
      </c>
      <c r="AR95" s="25" t="s">
        <v>267</v>
      </c>
      <c r="AT95" s="25" t="s">
        <v>262</v>
      </c>
      <c r="AU95" s="25" t="s">
        <v>24</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267</v>
      </c>
      <c r="BM95" s="25" t="s">
        <v>285</v>
      </c>
    </row>
    <row r="96" spans="2:47" s="1" customFormat="1" ht="13.5">
      <c r="B96" s="48"/>
      <c r="C96" s="76"/>
      <c r="D96" s="239" t="s">
        <v>271</v>
      </c>
      <c r="E96" s="76"/>
      <c r="F96" s="242" t="s">
        <v>286</v>
      </c>
      <c r="G96" s="76"/>
      <c r="H96" s="76"/>
      <c r="I96" s="198"/>
      <c r="J96" s="76"/>
      <c r="K96" s="76"/>
      <c r="L96" s="74"/>
      <c r="M96" s="241"/>
      <c r="N96" s="49"/>
      <c r="O96" s="49"/>
      <c r="P96" s="49"/>
      <c r="Q96" s="49"/>
      <c r="R96" s="49"/>
      <c r="S96" s="49"/>
      <c r="T96" s="97"/>
      <c r="AT96" s="25" t="s">
        <v>271</v>
      </c>
      <c r="AU96" s="25" t="s">
        <v>24</v>
      </c>
    </row>
    <row r="97" spans="2:65" s="1" customFormat="1" ht="14.4" customHeight="1">
      <c r="B97" s="48"/>
      <c r="C97" s="228" t="s">
        <v>287</v>
      </c>
      <c r="D97" s="228" t="s">
        <v>262</v>
      </c>
      <c r="E97" s="229" t="s">
        <v>288</v>
      </c>
      <c r="F97" s="230" t="s">
        <v>289</v>
      </c>
      <c r="G97" s="231" t="s">
        <v>265</v>
      </c>
      <c r="H97" s="232">
        <v>1</v>
      </c>
      <c r="I97" s="233"/>
      <c r="J97" s="232">
        <f>ROUND(I97*H97,2)</f>
        <v>0</v>
      </c>
      <c r="K97" s="230" t="s">
        <v>266</v>
      </c>
      <c r="L97" s="74"/>
      <c r="M97" s="234" t="s">
        <v>40</v>
      </c>
      <c r="N97" s="235" t="s">
        <v>55</v>
      </c>
      <c r="O97" s="49"/>
      <c r="P97" s="236">
        <f>O97*H97</f>
        <v>0</v>
      </c>
      <c r="Q97" s="236">
        <v>0</v>
      </c>
      <c r="R97" s="236">
        <f>Q97*H97</f>
        <v>0</v>
      </c>
      <c r="S97" s="236">
        <v>0</v>
      </c>
      <c r="T97" s="237">
        <f>S97*H97</f>
        <v>0</v>
      </c>
      <c r="AR97" s="25" t="s">
        <v>267</v>
      </c>
      <c r="AT97" s="25" t="s">
        <v>262</v>
      </c>
      <c r="AU97" s="25" t="s">
        <v>24</v>
      </c>
      <c r="AY97" s="25" t="s">
        <v>261</v>
      </c>
      <c r="BE97" s="238">
        <f>IF(N97="základní",J97,0)</f>
        <v>0</v>
      </c>
      <c r="BF97" s="238">
        <f>IF(N97="snížená",J97,0)</f>
        <v>0</v>
      </c>
      <c r="BG97" s="238">
        <f>IF(N97="zákl. přenesená",J97,0)</f>
        <v>0</v>
      </c>
      <c r="BH97" s="238">
        <f>IF(N97="sníž. přenesená",J97,0)</f>
        <v>0</v>
      </c>
      <c r="BI97" s="238">
        <f>IF(N97="nulová",J97,0)</f>
        <v>0</v>
      </c>
      <c r="BJ97" s="25" t="s">
        <v>24</v>
      </c>
      <c r="BK97" s="238">
        <f>ROUND(I97*H97,2)</f>
        <v>0</v>
      </c>
      <c r="BL97" s="25" t="s">
        <v>267</v>
      </c>
      <c r="BM97" s="25" t="s">
        <v>290</v>
      </c>
    </row>
    <row r="98" spans="2:47" s="1" customFormat="1" ht="13.5">
      <c r="B98" s="48"/>
      <c r="C98" s="76"/>
      <c r="D98" s="239" t="s">
        <v>269</v>
      </c>
      <c r="E98" s="76"/>
      <c r="F98" s="240" t="s">
        <v>291</v>
      </c>
      <c r="G98" s="76"/>
      <c r="H98" s="76"/>
      <c r="I98" s="198"/>
      <c r="J98" s="76"/>
      <c r="K98" s="76"/>
      <c r="L98" s="74"/>
      <c r="M98" s="241"/>
      <c r="N98" s="49"/>
      <c r="O98" s="49"/>
      <c r="P98" s="49"/>
      <c r="Q98" s="49"/>
      <c r="R98" s="49"/>
      <c r="S98" s="49"/>
      <c r="T98" s="97"/>
      <c r="AT98" s="25" t="s">
        <v>269</v>
      </c>
      <c r="AU98" s="25" t="s">
        <v>24</v>
      </c>
    </row>
    <row r="99" spans="2:47" s="1" customFormat="1" ht="13.5">
      <c r="B99" s="48"/>
      <c r="C99" s="76"/>
      <c r="D99" s="239" t="s">
        <v>271</v>
      </c>
      <c r="E99" s="76"/>
      <c r="F99" s="242" t="s">
        <v>292</v>
      </c>
      <c r="G99" s="76"/>
      <c r="H99" s="76"/>
      <c r="I99" s="198"/>
      <c r="J99" s="76"/>
      <c r="K99" s="76"/>
      <c r="L99" s="74"/>
      <c r="M99" s="241"/>
      <c r="N99" s="49"/>
      <c r="O99" s="49"/>
      <c r="P99" s="49"/>
      <c r="Q99" s="49"/>
      <c r="R99" s="49"/>
      <c r="S99" s="49"/>
      <c r="T99" s="97"/>
      <c r="AT99" s="25" t="s">
        <v>271</v>
      </c>
      <c r="AU99" s="25" t="s">
        <v>24</v>
      </c>
    </row>
    <row r="100" spans="2:65" s="1" customFormat="1" ht="14.4" customHeight="1">
      <c r="B100" s="48"/>
      <c r="C100" s="228" t="s">
        <v>260</v>
      </c>
      <c r="D100" s="228" t="s">
        <v>262</v>
      </c>
      <c r="E100" s="229" t="s">
        <v>293</v>
      </c>
      <c r="F100" s="230" t="s">
        <v>294</v>
      </c>
      <c r="G100" s="231" t="s">
        <v>265</v>
      </c>
      <c r="H100" s="232">
        <v>1</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267</v>
      </c>
      <c r="AT100" s="25" t="s">
        <v>262</v>
      </c>
      <c r="AU100" s="25" t="s">
        <v>24</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267</v>
      </c>
      <c r="BM100" s="25" t="s">
        <v>295</v>
      </c>
    </row>
    <row r="101" spans="2:47" s="1" customFormat="1" ht="13.5">
      <c r="B101" s="48"/>
      <c r="C101" s="76"/>
      <c r="D101" s="239" t="s">
        <v>271</v>
      </c>
      <c r="E101" s="76"/>
      <c r="F101" s="242" t="s">
        <v>296</v>
      </c>
      <c r="G101" s="76"/>
      <c r="H101" s="76"/>
      <c r="I101" s="198"/>
      <c r="J101" s="76"/>
      <c r="K101" s="76"/>
      <c r="L101" s="74"/>
      <c r="M101" s="241"/>
      <c r="N101" s="49"/>
      <c r="O101" s="49"/>
      <c r="P101" s="49"/>
      <c r="Q101" s="49"/>
      <c r="R101" s="49"/>
      <c r="S101" s="49"/>
      <c r="T101" s="97"/>
      <c r="AT101" s="25" t="s">
        <v>271</v>
      </c>
      <c r="AU101" s="25" t="s">
        <v>24</v>
      </c>
    </row>
    <row r="102" spans="2:65" s="1" customFormat="1" ht="14.4" customHeight="1">
      <c r="B102" s="48"/>
      <c r="C102" s="228" t="s">
        <v>297</v>
      </c>
      <c r="D102" s="228" t="s">
        <v>262</v>
      </c>
      <c r="E102" s="229" t="s">
        <v>298</v>
      </c>
      <c r="F102" s="230" t="s">
        <v>299</v>
      </c>
      <c r="G102" s="231" t="s">
        <v>265</v>
      </c>
      <c r="H102" s="232">
        <v>1</v>
      </c>
      <c r="I102" s="233"/>
      <c r="J102" s="232">
        <f>ROUND(I102*H102,2)</f>
        <v>0</v>
      </c>
      <c r="K102" s="230" t="s">
        <v>40</v>
      </c>
      <c r="L102" s="74"/>
      <c r="M102" s="234" t="s">
        <v>40</v>
      </c>
      <c r="N102" s="235" t="s">
        <v>55</v>
      </c>
      <c r="O102" s="49"/>
      <c r="P102" s="236">
        <f>O102*H102</f>
        <v>0</v>
      </c>
      <c r="Q102" s="236">
        <v>0</v>
      </c>
      <c r="R102" s="236">
        <f>Q102*H102</f>
        <v>0</v>
      </c>
      <c r="S102" s="236">
        <v>0</v>
      </c>
      <c r="T102" s="237">
        <f>S102*H102</f>
        <v>0</v>
      </c>
      <c r="AR102" s="25" t="s">
        <v>267</v>
      </c>
      <c r="AT102" s="25" t="s">
        <v>262</v>
      </c>
      <c r="AU102" s="25" t="s">
        <v>24</v>
      </c>
      <c r="AY102" s="25" t="s">
        <v>261</v>
      </c>
      <c r="BE102" s="238">
        <f>IF(N102="základní",J102,0)</f>
        <v>0</v>
      </c>
      <c r="BF102" s="238">
        <f>IF(N102="snížená",J102,0)</f>
        <v>0</v>
      </c>
      <c r="BG102" s="238">
        <f>IF(N102="zákl. přenesená",J102,0)</f>
        <v>0</v>
      </c>
      <c r="BH102" s="238">
        <f>IF(N102="sníž. přenesená",J102,0)</f>
        <v>0</v>
      </c>
      <c r="BI102" s="238">
        <f>IF(N102="nulová",J102,0)</f>
        <v>0</v>
      </c>
      <c r="BJ102" s="25" t="s">
        <v>24</v>
      </c>
      <c r="BK102" s="238">
        <f>ROUND(I102*H102,2)</f>
        <v>0</v>
      </c>
      <c r="BL102" s="25" t="s">
        <v>267</v>
      </c>
      <c r="BM102" s="25" t="s">
        <v>300</v>
      </c>
    </row>
    <row r="103" spans="2:47" s="1" customFormat="1" ht="13.5">
      <c r="B103" s="48"/>
      <c r="C103" s="76"/>
      <c r="D103" s="239" t="s">
        <v>269</v>
      </c>
      <c r="E103" s="76"/>
      <c r="F103" s="240" t="s">
        <v>301</v>
      </c>
      <c r="G103" s="76"/>
      <c r="H103" s="76"/>
      <c r="I103" s="198"/>
      <c r="J103" s="76"/>
      <c r="K103" s="76"/>
      <c r="L103" s="74"/>
      <c r="M103" s="241"/>
      <c r="N103" s="49"/>
      <c r="O103" s="49"/>
      <c r="P103" s="49"/>
      <c r="Q103" s="49"/>
      <c r="R103" s="49"/>
      <c r="S103" s="49"/>
      <c r="T103" s="97"/>
      <c r="AT103" s="25" t="s">
        <v>269</v>
      </c>
      <c r="AU103" s="25" t="s">
        <v>24</v>
      </c>
    </row>
    <row r="104" spans="2:47" s="1" customFormat="1" ht="13.5">
      <c r="B104" s="48"/>
      <c r="C104" s="76"/>
      <c r="D104" s="239" t="s">
        <v>271</v>
      </c>
      <c r="E104" s="76"/>
      <c r="F104" s="242" t="s">
        <v>302</v>
      </c>
      <c r="G104" s="76"/>
      <c r="H104" s="76"/>
      <c r="I104" s="198"/>
      <c r="J104" s="76"/>
      <c r="K104" s="76"/>
      <c r="L104" s="74"/>
      <c r="M104" s="241"/>
      <c r="N104" s="49"/>
      <c r="O104" s="49"/>
      <c r="P104" s="49"/>
      <c r="Q104" s="49"/>
      <c r="R104" s="49"/>
      <c r="S104" s="49"/>
      <c r="T104" s="97"/>
      <c r="AT104" s="25" t="s">
        <v>271</v>
      </c>
      <c r="AU104" s="25" t="s">
        <v>24</v>
      </c>
    </row>
    <row r="105" spans="2:65" s="1" customFormat="1" ht="14.4" customHeight="1">
      <c r="B105" s="48"/>
      <c r="C105" s="228" t="s">
        <v>303</v>
      </c>
      <c r="D105" s="228" t="s">
        <v>262</v>
      </c>
      <c r="E105" s="229" t="s">
        <v>304</v>
      </c>
      <c r="F105" s="230" t="s">
        <v>305</v>
      </c>
      <c r="G105" s="231" t="s">
        <v>265</v>
      </c>
      <c r="H105" s="232">
        <v>1</v>
      </c>
      <c r="I105" s="233"/>
      <c r="J105" s="232">
        <f>ROUND(I105*H105,2)</f>
        <v>0</v>
      </c>
      <c r="K105" s="230" t="s">
        <v>40</v>
      </c>
      <c r="L105" s="74"/>
      <c r="M105" s="234" t="s">
        <v>40</v>
      </c>
      <c r="N105" s="235" t="s">
        <v>55</v>
      </c>
      <c r="O105" s="49"/>
      <c r="P105" s="236">
        <f>O105*H105</f>
        <v>0</v>
      </c>
      <c r="Q105" s="236">
        <v>0</v>
      </c>
      <c r="R105" s="236">
        <f>Q105*H105</f>
        <v>0</v>
      </c>
      <c r="S105" s="236">
        <v>0</v>
      </c>
      <c r="T105" s="237">
        <f>S105*H105</f>
        <v>0</v>
      </c>
      <c r="AR105" s="25" t="s">
        <v>267</v>
      </c>
      <c r="AT105" s="25" t="s">
        <v>262</v>
      </c>
      <c r="AU105" s="25" t="s">
        <v>24</v>
      </c>
      <c r="AY105" s="25" t="s">
        <v>261</v>
      </c>
      <c r="BE105" s="238">
        <f>IF(N105="základní",J105,0)</f>
        <v>0</v>
      </c>
      <c r="BF105" s="238">
        <f>IF(N105="snížená",J105,0)</f>
        <v>0</v>
      </c>
      <c r="BG105" s="238">
        <f>IF(N105="zákl. přenesená",J105,0)</f>
        <v>0</v>
      </c>
      <c r="BH105" s="238">
        <f>IF(N105="sníž. přenesená",J105,0)</f>
        <v>0</v>
      </c>
      <c r="BI105" s="238">
        <f>IF(N105="nulová",J105,0)</f>
        <v>0</v>
      </c>
      <c r="BJ105" s="25" t="s">
        <v>24</v>
      </c>
      <c r="BK105" s="238">
        <f>ROUND(I105*H105,2)</f>
        <v>0</v>
      </c>
      <c r="BL105" s="25" t="s">
        <v>267</v>
      </c>
      <c r="BM105" s="25" t="s">
        <v>306</v>
      </c>
    </row>
    <row r="106" spans="2:47" s="1" customFormat="1" ht="13.5">
      <c r="B106" s="48"/>
      <c r="C106" s="76"/>
      <c r="D106" s="239" t="s">
        <v>271</v>
      </c>
      <c r="E106" s="76"/>
      <c r="F106" s="242" t="s">
        <v>307</v>
      </c>
      <c r="G106" s="76"/>
      <c r="H106" s="76"/>
      <c r="I106" s="198"/>
      <c r="J106" s="76"/>
      <c r="K106" s="76"/>
      <c r="L106" s="74"/>
      <c r="M106" s="241"/>
      <c r="N106" s="49"/>
      <c r="O106" s="49"/>
      <c r="P106" s="49"/>
      <c r="Q106" s="49"/>
      <c r="R106" s="49"/>
      <c r="S106" s="49"/>
      <c r="T106" s="97"/>
      <c r="AT106" s="25" t="s">
        <v>271</v>
      </c>
      <c r="AU106" s="25" t="s">
        <v>24</v>
      </c>
    </row>
    <row r="107" spans="2:65" s="1" customFormat="1" ht="14.4" customHeight="1">
      <c r="B107" s="48"/>
      <c r="C107" s="228" t="s">
        <v>308</v>
      </c>
      <c r="D107" s="228" t="s">
        <v>262</v>
      </c>
      <c r="E107" s="229" t="s">
        <v>309</v>
      </c>
      <c r="F107" s="230" t="s">
        <v>310</v>
      </c>
      <c r="G107" s="231" t="s">
        <v>265</v>
      </c>
      <c r="H107" s="232">
        <v>1</v>
      </c>
      <c r="I107" s="233"/>
      <c r="J107" s="232">
        <f>ROUND(I107*H107,2)</f>
        <v>0</v>
      </c>
      <c r="K107" s="230" t="s">
        <v>40</v>
      </c>
      <c r="L107" s="74"/>
      <c r="M107" s="234" t="s">
        <v>40</v>
      </c>
      <c r="N107" s="235" t="s">
        <v>55</v>
      </c>
      <c r="O107" s="49"/>
      <c r="P107" s="236">
        <f>O107*H107</f>
        <v>0</v>
      </c>
      <c r="Q107" s="236">
        <v>0</v>
      </c>
      <c r="R107" s="236">
        <f>Q107*H107</f>
        <v>0</v>
      </c>
      <c r="S107" s="236">
        <v>0</v>
      </c>
      <c r="T107" s="237">
        <f>S107*H107</f>
        <v>0</v>
      </c>
      <c r="AR107" s="25" t="s">
        <v>267</v>
      </c>
      <c r="AT107" s="25" t="s">
        <v>262</v>
      </c>
      <c r="AU107" s="25" t="s">
        <v>24</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267</v>
      </c>
      <c r="BM107" s="25" t="s">
        <v>311</v>
      </c>
    </row>
    <row r="108" spans="2:47" s="1" customFormat="1" ht="13.5">
      <c r="B108" s="48"/>
      <c r="C108" s="76"/>
      <c r="D108" s="239" t="s">
        <v>271</v>
      </c>
      <c r="E108" s="76"/>
      <c r="F108" s="242" t="s">
        <v>312</v>
      </c>
      <c r="G108" s="76"/>
      <c r="H108" s="76"/>
      <c r="I108" s="198"/>
      <c r="J108" s="76"/>
      <c r="K108" s="76"/>
      <c r="L108" s="74"/>
      <c r="M108" s="241"/>
      <c r="N108" s="49"/>
      <c r="O108" s="49"/>
      <c r="P108" s="49"/>
      <c r="Q108" s="49"/>
      <c r="R108" s="49"/>
      <c r="S108" s="49"/>
      <c r="T108" s="97"/>
      <c r="AT108" s="25" t="s">
        <v>271</v>
      </c>
      <c r="AU108" s="25" t="s">
        <v>24</v>
      </c>
    </row>
    <row r="109" spans="2:65" s="1" customFormat="1" ht="14.4" customHeight="1">
      <c r="B109" s="48"/>
      <c r="C109" s="228" t="s">
        <v>313</v>
      </c>
      <c r="D109" s="228" t="s">
        <v>262</v>
      </c>
      <c r="E109" s="229" t="s">
        <v>314</v>
      </c>
      <c r="F109" s="230" t="s">
        <v>315</v>
      </c>
      <c r="G109" s="231" t="s">
        <v>265</v>
      </c>
      <c r="H109" s="232">
        <v>1</v>
      </c>
      <c r="I109" s="233"/>
      <c r="J109" s="232">
        <f>ROUND(I109*H109,2)</f>
        <v>0</v>
      </c>
      <c r="K109" s="230" t="s">
        <v>266</v>
      </c>
      <c r="L109" s="74"/>
      <c r="M109" s="234" t="s">
        <v>40</v>
      </c>
      <c r="N109" s="235" t="s">
        <v>55</v>
      </c>
      <c r="O109" s="49"/>
      <c r="P109" s="236">
        <f>O109*H109</f>
        <v>0</v>
      </c>
      <c r="Q109" s="236">
        <v>0</v>
      </c>
      <c r="R109" s="236">
        <f>Q109*H109</f>
        <v>0</v>
      </c>
      <c r="S109" s="236">
        <v>0</v>
      </c>
      <c r="T109" s="237">
        <f>S109*H109</f>
        <v>0</v>
      </c>
      <c r="AR109" s="25" t="s">
        <v>267</v>
      </c>
      <c r="AT109" s="25" t="s">
        <v>262</v>
      </c>
      <c r="AU109" s="25" t="s">
        <v>24</v>
      </c>
      <c r="AY109" s="25" t="s">
        <v>261</v>
      </c>
      <c r="BE109" s="238">
        <f>IF(N109="základní",J109,0)</f>
        <v>0</v>
      </c>
      <c r="BF109" s="238">
        <f>IF(N109="snížená",J109,0)</f>
        <v>0</v>
      </c>
      <c r="BG109" s="238">
        <f>IF(N109="zákl. přenesená",J109,0)</f>
        <v>0</v>
      </c>
      <c r="BH109" s="238">
        <f>IF(N109="sníž. přenesená",J109,0)</f>
        <v>0</v>
      </c>
      <c r="BI109" s="238">
        <f>IF(N109="nulová",J109,0)</f>
        <v>0</v>
      </c>
      <c r="BJ109" s="25" t="s">
        <v>24</v>
      </c>
      <c r="BK109" s="238">
        <f>ROUND(I109*H109,2)</f>
        <v>0</v>
      </c>
      <c r="BL109" s="25" t="s">
        <v>267</v>
      </c>
      <c r="BM109" s="25" t="s">
        <v>316</v>
      </c>
    </row>
    <row r="110" spans="2:47" s="1" customFormat="1" ht="13.5">
      <c r="B110" s="48"/>
      <c r="C110" s="76"/>
      <c r="D110" s="239" t="s">
        <v>269</v>
      </c>
      <c r="E110" s="76"/>
      <c r="F110" s="240" t="s">
        <v>317</v>
      </c>
      <c r="G110" s="76"/>
      <c r="H110" s="76"/>
      <c r="I110" s="198"/>
      <c r="J110" s="76"/>
      <c r="K110" s="76"/>
      <c r="L110" s="74"/>
      <c r="M110" s="241"/>
      <c r="N110" s="49"/>
      <c r="O110" s="49"/>
      <c r="P110" s="49"/>
      <c r="Q110" s="49"/>
      <c r="R110" s="49"/>
      <c r="S110" s="49"/>
      <c r="T110" s="97"/>
      <c r="AT110" s="25" t="s">
        <v>269</v>
      </c>
      <c r="AU110" s="25" t="s">
        <v>24</v>
      </c>
    </row>
    <row r="111" spans="2:47" s="1" customFormat="1" ht="13.5">
      <c r="B111" s="48"/>
      <c r="C111" s="76"/>
      <c r="D111" s="239" t="s">
        <v>271</v>
      </c>
      <c r="E111" s="76"/>
      <c r="F111" s="242" t="s">
        <v>318</v>
      </c>
      <c r="G111" s="76"/>
      <c r="H111" s="76"/>
      <c r="I111" s="198"/>
      <c r="J111" s="76"/>
      <c r="K111" s="76"/>
      <c r="L111" s="74"/>
      <c r="M111" s="241"/>
      <c r="N111" s="49"/>
      <c r="O111" s="49"/>
      <c r="P111" s="49"/>
      <c r="Q111" s="49"/>
      <c r="R111" s="49"/>
      <c r="S111" s="49"/>
      <c r="T111" s="97"/>
      <c r="AT111" s="25" t="s">
        <v>271</v>
      </c>
      <c r="AU111" s="25" t="s">
        <v>24</v>
      </c>
    </row>
    <row r="112" spans="2:65" s="1" customFormat="1" ht="14.4" customHeight="1">
      <c r="B112" s="48"/>
      <c r="C112" s="228" t="s">
        <v>29</v>
      </c>
      <c r="D112" s="228" t="s">
        <v>262</v>
      </c>
      <c r="E112" s="229" t="s">
        <v>319</v>
      </c>
      <c r="F112" s="230" t="s">
        <v>320</v>
      </c>
      <c r="G112" s="231" t="s">
        <v>265</v>
      </c>
      <c r="H112" s="232">
        <v>1</v>
      </c>
      <c r="I112" s="233"/>
      <c r="J112" s="232">
        <f>ROUND(I112*H112,2)</f>
        <v>0</v>
      </c>
      <c r="K112" s="230" t="s">
        <v>40</v>
      </c>
      <c r="L112" s="74"/>
      <c r="M112" s="234" t="s">
        <v>40</v>
      </c>
      <c r="N112" s="235" t="s">
        <v>55</v>
      </c>
      <c r="O112" s="49"/>
      <c r="P112" s="236">
        <f>O112*H112</f>
        <v>0</v>
      </c>
      <c r="Q112" s="236">
        <v>0</v>
      </c>
      <c r="R112" s="236">
        <f>Q112*H112</f>
        <v>0</v>
      </c>
      <c r="S112" s="236">
        <v>0</v>
      </c>
      <c r="T112" s="237">
        <f>S112*H112</f>
        <v>0</v>
      </c>
      <c r="AR112" s="25" t="s">
        <v>267</v>
      </c>
      <c r="AT112" s="25" t="s">
        <v>262</v>
      </c>
      <c r="AU112" s="25" t="s">
        <v>24</v>
      </c>
      <c r="AY112" s="25" t="s">
        <v>261</v>
      </c>
      <c r="BE112" s="238">
        <f>IF(N112="základní",J112,0)</f>
        <v>0</v>
      </c>
      <c r="BF112" s="238">
        <f>IF(N112="snížená",J112,0)</f>
        <v>0</v>
      </c>
      <c r="BG112" s="238">
        <f>IF(N112="zákl. přenesená",J112,0)</f>
        <v>0</v>
      </c>
      <c r="BH112" s="238">
        <f>IF(N112="sníž. přenesená",J112,0)</f>
        <v>0</v>
      </c>
      <c r="BI112" s="238">
        <f>IF(N112="nulová",J112,0)</f>
        <v>0</v>
      </c>
      <c r="BJ112" s="25" t="s">
        <v>24</v>
      </c>
      <c r="BK112" s="238">
        <f>ROUND(I112*H112,2)</f>
        <v>0</v>
      </c>
      <c r="BL112" s="25" t="s">
        <v>267</v>
      </c>
      <c r="BM112" s="25" t="s">
        <v>321</v>
      </c>
    </row>
    <row r="113" spans="2:47" s="1" customFormat="1" ht="13.5">
      <c r="B113" s="48"/>
      <c r="C113" s="76"/>
      <c r="D113" s="239" t="s">
        <v>269</v>
      </c>
      <c r="E113" s="76"/>
      <c r="F113" s="240" t="s">
        <v>322</v>
      </c>
      <c r="G113" s="76"/>
      <c r="H113" s="76"/>
      <c r="I113" s="198"/>
      <c r="J113" s="76"/>
      <c r="K113" s="76"/>
      <c r="L113" s="74"/>
      <c r="M113" s="241"/>
      <c r="N113" s="49"/>
      <c r="O113" s="49"/>
      <c r="P113" s="49"/>
      <c r="Q113" s="49"/>
      <c r="R113" s="49"/>
      <c r="S113" s="49"/>
      <c r="T113" s="97"/>
      <c r="AT113" s="25" t="s">
        <v>269</v>
      </c>
      <c r="AU113" s="25" t="s">
        <v>24</v>
      </c>
    </row>
    <row r="114" spans="2:47" s="1" customFormat="1" ht="13.5">
      <c r="B114" s="48"/>
      <c r="C114" s="76"/>
      <c r="D114" s="239" t="s">
        <v>271</v>
      </c>
      <c r="E114" s="76"/>
      <c r="F114" s="242" t="s">
        <v>323</v>
      </c>
      <c r="G114" s="76"/>
      <c r="H114" s="76"/>
      <c r="I114" s="198"/>
      <c r="J114" s="76"/>
      <c r="K114" s="76"/>
      <c r="L114" s="74"/>
      <c r="M114" s="241"/>
      <c r="N114" s="49"/>
      <c r="O114" s="49"/>
      <c r="P114" s="49"/>
      <c r="Q114" s="49"/>
      <c r="R114" s="49"/>
      <c r="S114" s="49"/>
      <c r="T114" s="97"/>
      <c r="AT114" s="25" t="s">
        <v>271</v>
      </c>
      <c r="AU114" s="25" t="s">
        <v>24</v>
      </c>
    </row>
    <row r="115" spans="2:65" s="1" customFormat="1" ht="14.4" customHeight="1">
      <c r="B115" s="48"/>
      <c r="C115" s="228" t="s">
        <v>324</v>
      </c>
      <c r="D115" s="228" t="s">
        <v>262</v>
      </c>
      <c r="E115" s="229" t="s">
        <v>325</v>
      </c>
      <c r="F115" s="230" t="s">
        <v>326</v>
      </c>
      <c r="G115" s="231" t="s">
        <v>265</v>
      </c>
      <c r="H115" s="232">
        <v>1</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267</v>
      </c>
      <c r="AT115" s="25" t="s">
        <v>262</v>
      </c>
      <c r="AU115" s="25" t="s">
        <v>24</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267</v>
      </c>
      <c r="BM115" s="25" t="s">
        <v>327</v>
      </c>
    </row>
    <row r="116" spans="2:47" s="1" customFormat="1" ht="13.5">
      <c r="B116" s="48"/>
      <c r="C116" s="76"/>
      <c r="D116" s="239" t="s">
        <v>269</v>
      </c>
      <c r="E116" s="76"/>
      <c r="F116" s="240" t="s">
        <v>328</v>
      </c>
      <c r="G116" s="76"/>
      <c r="H116" s="76"/>
      <c r="I116" s="198"/>
      <c r="J116" s="76"/>
      <c r="K116" s="76"/>
      <c r="L116" s="74"/>
      <c r="M116" s="241"/>
      <c r="N116" s="49"/>
      <c r="O116" s="49"/>
      <c r="P116" s="49"/>
      <c r="Q116" s="49"/>
      <c r="R116" s="49"/>
      <c r="S116" s="49"/>
      <c r="T116" s="97"/>
      <c r="AT116" s="25" t="s">
        <v>269</v>
      </c>
      <c r="AU116" s="25" t="s">
        <v>24</v>
      </c>
    </row>
    <row r="117" spans="2:47" s="1" customFormat="1" ht="13.5">
      <c r="B117" s="48"/>
      <c r="C117" s="76"/>
      <c r="D117" s="239" t="s">
        <v>271</v>
      </c>
      <c r="E117" s="76"/>
      <c r="F117" s="242" t="s">
        <v>329</v>
      </c>
      <c r="G117" s="76"/>
      <c r="H117" s="76"/>
      <c r="I117" s="198"/>
      <c r="J117" s="76"/>
      <c r="K117" s="76"/>
      <c r="L117" s="74"/>
      <c r="M117" s="264"/>
      <c r="N117" s="265"/>
      <c r="O117" s="265"/>
      <c r="P117" s="265"/>
      <c r="Q117" s="265"/>
      <c r="R117" s="265"/>
      <c r="S117" s="265"/>
      <c r="T117" s="266"/>
      <c r="AT117" s="25" t="s">
        <v>271</v>
      </c>
      <c r="AU117" s="25" t="s">
        <v>24</v>
      </c>
    </row>
    <row r="118" spans="2:12" s="1" customFormat="1" ht="6.95" customHeight="1">
      <c r="B118" s="69"/>
      <c r="C118" s="70"/>
      <c r="D118" s="70"/>
      <c r="E118" s="70"/>
      <c r="F118" s="70"/>
      <c r="G118" s="70"/>
      <c r="H118" s="70"/>
      <c r="I118" s="180"/>
      <c r="J118" s="70"/>
      <c r="K118" s="70"/>
      <c r="L118" s="74"/>
    </row>
  </sheetData>
  <sheetProtection password="CC35" sheet="1" objects="1" scenarios="1" formatColumns="0" formatRows="0" autoFilter="0"/>
  <autoFilter ref="C82:K117"/>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30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170</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2014</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2201</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2202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ROUND(SUM(BE92:BE302),2)</f>
        <v>0</v>
      </c>
      <c r="G32" s="49"/>
      <c r="H32" s="49"/>
      <c r="I32" s="172">
        <v>0.21</v>
      </c>
      <c r="J32" s="171">
        <f>ROUND(ROUND((SUM(BE92:BE302)),2)*I32,2)</f>
        <v>0</v>
      </c>
      <c r="K32" s="53"/>
    </row>
    <row r="33" spans="2:11" s="1" customFormat="1" ht="14.4" customHeight="1">
      <c r="B33" s="48"/>
      <c r="C33" s="49"/>
      <c r="D33" s="49"/>
      <c r="E33" s="57" t="s">
        <v>56</v>
      </c>
      <c r="F33" s="171">
        <f>ROUND(SUM(BF92:BF302),2)</f>
        <v>0</v>
      </c>
      <c r="G33" s="49"/>
      <c r="H33" s="49"/>
      <c r="I33" s="172">
        <v>0.15</v>
      </c>
      <c r="J33" s="171">
        <f>ROUND(ROUND((SUM(BF92:BF302)),2)*I33,2)</f>
        <v>0</v>
      </c>
      <c r="K33" s="53"/>
    </row>
    <row r="34" spans="2:11" s="1" customFormat="1" ht="14.4" customHeight="1" hidden="1">
      <c r="B34" s="48"/>
      <c r="C34" s="49"/>
      <c r="D34" s="49"/>
      <c r="E34" s="57" t="s">
        <v>57</v>
      </c>
      <c r="F34" s="171">
        <f>ROUND(SUM(BG92:BG302),2)</f>
        <v>0</v>
      </c>
      <c r="G34" s="49"/>
      <c r="H34" s="49"/>
      <c r="I34" s="172">
        <v>0.21</v>
      </c>
      <c r="J34" s="171">
        <v>0</v>
      </c>
      <c r="K34" s="53"/>
    </row>
    <row r="35" spans="2:11" s="1" customFormat="1" ht="14.4" customHeight="1" hidden="1">
      <c r="B35" s="48"/>
      <c r="C35" s="49"/>
      <c r="D35" s="49"/>
      <c r="E35" s="57" t="s">
        <v>58</v>
      </c>
      <c r="F35" s="171">
        <f>ROUND(SUM(BH92:BH302),2)</f>
        <v>0</v>
      </c>
      <c r="G35" s="49"/>
      <c r="H35" s="49"/>
      <c r="I35" s="172">
        <v>0.15</v>
      </c>
      <c r="J35" s="171">
        <v>0</v>
      </c>
      <c r="K35" s="53"/>
    </row>
    <row r="36" spans="2:11" s="1" customFormat="1" ht="14.4" customHeight="1" hidden="1">
      <c r="B36" s="48"/>
      <c r="C36" s="49"/>
      <c r="D36" s="49"/>
      <c r="E36" s="57" t="s">
        <v>59</v>
      </c>
      <c r="F36" s="171">
        <f>ROUND(SUM(BI92:BI302),2)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2014</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04-3 - Výpustný objekt PráR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J155</f>
        <v>0</v>
      </c>
      <c r="K63" s="273"/>
    </row>
    <row r="64" spans="2:11" s="13" customFormat="1" ht="19.9" customHeight="1">
      <c r="B64" s="267"/>
      <c r="C64" s="268"/>
      <c r="D64" s="269" t="s">
        <v>464</v>
      </c>
      <c r="E64" s="270"/>
      <c r="F64" s="270"/>
      <c r="G64" s="270"/>
      <c r="H64" s="270"/>
      <c r="I64" s="271"/>
      <c r="J64" s="272">
        <f>J215</f>
        <v>0</v>
      </c>
      <c r="K64" s="273"/>
    </row>
    <row r="65" spans="2:11" s="13" customFormat="1" ht="19.9" customHeight="1">
      <c r="B65" s="267"/>
      <c r="C65" s="268"/>
      <c r="D65" s="269" t="s">
        <v>466</v>
      </c>
      <c r="E65" s="270"/>
      <c r="F65" s="270"/>
      <c r="G65" s="270"/>
      <c r="H65" s="270"/>
      <c r="I65" s="271"/>
      <c r="J65" s="272">
        <f>J233</f>
        <v>0</v>
      </c>
      <c r="K65" s="273"/>
    </row>
    <row r="66" spans="2:11" s="13" customFormat="1" ht="19.9" customHeight="1">
      <c r="B66" s="267"/>
      <c r="C66" s="268"/>
      <c r="D66" s="269" t="s">
        <v>467</v>
      </c>
      <c r="E66" s="270"/>
      <c r="F66" s="270"/>
      <c r="G66" s="270"/>
      <c r="H66" s="270"/>
      <c r="I66" s="271"/>
      <c r="J66" s="272">
        <f>J254</f>
        <v>0</v>
      </c>
      <c r="K66" s="273"/>
    </row>
    <row r="67" spans="2:11" s="13" customFormat="1" ht="19.9" customHeight="1">
      <c r="B67" s="267"/>
      <c r="C67" s="268"/>
      <c r="D67" s="269" t="s">
        <v>469</v>
      </c>
      <c r="E67" s="270"/>
      <c r="F67" s="270"/>
      <c r="G67" s="270"/>
      <c r="H67" s="270"/>
      <c r="I67" s="271"/>
      <c r="J67" s="272">
        <f>J268</f>
        <v>0</v>
      </c>
      <c r="K67" s="273"/>
    </row>
    <row r="68" spans="2:11" s="8" customFormat="1" ht="24.95" customHeight="1">
      <c r="B68" s="191"/>
      <c r="C68" s="192"/>
      <c r="D68" s="193" t="s">
        <v>470</v>
      </c>
      <c r="E68" s="194"/>
      <c r="F68" s="194"/>
      <c r="G68" s="194"/>
      <c r="H68" s="194"/>
      <c r="I68" s="195"/>
      <c r="J68" s="196">
        <f>J273</f>
        <v>0</v>
      </c>
      <c r="K68" s="197"/>
    </row>
    <row r="69" spans="2:11" s="13" customFormat="1" ht="19.9" customHeight="1">
      <c r="B69" s="267"/>
      <c r="C69" s="268"/>
      <c r="D69" s="269" t="s">
        <v>471</v>
      </c>
      <c r="E69" s="270"/>
      <c r="F69" s="270"/>
      <c r="G69" s="270"/>
      <c r="H69" s="270"/>
      <c r="I69" s="271"/>
      <c r="J69" s="272">
        <f>J274</f>
        <v>0</v>
      </c>
      <c r="K69" s="273"/>
    </row>
    <row r="70" spans="2:11" s="13" customFormat="1" ht="19.9" customHeight="1">
      <c r="B70" s="267"/>
      <c r="C70" s="268"/>
      <c r="D70" s="269" t="s">
        <v>1105</v>
      </c>
      <c r="E70" s="270"/>
      <c r="F70" s="270"/>
      <c r="G70" s="270"/>
      <c r="H70" s="270"/>
      <c r="I70" s="271"/>
      <c r="J70" s="272">
        <f>J294</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2014</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04-3 - Výpustný objekt PráR</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P93+P273</f>
        <v>0</v>
      </c>
      <c r="Q92" s="108"/>
      <c r="R92" s="211">
        <f>R93+R273</f>
        <v>10.592985899616002</v>
      </c>
      <c r="S92" s="108"/>
      <c r="T92" s="212">
        <f>T93+T273</f>
        <v>0</v>
      </c>
      <c r="AT92" s="25" t="s">
        <v>83</v>
      </c>
      <c r="AU92" s="25" t="s">
        <v>242</v>
      </c>
      <c r="BK92" s="213">
        <f>BK93+BK273</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P94+P155+P215+P233+P254+P268</f>
        <v>0</v>
      </c>
      <c r="Q93" s="222"/>
      <c r="R93" s="223">
        <f>R94+R155+R215+R233+R254+R268</f>
        <v>10.571656482116001</v>
      </c>
      <c r="S93" s="222"/>
      <c r="T93" s="224">
        <f>T94+T155+T215+T233+T254+T268</f>
        <v>0</v>
      </c>
      <c r="AR93" s="225" t="s">
        <v>24</v>
      </c>
      <c r="AT93" s="226" t="s">
        <v>83</v>
      </c>
      <c r="AU93" s="226" t="s">
        <v>84</v>
      </c>
      <c r="AY93" s="225" t="s">
        <v>261</v>
      </c>
      <c r="BK93" s="227">
        <f>BK94+BK155+BK215+BK233+BK254+BK268</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SUM(P95:P154)</f>
        <v>0</v>
      </c>
      <c r="Q94" s="222"/>
      <c r="R94" s="223">
        <f>SUM(R95:R154)</f>
        <v>0.48523359905999996</v>
      </c>
      <c r="S94" s="222"/>
      <c r="T94" s="224">
        <f>SUM(T95:T154)</f>
        <v>0</v>
      </c>
      <c r="AR94" s="225" t="s">
        <v>24</v>
      </c>
      <c r="AT94" s="226" t="s">
        <v>83</v>
      </c>
      <c r="AU94" s="226" t="s">
        <v>24</v>
      </c>
      <c r="AY94" s="225" t="s">
        <v>261</v>
      </c>
      <c r="BK94" s="227">
        <f>SUM(BK95:BK154)</f>
        <v>0</v>
      </c>
    </row>
    <row r="95" spans="2:65" s="1" customFormat="1" ht="14.4" customHeight="1">
      <c r="B95" s="48"/>
      <c r="C95" s="228" t="s">
        <v>24</v>
      </c>
      <c r="D95" s="228" t="s">
        <v>262</v>
      </c>
      <c r="E95" s="229" t="s">
        <v>1106</v>
      </c>
      <c r="F95" s="230" t="s">
        <v>1107</v>
      </c>
      <c r="G95" s="231" t="s">
        <v>857</v>
      </c>
      <c r="H95" s="232">
        <v>27</v>
      </c>
      <c r="I95" s="233"/>
      <c r="J95" s="232">
        <f>ROUND(I95*H95,2)</f>
        <v>0</v>
      </c>
      <c r="K95" s="230" t="s">
        <v>266</v>
      </c>
      <c r="L95" s="74"/>
      <c r="M95" s="234" t="s">
        <v>40</v>
      </c>
      <c r="N95" s="235" t="s">
        <v>55</v>
      </c>
      <c r="O95" s="49"/>
      <c r="P95" s="236">
        <f>O95*H95</f>
        <v>0</v>
      </c>
      <c r="Q95" s="236">
        <v>0.01797161478</v>
      </c>
      <c r="R95" s="236">
        <f>Q95*H95</f>
        <v>0.48523359905999996</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2203</v>
      </c>
    </row>
    <row r="96" spans="2:47" s="1" customFormat="1" ht="13.5">
      <c r="B96" s="48"/>
      <c r="C96" s="76"/>
      <c r="D96" s="239" t="s">
        <v>269</v>
      </c>
      <c r="E96" s="76"/>
      <c r="F96" s="240" t="s">
        <v>1109</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1110</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2204</v>
      </c>
      <c r="G98" s="254"/>
      <c r="H98" s="257">
        <v>27</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92</v>
      </c>
      <c r="D99" s="228" t="s">
        <v>262</v>
      </c>
      <c r="E99" s="229" t="s">
        <v>975</v>
      </c>
      <c r="F99" s="230" t="s">
        <v>976</v>
      </c>
      <c r="G99" s="231" t="s">
        <v>340</v>
      </c>
      <c r="H99" s="232">
        <v>58</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2205</v>
      </c>
    </row>
    <row r="100" spans="2:47" s="1" customFormat="1" ht="13.5">
      <c r="B100" s="48"/>
      <c r="C100" s="76"/>
      <c r="D100" s="239" t="s">
        <v>269</v>
      </c>
      <c r="E100" s="76"/>
      <c r="F100" s="240" t="s">
        <v>978</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543</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5" t="s">
        <v>40</v>
      </c>
      <c r="F102" s="256" t="s">
        <v>2206</v>
      </c>
      <c r="G102" s="254"/>
      <c r="H102" s="257">
        <v>58</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282</v>
      </c>
      <c r="D103" s="228" t="s">
        <v>262</v>
      </c>
      <c r="E103" s="229" t="s">
        <v>546</v>
      </c>
      <c r="F103" s="230" t="s">
        <v>547</v>
      </c>
      <c r="G103" s="231" t="s">
        <v>340</v>
      </c>
      <c r="H103" s="232">
        <v>17.4</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2207</v>
      </c>
    </row>
    <row r="104" spans="2:47" s="1" customFormat="1" ht="13.5">
      <c r="B104" s="48"/>
      <c r="C104" s="76"/>
      <c r="D104" s="239" t="s">
        <v>269</v>
      </c>
      <c r="E104" s="76"/>
      <c r="F104" s="240" t="s">
        <v>549</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543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4"/>
      <c r="F106" s="256" t="s">
        <v>2208</v>
      </c>
      <c r="G106" s="254"/>
      <c r="H106" s="257">
        <v>17.4</v>
      </c>
      <c r="I106" s="258"/>
      <c r="J106" s="254"/>
      <c r="K106" s="254"/>
      <c r="L106" s="259"/>
      <c r="M106" s="260"/>
      <c r="N106" s="261"/>
      <c r="O106" s="261"/>
      <c r="P106" s="261"/>
      <c r="Q106" s="261"/>
      <c r="R106" s="261"/>
      <c r="S106" s="261"/>
      <c r="T106" s="262"/>
      <c r="AT106" s="263" t="s">
        <v>278</v>
      </c>
      <c r="AU106" s="263" t="s">
        <v>92</v>
      </c>
      <c r="AV106" s="12" t="s">
        <v>92</v>
      </c>
      <c r="AW106" s="12" t="s">
        <v>6</v>
      </c>
      <c r="AX106" s="12" t="s">
        <v>24</v>
      </c>
      <c r="AY106" s="263" t="s">
        <v>261</v>
      </c>
    </row>
    <row r="107" spans="2:65" s="1" customFormat="1" ht="22.8" customHeight="1">
      <c r="B107" s="48"/>
      <c r="C107" s="228" t="s">
        <v>287</v>
      </c>
      <c r="D107" s="228" t="s">
        <v>262</v>
      </c>
      <c r="E107" s="229" t="s">
        <v>552</v>
      </c>
      <c r="F107" s="230" t="s">
        <v>553</v>
      </c>
      <c r="G107" s="231" t="s">
        <v>340</v>
      </c>
      <c r="H107" s="232">
        <v>1.94</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2209</v>
      </c>
    </row>
    <row r="108" spans="2:47" s="1" customFormat="1" ht="13.5">
      <c r="B108" s="48"/>
      <c r="C108" s="76"/>
      <c r="D108" s="239" t="s">
        <v>269</v>
      </c>
      <c r="E108" s="76"/>
      <c r="F108" s="240" t="s">
        <v>555</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556</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2210</v>
      </c>
      <c r="G110" s="254"/>
      <c r="H110" s="257">
        <v>0.64</v>
      </c>
      <c r="I110" s="258"/>
      <c r="J110" s="254"/>
      <c r="K110" s="254"/>
      <c r="L110" s="259"/>
      <c r="M110" s="260"/>
      <c r="N110" s="261"/>
      <c r="O110" s="261"/>
      <c r="P110" s="261"/>
      <c r="Q110" s="261"/>
      <c r="R110" s="261"/>
      <c r="S110" s="261"/>
      <c r="T110" s="262"/>
      <c r="AT110" s="263" t="s">
        <v>278</v>
      </c>
      <c r="AU110" s="263" t="s">
        <v>92</v>
      </c>
      <c r="AV110" s="12" t="s">
        <v>92</v>
      </c>
      <c r="AW110" s="12" t="s">
        <v>47</v>
      </c>
      <c r="AX110" s="12" t="s">
        <v>84</v>
      </c>
      <c r="AY110" s="263" t="s">
        <v>261</v>
      </c>
    </row>
    <row r="111" spans="2:51" s="12" customFormat="1" ht="13.5">
      <c r="B111" s="253"/>
      <c r="C111" s="254"/>
      <c r="D111" s="239" t="s">
        <v>278</v>
      </c>
      <c r="E111" s="255" t="s">
        <v>40</v>
      </c>
      <c r="F111" s="256" t="s">
        <v>2211</v>
      </c>
      <c r="G111" s="254"/>
      <c r="H111" s="257">
        <v>0.86</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2" customFormat="1" ht="13.5">
      <c r="B112" s="253"/>
      <c r="C112" s="254"/>
      <c r="D112" s="239" t="s">
        <v>278</v>
      </c>
      <c r="E112" s="255" t="s">
        <v>40</v>
      </c>
      <c r="F112" s="256" t="s">
        <v>2212</v>
      </c>
      <c r="G112" s="254"/>
      <c r="H112" s="257">
        <v>0.26</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2213</v>
      </c>
      <c r="G113" s="254"/>
      <c r="H113" s="257">
        <v>0.18</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1.94</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22.8" customHeight="1">
      <c r="B115" s="48"/>
      <c r="C115" s="228" t="s">
        <v>260</v>
      </c>
      <c r="D115" s="228" t="s">
        <v>262</v>
      </c>
      <c r="E115" s="229" t="s">
        <v>558</v>
      </c>
      <c r="F115" s="230" t="s">
        <v>559</v>
      </c>
      <c r="G115" s="231" t="s">
        <v>340</v>
      </c>
      <c r="H115" s="232">
        <v>0.58</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2214</v>
      </c>
    </row>
    <row r="116" spans="2:47" s="1" customFormat="1" ht="13.5">
      <c r="B116" s="48"/>
      <c r="C116" s="76"/>
      <c r="D116" s="239" t="s">
        <v>269</v>
      </c>
      <c r="E116" s="76"/>
      <c r="F116" s="240" t="s">
        <v>561</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556</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4"/>
      <c r="F118" s="256" t="s">
        <v>2215</v>
      </c>
      <c r="G118" s="254"/>
      <c r="H118" s="257">
        <v>0.58</v>
      </c>
      <c r="I118" s="258"/>
      <c r="J118" s="254"/>
      <c r="K118" s="254"/>
      <c r="L118" s="259"/>
      <c r="M118" s="260"/>
      <c r="N118" s="261"/>
      <c r="O118" s="261"/>
      <c r="P118" s="261"/>
      <c r="Q118" s="261"/>
      <c r="R118" s="261"/>
      <c r="S118" s="261"/>
      <c r="T118" s="262"/>
      <c r="AT118" s="263" t="s">
        <v>278</v>
      </c>
      <c r="AU118" s="263" t="s">
        <v>92</v>
      </c>
      <c r="AV118" s="12" t="s">
        <v>92</v>
      </c>
      <c r="AW118" s="12" t="s">
        <v>6</v>
      </c>
      <c r="AX118" s="12" t="s">
        <v>24</v>
      </c>
      <c r="AY118" s="263" t="s">
        <v>261</v>
      </c>
    </row>
    <row r="119" spans="2:65" s="1" customFormat="1" ht="22.8" customHeight="1">
      <c r="B119" s="48"/>
      <c r="C119" s="228" t="s">
        <v>297</v>
      </c>
      <c r="D119" s="228" t="s">
        <v>262</v>
      </c>
      <c r="E119" s="229" t="s">
        <v>1123</v>
      </c>
      <c r="F119" s="230" t="s">
        <v>1124</v>
      </c>
      <c r="G119" s="231" t="s">
        <v>340</v>
      </c>
      <c r="H119" s="232">
        <v>2.16</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2216</v>
      </c>
    </row>
    <row r="120" spans="2:47" s="1" customFormat="1" ht="13.5">
      <c r="B120" s="48"/>
      <c r="C120" s="76"/>
      <c r="D120" s="239" t="s">
        <v>269</v>
      </c>
      <c r="E120" s="76"/>
      <c r="F120" s="240" t="s">
        <v>1126</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1127</v>
      </c>
      <c r="G121" s="76"/>
      <c r="H121" s="76"/>
      <c r="I121" s="198"/>
      <c r="J121" s="76"/>
      <c r="K121" s="76"/>
      <c r="L121" s="74"/>
      <c r="M121" s="241"/>
      <c r="N121" s="49"/>
      <c r="O121" s="49"/>
      <c r="P121" s="49"/>
      <c r="Q121" s="49"/>
      <c r="R121" s="49"/>
      <c r="S121" s="49"/>
      <c r="T121" s="97"/>
      <c r="AT121" s="25" t="s">
        <v>343</v>
      </c>
      <c r="AU121" s="25" t="s">
        <v>92</v>
      </c>
    </row>
    <row r="122" spans="2:51" s="12" customFormat="1" ht="13.5">
      <c r="B122" s="253"/>
      <c r="C122" s="254"/>
      <c r="D122" s="239" t="s">
        <v>278</v>
      </c>
      <c r="E122" s="255" t="s">
        <v>40</v>
      </c>
      <c r="F122" s="256" t="s">
        <v>1128</v>
      </c>
      <c r="G122" s="254"/>
      <c r="H122" s="257">
        <v>2.16</v>
      </c>
      <c r="I122" s="258"/>
      <c r="J122" s="254"/>
      <c r="K122" s="254"/>
      <c r="L122" s="259"/>
      <c r="M122" s="260"/>
      <c r="N122" s="261"/>
      <c r="O122" s="261"/>
      <c r="P122" s="261"/>
      <c r="Q122" s="261"/>
      <c r="R122" s="261"/>
      <c r="S122" s="261"/>
      <c r="T122" s="262"/>
      <c r="AT122" s="263" t="s">
        <v>278</v>
      </c>
      <c r="AU122" s="263" t="s">
        <v>92</v>
      </c>
      <c r="AV122" s="12" t="s">
        <v>92</v>
      </c>
      <c r="AW122" s="12" t="s">
        <v>47</v>
      </c>
      <c r="AX122" s="12" t="s">
        <v>24</v>
      </c>
      <c r="AY122" s="263" t="s">
        <v>261</v>
      </c>
    </row>
    <row r="123" spans="2:65" s="1" customFormat="1" ht="22.8" customHeight="1">
      <c r="B123" s="48"/>
      <c r="C123" s="228" t="s">
        <v>303</v>
      </c>
      <c r="D123" s="228" t="s">
        <v>262</v>
      </c>
      <c r="E123" s="229" t="s">
        <v>1129</v>
      </c>
      <c r="F123" s="230" t="s">
        <v>1130</v>
      </c>
      <c r="G123" s="231" t="s">
        <v>340</v>
      </c>
      <c r="H123" s="232">
        <v>0.65</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2217</v>
      </c>
    </row>
    <row r="124" spans="2:47" s="1" customFormat="1" ht="13.5">
      <c r="B124" s="48"/>
      <c r="C124" s="76"/>
      <c r="D124" s="239" t="s">
        <v>269</v>
      </c>
      <c r="E124" s="76"/>
      <c r="F124" s="240" t="s">
        <v>1132</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1127</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4"/>
      <c r="F126" s="256" t="s">
        <v>1133</v>
      </c>
      <c r="G126" s="254"/>
      <c r="H126" s="257">
        <v>0.65</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308</v>
      </c>
      <c r="D127" s="228" t="s">
        <v>262</v>
      </c>
      <c r="E127" s="229" t="s">
        <v>1134</v>
      </c>
      <c r="F127" s="230" t="s">
        <v>1135</v>
      </c>
      <c r="G127" s="231" t="s">
        <v>340</v>
      </c>
      <c r="H127" s="232">
        <v>10</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2218</v>
      </c>
    </row>
    <row r="128" spans="2:47" s="1" customFormat="1" ht="13.5">
      <c r="B128" s="48"/>
      <c r="C128" s="76"/>
      <c r="D128" s="239" t="s">
        <v>269</v>
      </c>
      <c r="E128" s="76"/>
      <c r="F128" s="240" t="s">
        <v>1137</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1138</v>
      </c>
      <c r="G129" s="76"/>
      <c r="H129" s="76"/>
      <c r="I129" s="198"/>
      <c r="J129" s="76"/>
      <c r="K129" s="76"/>
      <c r="L129" s="74"/>
      <c r="M129" s="241"/>
      <c r="N129" s="49"/>
      <c r="O129" s="49"/>
      <c r="P129" s="49"/>
      <c r="Q129" s="49"/>
      <c r="R129" s="49"/>
      <c r="S129" s="49"/>
      <c r="T129" s="97"/>
      <c r="AT129" s="25" t="s">
        <v>343</v>
      </c>
      <c r="AU129" s="25" t="s">
        <v>92</v>
      </c>
    </row>
    <row r="130" spans="2:47" s="1" customFormat="1" ht="13.5">
      <c r="B130" s="48"/>
      <c r="C130" s="76"/>
      <c r="D130" s="239" t="s">
        <v>271</v>
      </c>
      <c r="E130" s="76"/>
      <c r="F130" s="242" t="s">
        <v>1139</v>
      </c>
      <c r="G130" s="76"/>
      <c r="H130" s="76"/>
      <c r="I130" s="198"/>
      <c r="J130" s="76"/>
      <c r="K130" s="76"/>
      <c r="L130" s="74"/>
      <c r="M130" s="241"/>
      <c r="N130" s="49"/>
      <c r="O130" s="49"/>
      <c r="P130" s="49"/>
      <c r="Q130" s="49"/>
      <c r="R130" s="49"/>
      <c r="S130" s="49"/>
      <c r="T130" s="97"/>
      <c r="AT130" s="25" t="s">
        <v>271</v>
      </c>
      <c r="AU130" s="25" t="s">
        <v>92</v>
      </c>
    </row>
    <row r="131" spans="2:51" s="12" customFormat="1" ht="13.5">
      <c r="B131" s="253"/>
      <c r="C131" s="254"/>
      <c r="D131" s="239" t="s">
        <v>278</v>
      </c>
      <c r="E131" s="255" t="s">
        <v>40</v>
      </c>
      <c r="F131" s="256" t="s">
        <v>1140</v>
      </c>
      <c r="G131" s="254"/>
      <c r="H131" s="257">
        <v>10</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22.8" customHeight="1">
      <c r="B132" s="48"/>
      <c r="C132" s="228" t="s">
        <v>313</v>
      </c>
      <c r="D132" s="228" t="s">
        <v>262</v>
      </c>
      <c r="E132" s="229" t="s">
        <v>632</v>
      </c>
      <c r="F132" s="230" t="s">
        <v>633</v>
      </c>
      <c r="G132" s="231" t="s">
        <v>340</v>
      </c>
      <c r="H132" s="232">
        <v>0.88</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2219</v>
      </c>
    </row>
    <row r="133" spans="2:47" s="1" customFormat="1" ht="13.5">
      <c r="B133" s="48"/>
      <c r="C133" s="76"/>
      <c r="D133" s="239" t="s">
        <v>269</v>
      </c>
      <c r="E133" s="76"/>
      <c r="F133" s="240" t="s">
        <v>635</v>
      </c>
      <c r="G133" s="76"/>
      <c r="H133" s="76"/>
      <c r="I133" s="198"/>
      <c r="J133" s="76"/>
      <c r="K133" s="76"/>
      <c r="L133" s="74"/>
      <c r="M133" s="241"/>
      <c r="N133" s="49"/>
      <c r="O133" s="49"/>
      <c r="P133" s="49"/>
      <c r="Q133" s="49"/>
      <c r="R133" s="49"/>
      <c r="S133" s="49"/>
      <c r="T133" s="97"/>
      <c r="AT133" s="25" t="s">
        <v>269</v>
      </c>
      <c r="AU133" s="25" t="s">
        <v>92</v>
      </c>
    </row>
    <row r="134" spans="2:47" s="1" customFormat="1" ht="13.5">
      <c r="B134" s="48"/>
      <c r="C134" s="76"/>
      <c r="D134" s="239" t="s">
        <v>343</v>
      </c>
      <c r="E134" s="76"/>
      <c r="F134" s="310" t="s">
        <v>636</v>
      </c>
      <c r="G134" s="76"/>
      <c r="H134" s="76"/>
      <c r="I134" s="198"/>
      <c r="J134" s="76"/>
      <c r="K134" s="76"/>
      <c r="L134" s="74"/>
      <c r="M134" s="241"/>
      <c r="N134" s="49"/>
      <c r="O134" s="49"/>
      <c r="P134" s="49"/>
      <c r="Q134" s="49"/>
      <c r="R134" s="49"/>
      <c r="S134" s="49"/>
      <c r="T134" s="97"/>
      <c r="AT134" s="25" t="s">
        <v>343</v>
      </c>
      <c r="AU134" s="25" t="s">
        <v>92</v>
      </c>
    </row>
    <row r="135" spans="2:51" s="12" customFormat="1" ht="13.5">
      <c r="B135" s="253"/>
      <c r="C135" s="254"/>
      <c r="D135" s="239" t="s">
        <v>278</v>
      </c>
      <c r="E135" s="255" t="s">
        <v>40</v>
      </c>
      <c r="F135" s="256" t="s">
        <v>2220</v>
      </c>
      <c r="G135" s="254"/>
      <c r="H135" s="257">
        <v>0.22</v>
      </c>
      <c r="I135" s="258"/>
      <c r="J135" s="254"/>
      <c r="K135" s="254"/>
      <c r="L135" s="259"/>
      <c r="M135" s="260"/>
      <c r="N135" s="261"/>
      <c r="O135" s="261"/>
      <c r="P135" s="261"/>
      <c r="Q135" s="261"/>
      <c r="R135" s="261"/>
      <c r="S135" s="261"/>
      <c r="T135" s="262"/>
      <c r="AT135" s="263" t="s">
        <v>278</v>
      </c>
      <c r="AU135" s="263" t="s">
        <v>92</v>
      </c>
      <c r="AV135" s="12" t="s">
        <v>92</v>
      </c>
      <c r="AW135" s="12" t="s">
        <v>47</v>
      </c>
      <c r="AX135" s="12" t="s">
        <v>84</v>
      </c>
      <c r="AY135" s="263" t="s">
        <v>261</v>
      </c>
    </row>
    <row r="136" spans="2:51" s="12" customFormat="1" ht="13.5">
      <c r="B136" s="253"/>
      <c r="C136" s="254"/>
      <c r="D136" s="239" t="s">
        <v>278</v>
      </c>
      <c r="E136" s="255" t="s">
        <v>40</v>
      </c>
      <c r="F136" s="256" t="s">
        <v>2221</v>
      </c>
      <c r="G136" s="254"/>
      <c r="H136" s="257">
        <v>0.52</v>
      </c>
      <c r="I136" s="258"/>
      <c r="J136" s="254"/>
      <c r="K136" s="254"/>
      <c r="L136" s="259"/>
      <c r="M136" s="260"/>
      <c r="N136" s="261"/>
      <c r="O136" s="261"/>
      <c r="P136" s="261"/>
      <c r="Q136" s="261"/>
      <c r="R136" s="261"/>
      <c r="S136" s="261"/>
      <c r="T136" s="262"/>
      <c r="AT136" s="263" t="s">
        <v>278</v>
      </c>
      <c r="AU136" s="263" t="s">
        <v>92</v>
      </c>
      <c r="AV136" s="12" t="s">
        <v>92</v>
      </c>
      <c r="AW136" s="12" t="s">
        <v>47</v>
      </c>
      <c r="AX136" s="12" t="s">
        <v>84</v>
      </c>
      <c r="AY136" s="263" t="s">
        <v>261</v>
      </c>
    </row>
    <row r="137" spans="2:51" s="12" customFormat="1" ht="13.5">
      <c r="B137" s="253"/>
      <c r="C137" s="254"/>
      <c r="D137" s="239" t="s">
        <v>278</v>
      </c>
      <c r="E137" s="255" t="s">
        <v>40</v>
      </c>
      <c r="F137" s="256" t="s">
        <v>2222</v>
      </c>
      <c r="G137" s="254"/>
      <c r="H137" s="257">
        <v>0.14</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5" customFormat="1" ht="13.5">
      <c r="B138" s="290"/>
      <c r="C138" s="291"/>
      <c r="D138" s="239" t="s">
        <v>278</v>
      </c>
      <c r="E138" s="292" t="s">
        <v>40</v>
      </c>
      <c r="F138" s="293" t="s">
        <v>380</v>
      </c>
      <c r="G138" s="291"/>
      <c r="H138" s="294">
        <v>0.88</v>
      </c>
      <c r="I138" s="295"/>
      <c r="J138" s="291"/>
      <c r="K138" s="291"/>
      <c r="L138" s="296"/>
      <c r="M138" s="297"/>
      <c r="N138" s="298"/>
      <c r="O138" s="298"/>
      <c r="P138" s="298"/>
      <c r="Q138" s="298"/>
      <c r="R138" s="298"/>
      <c r="S138" s="298"/>
      <c r="T138" s="299"/>
      <c r="AT138" s="300" t="s">
        <v>278</v>
      </c>
      <c r="AU138" s="300" t="s">
        <v>92</v>
      </c>
      <c r="AV138" s="15" t="s">
        <v>287</v>
      </c>
      <c r="AW138" s="15" t="s">
        <v>47</v>
      </c>
      <c r="AX138" s="15" t="s">
        <v>24</v>
      </c>
      <c r="AY138" s="300" t="s">
        <v>261</v>
      </c>
    </row>
    <row r="139" spans="2:65" s="1" customFormat="1" ht="14.4" customHeight="1">
      <c r="B139" s="48"/>
      <c r="C139" s="228" t="s">
        <v>29</v>
      </c>
      <c r="D139" s="228" t="s">
        <v>262</v>
      </c>
      <c r="E139" s="229" t="s">
        <v>706</v>
      </c>
      <c r="F139" s="230" t="s">
        <v>707</v>
      </c>
      <c r="G139" s="231" t="s">
        <v>504</v>
      </c>
      <c r="H139" s="232">
        <v>50.29</v>
      </c>
      <c r="I139" s="233"/>
      <c r="J139" s="232">
        <f>ROUND(I139*H139,2)</f>
        <v>0</v>
      </c>
      <c r="K139" s="230" t="s">
        <v>266</v>
      </c>
      <c r="L139" s="74"/>
      <c r="M139" s="234" t="s">
        <v>40</v>
      </c>
      <c r="N139" s="235" t="s">
        <v>55</v>
      </c>
      <c r="O139" s="49"/>
      <c r="P139" s="236">
        <f>O139*H139</f>
        <v>0</v>
      </c>
      <c r="Q139" s="236">
        <v>0</v>
      </c>
      <c r="R139" s="236">
        <f>Q139*H139</f>
        <v>0</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2223</v>
      </c>
    </row>
    <row r="140" spans="2:47" s="1" customFormat="1" ht="13.5">
      <c r="B140" s="48"/>
      <c r="C140" s="76"/>
      <c r="D140" s="239" t="s">
        <v>269</v>
      </c>
      <c r="E140" s="76"/>
      <c r="F140" s="240" t="s">
        <v>709</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710</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2224</v>
      </c>
      <c r="G142" s="254"/>
      <c r="H142" s="257">
        <v>1.45</v>
      </c>
      <c r="I142" s="258"/>
      <c r="J142" s="254"/>
      <c r="K142" s="254"/>
      <c r="L142" s="259"/>
      <c r="M142" s="260"/>
      <c r="N142" s="261"/>
      <c r="O142" s="261"/>
      <c r="P142" s="261"/>
      <c r="Q142" s="261"/>
      <c r="R142" s="261"/>
      <c r="S142" s="261"/>
      <c r="T142" s="262"/>
      <c r="AT142" s="263" t="s">
        <v>278</v>
      </c>
      <c r="AU142" s="263" t="s">
        <v>92</v>
      </c>
      <c r="AV142" s="12" t="s">
        <v>92</v>
      </c>
      <c r="AW142" s="12" t="s">
        <v>47</v>
      </c>
      <c r="AX142" s="12" t="s">
        <v>84</v>
      </c>
      <c r="AY142" s="263" t="s">
        <v>261</v>
      </c>
    </row>
    <row r="143" spans="2:51" s="12" customFormat="1" ht="13.5">
      <c r="B143" s="253"/>
      <c r="C143" s="254"/>
      <c r="D143" s="239" t="s">
        <v>278</v>
      </c>
      <c r="E143" s="255" t="s">
        <v>40</v>
      </c>
      <c r="F143" s="256" t="s">
        <v>1147</v>
      </c>
      <c r="G143" s="254"/>
      <c r="H143" s="257">
        <v>1.96</v>
      </c>
      <c r="I143" s="258"/>
      <c r="J143" s="254"/>
      <c r="K143" s="254"/>
      <c r="L143" s="259"/>
      <c r="M143" s="260"/>
      <c r="N143" s="261"/>
      <c r="O143" s="261"/>
      <c r="P143" s="261"/>
      <c r="Q143" s="261"/>
      <c r="R143" s="261"/>
      <c r="S143" s="261"/>
      <c r="T143" s="262"/>
      <c r="AT143" s="263" t="s">
        <v>278</v>
      </c>
      <c r="AU143" s="263" t="s">
        <v>92</v>
      </c>
      <c r="AV143" s="12" t="s">
        <v>92</v>
      </c>
      <c r="AW143" s="12" t="s">
        <v>47</v>
      </c>
      <c r="AX143" s="12" t="s">
        <v>84</v>
      </c>
      <c r="AY143" s="263" t="s">
        <v>261</v>
      </c>
    </row>
    <row r="144" spans="2:51" s="12" customFormat="1" ht="13.5">
      <c r="B144" s="253"/>
      <c r="C144" s="254"/>
      <c r="D144" s="239" t="s">
        <v>278</v>
      </c>
      <c r="E144" s="255" t="s">
        <v>40</v>
      </c>
      <c r="F144" s="256" t="s">
        <v>1148</v>
      </c>
      <c r="G144" s="254"/>
      <c r="H144" s="257">
        <v>45</v>
      </c>
      <c r="I144" s="258"/>
      <c r="J144" s="254"/>
      <c r="K144" s="254"/>
      <c r="L144" s="259"/>
      <c r="M144" s="260"/>
      <c r="N144" s="261"/>
      <c r="O144" s="261"/>
      <c r="P144" s="261"/>
      <c r="Q144" s="261"/>
      <c r="R144" s="261"/>
      <c r="S144" s="261"/>
      <c r="T144" s="262"/>
      <c r="AT144" s="263" t="s">
        <v>278</v>
      </c>
      <c r="AU144" s="263" t="s">
        <v>92</v>
      </c>
      <c r="AV144" s="12" t="s">
        <v>92</v>
      </c>
      <c r="AW144" s="12" t="s">
        <v>47</v>
      </c>
      <c r="AX144" s="12" t="s">
        <v>84</v>
      </c>
      <c r="AY144" s="263" t="s">
        <v>261</v>
      </c>
    </row>
    <row r="145" spans="2:51" s="12" customFormat="1" ht="13.5">
      <c r="B145" s="253"/>
      <c r="C145" s="254"/>
      <c r="D145" s="239" t="s">
        <v>278</v>
      </c>
      <c r="E145" s="255" t="s">
        <v>40</v>
      </c>
      <c r="F145" s="256" t="s">
        <v>1954</v>
      </c>
      <c r="G145" s="254"/>
      <c r="H145" s="257">
        <v>0.9</v>
      </c>
      <c r="I145" s="258"/>
      <c r="J145" s="254"/>
      <c r="K145" s="254"/>
      <c r="L145" s="259"/>
      <c r="M145" s="260"/>
      <c r="N145" s="261"/>
      <c r="O145" s="261"/>
      <c r="P145" s="261"/>
      <c r="Q145" s="261"/>
      <c r="R145" s="261"/>
      <c r="S145" s="261"/>
      <c r="T145" s="262"/>
      <c r="AT145" s="263" t="s">
        <v>278</v>
      </c>
      <c r="AU145" s="263" t="s">
        <v>92</v>
      </c>
      <c r="AV145" s="12" t="s">
        <v>92</v>
      </c>
      <c r="AW145" s="12" t="s">
        <v>47</v>
      </c>
      <c r="AX145" s="12" t="s">
        <v>84</v>
      </c>
      <c r="AY145" s="263" t="s">
        <v>261</v>
      </c>
    </row>
    <row r="146" spans="2:51" s="12" customFormat="1" ht="13.5">
      <c r="B146" s="253"/>
      <c r="C146" s="254"/>
      <c r="D146" s="239" t="s">
        <v>278</v>
      </c>
      <c r="E146" s="255" t="s">
        <v>40</v>
      </c>
      <c r="F146" s="256" t="s">
        <v>1150</v>
      </c>
      <c r="G146" s="254"/>
      <c r="H146" s="257">
        <v>0.5</v>
      </c>
      <c r="I146" s="258"/>
      <c r="J146" s="254"/>
      <c r="K146" s="254"/>
      <c r="L146" s="259"/>
      <c r="M146" s="260"/>
      <c r="N146" s="261"/>
      <c r="O146" s="261"/>
      <c r="P146" s="261"/>
      <c r="Q146" s="261"/>
      <c r="R146" s="261"/>
      <c r="S146" s="261"/>
      <c r="T146" s="262"/>
      <c r="AT146" s="263" t="s">
        <v>278</v>
      </c>
      <c r="AU146" s="263" t="s">
        <v>92</v>
      </c>
      <c r="AV146" s="12" t="s">
        <v>92</v>
      </c>
      <c r="AW146" s="12" t="s">
        <v>47</v>
      </c>
      <c r="AX146" s="12" t="s">
        <v>84</v>
      </c>
      <c r="AY146" s="263" t="s">
        <v>261</v>
      </c>
    </row>
    <row r="147" spans="2:51" s="12" customFormat="1" ht="13.5">
      <c r="B147" s="253"/>
      <c r="C147" s="254"/>
      <c r="D147" s="239" t="s">
        <v>278</v>
      </c>
      <c r="E147" s="255" t="s">
        <v>40</v>
      </c>
      <c r="F147" s="256" t="s">
        <v>2225</v>
      </c>
      <c r="G147" s="254"/>
      <c r="H147" s="257">
        <v>0.48</v>
      </c>
      <c r="I147" s="258"/>
      <c r="J147" s="254"/>
      <c r="K147" s="254"/>
      <c r="L147" s="259"/>
      <c r="M147" s="260"/>
      <c r="N147" s="261"/>
      <c r="O147" s="261"/>
      <c r="P147" s="261"/>
      <c r="Q147" s="261"/>
      <c r="R147" s="261"/>
      <c r="S147" s="261"/>
      <c r="T147" s="262"/>
      <c r="AT147" s="263" t="s">
        <v>278</v>
      </c>
      <c r="AU147" s="263" t="s">
        <v>92</v>
      </c>
      <c r="AV147" s="12" t="s">
        <v>92</v>
      </c>
      <c r="AW147" s="12" t="s">
        <v>47</v>
      </c>
      <c r="AX147" s="12" t="s">
        <v>84</v>
      </c>
      <c r="AY147" s="263" t="s">
        <v>261</v>
      </c>
    </row>
    <row r="148" spans="2:51" s="15" customFormat="1" ht="13.5">
      <c r="B148" s="290"/>
      <c r="C148" s="291"/>
      <c r="D148" s="239" t="s">
        <v>278</v>
      </c>
      <c r="E148" s="292" t="s">
        <v>40</v>
      </c>
      <c r="F148" s="293" t="s">
        <v>380</v>
      </c>
      <c r="G148" s="291"/>
      <c r="H148" s="294">
        <v>50.29</v>
      </c>
      <c r="I148" s="295"/>
      <c r="J148" s="291"/>
      <c r="K148" s="291"/>
      <c r="L148" s="296"/>
      <c r="M148" s="297"/>
      <c r="N148" s="298"/>
      <c r="O148" s="298"/>
      <c r="P148" s="298"/>
      <c r="Q148" s="298"/>
      <c r="R148" s="298"/>
      <c r="S148" s="298"/>
      <c r="T148" s="299"/>
      <c r="AT148" s="300" t="s">
        <v>278</v>
      </c>
      <c r="AU148" s="300" t="s">
        <v>92</v>
      </c>
      <c r="AV148" s="15" t="s">
        <v>287</v>
      </c>
      <c r="AW148" s="15" t="s">
        <v>47</v>
      </c>
      <c r="AX148" s="15" t="s">
        <v>24</v>
      </c>
      <c r="AY148" s="300" t="s">
        <v>261</v>
      </c>
    </row>
    <row r="149" spans="2:65" s="1" customFormat="1" ht="14.4" customHeight="1">
      <c r="B149" s="48"/>
      <c r="C149" s="228" t="s">
        <v>324</v>
      </c>
      <c r="D149" s="228" t="s">
        <v>262</v>
      </c>
      <c r="E149" s="229" t="s">
        <v>1152</v>
      </c>
      <c r="F149" s="230" t="s">
        <v>1153</v>
      </c>
      <c r="G149" s="231" t="s">
        <v>504</v>
      </c>
      <c r="H149" s="232">
        <v>53.66</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2226</v>
      </c>
    </row>
    <row r="150" spans="2:47" s="1" customFormat="1" ht="13.5">
      <c r="B150" s="48"/>
      <c r="C150" s="76"/>
      <c r="D150" s="239" t="s">
        <v>269</v>
      </c>
      <c r="E150" s="76"/>
      <c r="F150" s="240" t="s">
        <v>1155</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718</v>
      </c>
      <c r="G151" s="76"/>
      <c r="H151" s="76"/>
      <c r="I151" s="198"/>
      <c r="J151" s="76"/>
      <c r="K151" s="76"/>
      <c r="L151" s="74"/>
      <c r="M151" s="241"/>
      <c r="N151" s="49"/>
      <c r="O151" s="49"/>
      <c r="P151" s="49"/>
      <c r="Q151" s="49"/>
      <c r="R151" s="49"/>
      <c r="S151" s="49"/>
      <c r="T151" s="97"/>
      <c r="AT151" s="25" t="s">
        <v>343</v>
      </c>
      <c r="AU151" s="25" t="s">
        <v>92</v>
      </c>
    </row>
    <row r="152" spans="2:51" s="12" customFormat="1" ht="13.5">
      <c r="B152" s="253"/>
      <c r="C152" s="254"/>
      <c r="D152" s="239" t="s">
        <v>278</v>
      </c>
      <c r="E152" s="255" t="s">
        <v>40</v>
      </c>
      <c r="F152" s="256" t="s">
        <v>2227</v>
      </c>
      <c r="G152" s="254"/>
      <c r="H152" s="257">
        <v>52.7</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2228</v>
      </c>
      <c r="G153" s="254"/>
      <c r="H153" s="257">
        <v>0.96</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5" customFormat="1" ht="13.5">
      <c r="B154" s="290"/>
      <c r="C154" s="291"/>
      <c r="D154" s="239" t="s">
        <v>278</v>
      </c>
      <c r="E154" s="292" t="s">
        <v>40</v>
      </c>
      <c r="F154" s="293" t="s">
        <v>380</v>
      </c>
      <c r="G154" s="291"/>
      <c r="H154" s="294">
        <v>53.66</v>
      </c>
      <c r="I154" s="295"/>
      <c r="J154" s="291"/>
      <c r="K154" s="291"/>
      <c r="L154" s="296"/>
      <c r="M154" s="297"/>
      <c r="N154" s="298"/>
      <c r="O154" s="298"/>
      <c r="P154" s="298"/>
      <c r="Q154" s="298"/>
      <c r="R154" s="298"/>
      <c r="S154" s="298"/>
      <c r="T154" s="299"/>
      <c r="AT154" s="300" t="s">
        <v>278</v>
      </c>
      <c r="AU154" s="300" t="s">
        <v>92</v>
      </c>
      <c r="AV154" s="15" t="s">
        <v>287</v>
      </c>
      <c r="AW154" s="15" t="s">
        <v>47</v>
      </c>
      <c r="AX154" s="15" t="s">
        <v>24</v>
      </c>
      <c r="AY154" s="300" t="s">
        <v>261</v>
      </c>
    </row>
    <row r="155" spans="2:63" s="10" customFormat="1" ht="29.85" customHeight="1">
      <c r="B155" s="214"/>
      <c r="C155" s="215"/>
      <c r="D155" s="216" t="s">
        <v>83</v>
      </c>
      <c r="E155" s="274" t="s">
        <v>282</v>
      </c>
      <c r="F155" s="274" t="s">
        <v>758</v>
      </c>
      <c r="G155" s="215"/>
      <c r="H155" s="215"/>
      <c r="I155" s="218"/>
      <c r="J155" s="275">
        <f>BK155</f>
        <v>0</v>
      </c>
      <c r="K155" s="215"/>
      <c r="L155" s="220"/>
      <c r="M155" s="221"/>
      <c r="N155" s="222"/>
      <c r="O155" s="222"/>
      <c r="P155" s="223">
        <f>SUM(P156:P214)</f>
        <v>0</v>
      </c>
      <c r="Q155" s="222"/>
      <c r="R155" s="223">
        <f>SUM(R156:R214)</f>
        <v>3.464514396392</v>
      </c>
      <c r="S155" s="222"/>
      <c r="T155" s="224">
        <f>SUM(T156:T214)</f>
        <v>0</v>
      </c>
      <c r="AR155" s="225" t="s">
        <v>24</v>
      </c>
      <c r="AT155" s="226" t="s">
        <v>83</v>
      </c>
      <c r="AU155" s="226" t="s">
        <v>24</v>
      </c>
      <c r="AY155" s="225" t="s">
        <v>261</v>
      </c>
      <c r="BK155" s="227">
        <f>SUM(BK156:BK214)</f>
        <v>0</v>
      </c>
    </row>
    <row r="156" spans="2:65" s="1" customFormat="1" ht="22.8" customHeight="1">
      <c r="B156" s="48"/>
      <c r="C156" s="228" t="s">
        <v>538</v>
      </c>
      <c r="D156" s="228" t="s">
        <v>262</v>
      </c>
      <c r="E156" s="229" t="s">
        <v>1158</v>
      </c>
      <c r="F156" s="230" t="s">
        <v>1159</v>
      </c>
      <c r="G156" s="231" t="s">
        <v>504</v>
      </c>
      <c r="H156" s="232">
        <v>2.25</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2229</v>
      </c>
    </row>
    <row r="157" spans="2:47" s="1" customFormat="1" ht="13.5">
      <c r="B157" s="48"/>
      <c r="C157" s="76"/>
      <c r="D157" s="239" t="s">
        <v>269</v>
      </c>
      <c r="E157" s="76"/>
      <c r="F157" s="240" t="s">
        <v>1161</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1162</v>
      </c>
      <c r="G158" s="76"/>
      <c r="H158" s="76"/>
      <c r="I158" s="198"/>
      <c r="J158" s="76"/>
      <c r="K158" s="76"/>
      <c r="L158" s="74"/>
      <c r="M158" s="241"/>
      <c r="N158" s="49"/>
      <c r="O158" s="49"/>
      <c r="P158" s="49"/>
      <c r="Q158" s="49"/>
      <c r="R158" s="49"/>
      <c r="S158" s="49"/>
      <c r="T158" s="97"/>
      <c r="AT158" s="25" t="s">
        <v>343</v>
      </c>
      <c r="AU158" s="25" t="s">
        <v>92</v>
      </c>
    </row>
    <row r="159" spans="2:51" s="12" customFormat="1" ht="13.5">
      <c r="B159" s="253"/>
      <c r="C159" s="254"/>
      <c r="D159" s="239" t="s">
        <v>278</v>
      </c>
      <c r="E159" s="255" t="s">
        <v>40</v>
      </c>
      <c r="F159" s="256" t="s">
        <v>2230</v>
      </c>
      <c r="G159" s="254"/>
      <c r="H159" s="257">
        <v>2.25</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545</v>
      </c>
      <c r="D160" s="228" t="s">
        <v>262</v>
      </c>
      <c r="E160" s="229" t="s">
        <v>1164</v>
      </c>
      <c r="F160" s="230" t="s">
        <v>1165</v>
      </c>
      <c r="G160" s="231" t="s">
        <v>340</v>
      </c>
      <c r="H160" s="232">
        <v>0.28</v>
      </c>
      <c r="I160" s="233"/>
      <c r="J160" s="232">
        <f>ROUND(I160*H160,2)</f>
        <v>0</v>
      </c>
      <c r="K160" s="230" t="s">
        <v>266</v>
      </c>
      <c r="L160" s="74"/>
      <c r="M160" s="234" t="s">
        <v>40</v>
      </c>
      <c r="N160" s="235" t="s">
        <v>55</v>
      </c>
      <c r="O160" s="49"/>
      <c r="P160" s="236">
        <f>O160*H160</f>
        <v>0</v>
      </c>
      <c r="Q160" s="236">
        <v>2.88016</v>
      </c>
      <c r="R160" s="236">
        <f>Q160*H160</f>
        <v>0.8064448000000001</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2231</v>
      </c>
    </row>
    <row r="161" spans="2:47" s="1" customFormat="1" ht="13.5">
      <c r="B161" s="48"/>
      <c r="C161" s="76"/>
      <c r="D161" s="239" t="s">
        <v>269</v>
      </c>
      <c r="E161" s="76"/>
      <c r="F161" s="240" t="s">
        <v>1167</v>
      </c>
      <c r="G161" s="76"/>
      <c r="H161" s="76"/>
      <c r="I161" s="198"/>
      <c r="J161" s="76"/>
      <c r="K161" s="76"/>
      <c r="L161" s="74"/>
      <c r="M161" s="241"/>
      <c r="N161" s="49"/>
      <c r="O161" s="49"/>
      <c r="P161" s="49"/>
      <c r="Q161" s="49"/>
      <c r="R161" s="49"/>
      <c r="S161" s="49"/>
      <c r="T161" s="97"/>
      <c r="AT161" s="25" t="s">
        <v>269</v>
      </c>
      <c r="AU161" s="25" t="s">
        <v>92</v>
      </c>
    </row>
    <row r="162" spans="2:47" s="1" customFormat="1" ht="13.5">
      <c r="B162" s="48"/>
      <c r="C162" s="76"/>
      <c r="D162" s="239" t="s">
        <v>343</v>
      </c>
      <c r="E162" s="76"/>
      <c r="F162" s="242" t="s">
        <v>1168</v>
      </c>
      <c r="G162" s="76"/>
      <c r="H162" s="76"/>
      <c r="I162" s="198"/>
      <c r="J162" s="76"/>
      <c r="K162" s="76"/>
      <c r="L162" s="74"/>
      <c r="M162" s="241"/>
      <c r="N162" s="49"/>
      <c r="O162" s="49"/>
      <c r="P162" s="49"/>
      <c r="Q162" s="49"/>
      <c r="R162" s="49"/>
      <c r="S162" s="49"/>
      <c r="T162" s="97"/>
      <c r="AT162" s="25" t="s">
        <v>343</v>
      </c>
      <c r="AU162" s="25" t="s">
        <v>92</v>
      </c>
    </row>
    <row r="163" spans="2:47" s="1" customFormat="1" ht="13.5">
      <c r="B163" s="48"/>
      <c r="C163" s="76"/>
      <c r="D163" s="239" t="s">
        <v>271</v>
      </c>
      <c r="E163" s="76"/>
      <c r="F163" s="242" t="s">
        <v>1169</v>
      </c>
      <c r="G163" s="76"/>
      <c r="H163" s="76"/>
      <c r="I163" s="198"/>
      <c r="J163" s="76"/>
      <c r="K163" s="76"/>
      <c r="L163" s="74"/>
      <c r="M163" s="241"/>
      <c r="N163" s="49"/>
      <c r="O163" s="49"/>
      <c r="P163" s="49"/>
      <c r="Q163" s="49"/>
      <c r="R163" s="49"/>
      <c r="S163" s="49"/>
      <c r="T163" s="97"/>
      <c r="AT163" s="25" t="s">
        <v>271</v>
      </c>
      <c r="AU163" s="25" t="s">
        <v>92</v>
      </c>
    </row>
    <row r="164" spans="2:51" s="12" customFormat="1" ht="13.5">
      <c r="B164" s="253"/>
      <c r="C164" s="254"/>
      <c r="D164" s="239" t="s">
        <v>278</v>
      </c>
      <c r="E164" s="255" t="s">
        <v>40</v>
      </c>
      <c r="F164" s="256" t="s">
        <v>2232</v>
      </c>
      <c r="G164" s="254"/>
      <c r="H164" s="257">
        <v>0.28</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551</v>
      </c>
      <c r="D165" s="228" t="s">
        <v>262</v>
      </c>
      <c r="E165" s="229" t="s">
        <v>1171</v>
      </c>
      <c r="F165" s="230" t="s">
        <v>1172</v>
      </c>
      <c r="G165" s="231" t="s">
        <v>340</v>
      </c>
      <c r="H165" s="232">
        <v>0.19</v>
      </c>
      <c r="I165" s="233"/>
      <c r="J165" s="232">
        <f>ROUND(I165*H165,2)</f>
        <v>0</v>
      </c>
      <c r="K165" s="230" t="s">
        <v>266</v>
      </c>
      <c r="L165" s="74"/>
      <c r="M165" s="234" t="s">
        <v>40</v>
      </c>
      <c r="N165" s="235" t="s">
        <v>55</v>
      </c>
      <c r="O165" s="49"/>
      <c r="P165" s="236">
        <f>O165*H165</f>
        <v>0</v>
      </c>
      <c r="Q165" s="236">
        <v>0.36038</v>
      </c>
      <c r="R165" s="236">
        <f>Q165*H165</f>
        <v>0.0684722</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2233</v>
      </c>
    </row>
    <row r="166" spans="2:47" s="1" customFormat="1" ht="13.5">
      <c r="B166" s="48"/>
      <c r="C166" s="76"/>
      <c r="D166" s="239" t="s">
        <v>269</v>
      </c>
      <c r="E166" s="76"/>
      <c r="F166" s="240" t="s">
        <v>1174</v>
      </c>
      <c r="G166" s="76"/>
      <c r="H166" s="76"/>
      <c r="I166" s="198"/>
      <c r="J166" s="76"/>
      <c r="K166" s="76"/>
      <c r="L166" s="74"/>
      <c r="M166" s="241"/>
      <c r="N166" s="49"/>
      <c r="O166" s="49"/>
      <c r="P166" s="49"/>
      <c r="Q166" s="49"/>
      <c r="R166" s="49"/>
      <c r="S166" s="49"/>
      <c r="T166" s="97"/>
      <c r="AT166" s="25" t="s">
        <v>269</v>
      </c>
      <c r="AU166" s="25" t="s">
        <v>92</v>
      </c>
    </row>
    <row r="167" spans="2:51" s="12" customFormat="1" ht="13.5">
      <c r="B167" s="253"/>
      <c r="C167" s="254"/>
      <c r="D167" s="239" t="s">
        <v>278</v>
      </c>
      <c r="E167" s="255" t="s">
        <v>40</v>
      </c>
      <c r="F167" s="256" t="s">
        <v>1175</v>
      </c>
      <c r="G167" s="254"/>
      <c r="H167" s="257">
        <v>0.19</v>
      </c>
      <c r="I167" s="258"/>
      <c r="J167" s="254"/>
      <c r="K167" s="254"/>
      <c r="L167" s="259"/>
      <c r="M167" s="260"/>
      <c r="N167" s="261"/>
      <c r="O167" s="261"/>
      <c r="P167" s="261"/>
      <c r="Q167" s="261"/>
      <c r="R167" s="261"/>
      <c r="S167" s="261"/>
      <c r="T167" s="262"/>
      <c r="AT167" s="263" t="s">
        <v>278</v>
      </c>
      <c r="AU167" s="263" t="s">
        <v>92</v>
      </c>
      <c r="AV167" s="12" t="s">
        <v>92</v>
      </c>
      <c r="AW167" s="12" t="s">
        <v>47</v>
      </c>
      <c r="AX167" s="12" t="s">
        <v>24</v>
      </c>
      <c r="AY167" s="263" t="s">
        <v>261</v>
      </c>
    </row>
    <row r="168" spans="2:65" s="1" customFormat="1" ht="14.4" customHeight="1">
      <c r="B168" s="48"/>
      <c r="C168" s="301" t="s">
        <v>10</v>
      </c>
      <c r="D168" s="301" t="s">
        <v>510</v>
      </c>
      <c r="E168" s="302" t="s">
        <v>1176</v>
      </c>
      <c r="F168" s="303" t="s">
        <v>1177</v>
      </c>
      <c r="G168" s="304" t="s">
        <v>474</v>
      </c>
      <c r="H168" s="305">
        <v>7</v>
      </c>
      <c r="I168" s="306"/>
      <c r="J168" s="305">
        <f>ROUND(I168*H168,2)</f>
        <v>0</v>
      </c>
      <c r="K168" s="303" t="s">
        <v>40</v>
      </c>
      <c r="L168" s="307"/>
      <c r="M168" s="308" t="s">
        <v>40</v>
      </c>
      <c r="N168" s="309" t="s">
        <v>55</v>
      </c>
      <c r="O168" s="49"/>
      <c r="P168" s="236">
        <f>O168*H168</f>
        <v>0</v>
      </c>
      <c r="Q168" s="236">
        <v>0.138</v>
      </c>
      <c r="R168" s="236">
        <f>Q168*H168</f>
        <v>0.9660000000000001</v>
      </c>
      <c r="S168" s="236">
        <v>0</v>
      </c>
      <c r="T168" s="237">
        <f>S168*H168</f>
        <v>0</v>
      </c>
      <c r="AR168" s="25" t="s">
        <v>308</v>
      </c>
      <c r="AT168" s="25" t="s">
        <v>510</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2234</v>
      </c>
    </row>
    <row r="169" spans="2:47" s="1" customFormat="1" ht="13.5">
      <c r="B169" s="48"/>
      <c r="C169" s="76"/>
      <c r="D169" s="239" t="s">
        <v>269</v>
      </c>
      <c r="E169" s="76"/>
      <c r="F169" s="240" t="s">
        <v>1179</v>
      </c>
      <c r="G169" s="76"/>
      <c r="H169" s="76"/>
      <c r="I169" s="198"/>
      <c r="J169" s="76"/>
      <c r="K169" s="76"/>
      <c r="L169" s="74"/>
      <c r="M169" s="241"/>
      <c r="N169" s="49"/>
      <c r="O169" s="49"/>
      <c r="P169" s="49"/>
      <c r="Q169" s="49"/>
      <c r="R169" s="49"/>
      <c r="S169" s="49"/>
      <c r="T169" s="97"/>
      <c r="AT169" s="25" t="s">
        <v>269</v>
      </c>
      <c r="AU169" s="25" t="s">
        <v>92</v>
      </c>
    </row>
    <row r="170" spans="2:47" s="1" customFormat="1" ht="13.5">
      <c r="B170" s="48"/>
      <c r="C170" s="76"/>
      <c r="D170" s="239" t="s">
        <v>271</v>
      </c>
      <c r="E170" s="76"/>
      <c r="F170" s="242" t="s">
        <v>1928</v>
      </c>
      <c r="G170" s="76"/>
      <c r="H170" s="76"/>
      <c r="I170" s="198"/>
      <c r="J170" s="76"/>
      <c r="K170" s="76"/>
      <c r="L170" s="74"/>
      <c r="M170" s="241"/>
      <c r="N170" s="49"/>
      <c r="O170" s="49"/>
      <c r="P170" s="49"/>
      <c r="Q170" s="49"/>
      <c r="R170" s="49"/>
      <c r="S170" s="49"/>
      <c r="T170" s="97"/>
      <c r="AT170" s="25" t="s">
        <v>271</v>
      </c>
      <c r="AU170" s="25" t="s">
        <v>92</v>
      </c>
    </row>
    <row r="171" spans="2:65" s="1" customFormat="1" ht="22.8" customHeight="1">
      <c r="B171" s="48"/>
      <c r="C171" s="228" t="s">
        <v>563</v>
      </c>
      <c r="D171" s="228" t="s">
        <v>262</v>
      </c>
      <c r="E171" s="229" t="s">
        <v>1598</v>
      </c>
      <c r="F171" s="230" t="s">
        <v>1599</v>
      </c>
      <c r="G171" s="231" t="s">
        <v>1182</v>
      </c>
      <c r="H171" s="232">
        <v>1</v>
      </c>
      <c r="I171" s="233"/>
      <c r="J171" s="232">
        <f>ROUND(I171*H171,2)</f>
        <v>0</v>
      </c>
      <c r="K171" s="230" t="s">
        <v>40</v>
      </c>
      <c r="L171" s="74"/>
      <c r="M171" s="234" t="s">
        <v>40</v>
      </c>
      <c r="N171" s="235" t="s">
        <v>55</v>
      </c>
      <c r="O171" s="49"/>
      <c r="P171" s="236">
        <f>O171*H171</f>
        <v>0</v>
      </c>
      <c r="Q171" s="236">
        <v>1</v>
      </c>
      <c r="R171" s="236">
        <f>Q171*H171</f>
        <v>1</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2235</v>
      </c>
    </row>
    <row r="172" spans="2:47" s="1" customFormat="1" ht="13.5">
      <c r="B172" s="48"/>
      <c r="C172" s="76"/>
      <c r="D172" s="239" t="s">
        <v>269</v>
      </c>
      <c r="E172" s="76"/>
      <c r="F172" s="240" t="s">
        <v>1601</v>
      </c>
      <c r="G172" s="76"/>
      <c r="H172" s="76"/>
      <c r="I172" s="198"/>
      <c r="J172" s="76"/>
      <c r="K172" s="76"/>
      <c r="L172" s="74"/>
      <c r="M172" s="241"/>
      <c r="N172" s="49"/>
      <c r="O172" s="49"/>
      <c r="P172" s="49"/>
      <c r="Q172" s="49"/>
      <c r="R172" s="49"/>
      <c r="S172" s="49"/>
      <c r="T172" s="97"/>
      <c r="AT172" s="25" t="s">
        <v>269</v>
      </c>
      <c r="AU172" s="25" t="s">
        <v>92</v>
      </c>
    </row>
    <row r="173" spans="2:47" s="1" customFormat="1" ht="13.5">
      <c r="B173" s="48"/>
      <c r="C173" s="76"/>
      <c r="D173" s="239" t="s">
        <v>271</v>
      </c>
      <c r="E173" s="76"/>
      <c r="F173" s="242" t="s">
        <v>1602</v>
      </c>
      <c r="G173" s="76"/>
      <c r="H173" s="76"/>
      <c r="I173" s="198"/>
      <c r="J173" s="76"/>
      <c r="K173" s="76"/>
      <c r="L173" s="74"/>
      <c r="M173" s="241"/>
      <c r="N173" s="49"/>
      <c r="O173" s="49"/>
      <c r="P173" s="49"/>
      <c r="Q173" s="49"/>
      <c r="R173" s="49"/>
      <c r="S173" s="49"/>
      <c r="T173" s="97"/>
      <c r="AT173" s="25" t="s">
        <v>271</v>
      </c>
      <c r="AU173" s="25" t="s">
        <v>92</v>
      </c>
    </row>
    <row r="174" spans="2:65" s="1" customFormat="1" ht="14.4" customHeight="1">
      <c r="B174" s="48"/>
      <c r="C174" s="301" t="s">
        <v>566</v>
      </c>
      <c r="D174" s="301" t="s">
        <v>510</v>
      </c>
      <c r="E174" s="302" t="s">
        <v>1185</v>
      </c>
      <c r="F174" s="303" t="s">
        <v>1186</v>
      </c>
      <c r="G174" s="304" t="s">
        <v>1182</v>
      </c>
      <c r="H174" s="305">
        <v>1</v>
      </c>
      <c r="I174" s="306"/>
      <c r="J174" s="305">
        <f>ROUND(I174*H174,2)</f>
        <v>0</v>
      </c>
      <c r="K174" s="303" t="s">
        <v>40</v>
      </c>
      <c r="L174" s="307"/>
      <c r="M174" s="308" t="s">
        <v>40</v>
      </c>
      <c r="N174" s="309" t="s">
        <v>55</v>
      </c>
      <c r="O174" s="49"/>
      <c r="P174" s="236">
        <f>O174*H174</f>
        <v>0</v>
      </c>
      <c r="Q174" s="236">
        <v>0.1</v>
      </c>
      <c r="R174" s="236">
        <f>Q174*H174</f>
        <v>0.1</v>
      </c>
      <c r="S174" s="236">
        <v>0</v>
      </c>
      <c r="T174" s="237">
        <f>S174*H174</f>
        <v>0</v>
      </c>
      <c r="AR174" s="25" t="s">
        <v>1187</v>
      </c>
      <c r="AT174" s="25" t="s">
        <v>510</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1187</v>
      </c>
      <c r="BM174" s="25" t="s">
        <v>2236</v>
      </c>
    </row>
    <row r="175" spans="2:65" s="1" customFormat="1" ht="14.4" customHeight="1">
      <c r="B175" s="48"/>
      <c r="C175" s="301" t="s">
        <v>572</v>
      </c>
      <c r="D175" s="301" t="s">
        <v>510</v>
      </c>
      <c r="E175" s="302" t="s">
        <v>1189</v>
      </c>
      <c r="F175" s="303" t="s">
        <v>1190</v>
      </c>
      <c r="G175" s="304" t="s">
        <v>1182</v>
      </c>
      <c r="H175" s="305">
        <v>1</v>
      </c>
      <c r="I175" s="306"/>
      <c r="J175" s="305">
        <f>ROUND(I175*H175,2)</f>
        <v>0</v>
      </c>
      <c r="K175" s="303" t="s">
        <v>40</v>
      </c>
      <c r="L175" s="307"/>
      <c r="M175" s="308" t="s">
        <v>40</v>
      </c>
      <c r="N175" s="309" t="s">
        <v>55</v>
      </c>
      <c r="O175" s="49"/>
      <c r="P175" s="236">
        <f>O175*H175</f>
        <v>0</v>
      </c>
      <c r="Q175" s="236">
        <v>0.05</v>
      </c>
      <c r="R175" s="236">
        <f>Q175*H175</f>
        <v>0.05</v>
      </c>
      <c r="S175" s="236">
        <v>0</v>
      </c>
      <c r="T175" s="237">
        <f>S175*H175</f>
        <v>0</v>
      </c>
      <c r="AR175" s="25" t="s">
        <v>308</v>
      </c>
      <c r="AT175" s="25" t="s">
        <v>510</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2237</v>
      </c>
    </row>
    <row r="176" spans="2:51" s="12" customFormat="1" ht="13.5">
      <c r="B176" s="253"/>
      <c r="C176" s="254"/>
      <c r="D176" s="239" t="s">
        <v>278</v>
      </c>
      <c r="E176" s="255" t="s">
        <v>40</v>
      </c>
      <c r="F176" s="256" t="s">
        <v>1932</v>
      </c>
      <c r="G176" s="254"/>
      <c r="H176" s="257">
        <v>1</v>
      </c>
      <c r="I176" s="258"/>
      <c r="J176" s="254"/>
      <c r="K176" s="254"/>
      <c r="L176" s="259"/>
      <c r="M176" s="260"/>
      <c r="N176" s="261"/>
      <c r="O176" s="261"/>
      <c r="P176" s="261"/>
      <c r="Q176" s="261"/>
      <c r="R176" s="261"/>
      <c r="S176" s="261"/>
      <c r="T176" s="262"/>
      <c r="AT176" s="263" t="s">
        <v>278</v>
      </c>
      <c r="AU176" s="263" t="s">
        <v>92</v>
      </c>
      <c r="AV176" s="12" t="s">
        <v>92</v>
      </c>
      <c r="AW176" s="12" t="s">
        <v>47</v>
      </c>
      <c r="AX176" s="12" t="s">
        <v>24</v>
      </c>
      <c r="AY176" s="263" t="s">
        <v>261</v>
      </c>
    </row>
    <row r="177" spans="2:65" s="1" customFormat="1" ht="22.8" customHeight="1">
      <c r="B177" s="48"/>
      <c r="C177" s="228" t="s">
        <v>578</v>
      </c>
      <c r="D177" s="228" t="s">
        <v>262</v>
      </c>
      <c r="E177" s="229" t="s">
        <v>760</v>
      </c>
      <c r="F177" s="230" t="s">
        <v>761</v>
      </c>
      <c r="G177" s="231" t="s">
        <v>340</v>
      </c>
      <c r="H177" s="232">
        <v>1.94</v>
      </c>
      <c r="I177" s="233"/>
      <c r="J177" s="232">
        <f>ROUND(I177*H177,2)</f>
        <v>0</v>
      </c>
      <c r="K177" s="230" t="s">
        <v>266</v>
      </c>
      <c r="L177" s="74"/>
      <c r="M177" s="234" t="s">
        <v>40</v>
      </c>
      <c r="N177" s="235" t="s">
        <v>55</v>
      </c>
      <c r="O177" s="49"/>
      <c r="P177" s="236">
        <f>O177*H177</f>
        <v>0</v>
      </c>
      <c r="Q177" s="236">
        <v>0</v>
      </c>
      <c r="R177" s="236">
        <f>Q177*H177</f>
        <v>0</v>
      </c>
      <c r="S177" s="236">
        <v>0</v>
      </c>
      <c r="T177" s="237">
        <f>S177*H177</f>
        <v>0</v>
      </c>
      <c r="AR177" s="25" t="s">
        <v>287</v>
      </c>
      <c r="AT177" s="25" t="s">
        <v>262</v>
      </c>
      <c r="AU177" s="25" t="s">
        <v>92</v>
      </c>
      <c r="AY177" s="25" t="s">
        <v>261</v>
      </c>
      <c r="BE177" s="238">
        <f>IF(N177="základní",J177,0)</f>
        <v>0</v>
      </c>
      <c r="BF177" s="238">
        <f>IF(N177="snížená",J177,0)</f>
        <v>0</v>
      </c>
      <c r="BG177" s="238">
        <f>IF(N177="zákl. přenesená",J177,0)</f>
        <v>0</v>
      </c>
      <c r="BH177" s="238">
        <f>IF(N177="sníž. přenesená",J177,0)</f>
        <v>0</v>
      </c>
      <c r="BI177" s="238">
        <f>IF(N177="nulová",J177,0)</f>
        <v>0</v>
      </c>
      <c r="BJ177" s="25" t="s">
        <v>24</v>
      </c>
      <c r="BK177" s="238">
        <f>ROUND(I177*H177,2)</f>
        <v>0</v>
      </c>
      <c r="BL177" s="25" t="s">
        <v>287</v>
      </c>
      <c r="BM177" s="25" t="s">
        <v>2238</v>
      </c>
    </row>
    <row r="178" spans="2:47" s="1" customFormat="1" ht="13.5">
      <c r="B178" s="48"/>
      <c r="C178" s="76"/>
      <c r="D178" s="239" t="s">
        <v>269</v>
      </c>
      <c r="E178" s="76"/>
      <c r="F178" s="240" t="s">
        <v>763</v>
      </c>
      <c r="G178" s="76"/>
      <c r="H178" s="76"/>
      <c r="I178" s="198"/>
      <c r="J178" s="76"/>
      <c r="K178" s="76"/>
      <c r="L178" s="74"/>
      <c r="M178" s="241"/>
      <c r="N178" s="49"/>
      <c r="O178" s="49"/>
      <c r="P178" s="49"/>
      <c r="Q178" s="49"/>
      <c r="R178" s="49"/>
      <c r="S178" s="49"/>
      <c r="T178" s="97"/>
      <c r="AT178" s="25" t="s">
        <v>269</v>
      </c>
      <c r="AU178" s="25" t="s">
        <v>92</v>
      </c>
    </row>
    <row r="179" spans="2:47" s="1" customFormat="1" ht="13.5">
      <c r="B179" s="48"/>
      <c r="C179" s="76"/>
      <c r="D179" s="239" t="s">
        <v>343</v>
      </c>
      <c r="E179" s="76"/>
      <c r="F179" s="242" t="s">
        <v>764</v>
      </c>
      <c r="G179" s="76"/>
      <c r="H179" s="76"/>
      <c r="I179" s="198"/>
      <c r="J179" s="76"/>
      <c r="K179" s="76"/>
      <c r="L179" s="74"/>
      <c r="M179" s="241"/>
      <c r="N179" s="49"/>
      <c r="O179" s="49"/>
      <c r="P179" s="49"/>
      <c r="Q179" s="49"/>
      <c r="R179" s="49"/>
      <c r="S179" s="49"/>
      <c r="T179" s="97"/>
      <c r="AT179" s="25" t="s">
        <v>343</v>
      </c>
      <c r="AU179" s="25" t="s">
        <v>92</v>
      </c>
    </row>
    <row r="180" spans="2:47" s="1" customFormat="1" ht="13.5">
      <c r="B180" s="48"/>
      <c r="C180" s="76"/>
      <c r="D180" s="239" t="s">
        <v>271</v>
      </c>
      <c r="E180" s="76"/>
      <c r="F180" s="242" t="s">
        <v>1194</v>
      </c>
      <c r="G180" s="76"/>
      <c r="H180" s="76"/>
      <c r="I180" s="198"/>
      <c r="J180" s="76"/>
      <c r="K180" s="76"/>
      <c r="L180" s="74"/>
      <c r="M180" s="241"/>
      <c r="N180" s="49"/>
      <c r="O180" s="49"/>
      <c r="P180" s="49"/>
      <c r="Q180" s="49"/>
      <c r="R180" s="49"/>
      <c r="S180" s="49"/>
      <c r="T180" s="97"/>
      <c r="AT180" s="25" t="s">
        <v>271</v>
      </c>
      <c r="AU180" s="25" t="s">
        <v>92</v>
      </c>
    </row>
    <row r="181" spans="2:51" s="12" customFormat="1" ht="13.5">
      <c r="B181" s="253"/>
      <c r="C181" s="254"/>
      <c r="D181" s="239" t="s">
        <v>278</v>
      </c>
      <c r="E181" s="255" t="s">
        <v>40</v>
      </c>
      <c r="F181" s="256" t="s">
        <v>2239</v>
      </c>
      <c r="G181" s="254"/>
      <c r="H181" s="257">
        <v>1.02</v>
      </c>
      <c r="I181" s="258"/>
      <c r="J181" s="254"/>
      <c r="K181" s="254"/>
      <c r="L181" s="259"/>
      <c r="M181" s="260"/>
      <c r="N181" s="261"/>
      <c r="O181" s="261"/>
      <c r="P181" s="261"/>
      <c r="Q181" s="261"/>
      <c r="R181" s="261"/>
      <c r="S181" s="261"/>
      <c r="T181" s="262"/>
      <c r="AT181" s="263" t="s">
        <v>278</v>
      </c>
      <c r="AU181" s="263" t="s">
        <v>92</v>
      </c>
      <c r="AV181" s="12" t="s">
        <v>92</v>
      </c>
      <c r="AW181" s="12" t="s">
        <v>47</v>
      </c>
      <c r="AX181" s="12" t="s">
        <v>84</v>
      </c>
      <c r="AY181" s="263" t="s">
        <v>261</v>
      </c>
    </row>
    <row r="182" spans="2:51" s="12" customFormat="1" ht="13.5">
      <c r="B182" s="253"/>
      <c r="C182" s="254"/>
      <c r="D182" s="239" t="s">
        <v>278</v>
      </c>
      <c r="E182" s="255" t="s">
        <v>40</v>
      </c>
      <c r="F182" s="256" t="s">
        <v>2240</v>
      </c>
      <c r="G182" s="254"/>
      <c r="H182" s="257">
        <v>0.26</v>
      </c>
      <c r="I182" s="258"/>
      <c r="J182" s="254"/>
      <c r="K182" s="254"/>
      <c r="L182" s="259"/>
      <c r="M182" s="260"/>
      <c r="N182" s="261"/>
      <c r="O182" s="261"/>
      <c r="P182" s="261"/>
      <c r="Q182" s="261"/>
      <c r="R182" s="261"/>
      <c r="S182" s="261"/>
      <c r="T182" s="262"/>
      <c r="AT182" s="263" t="s">
        <v>278</v>
      </c>
      <c r="AU182" s="263" t="s">
        <v>92</v>
      </c>
      <c r="AV182" s="12" t="s">
        <v>92</v>
      </c>
      <c r="AW182" s="12" t="s">
        <v>47</v>
      </c>
      <c r="AX182" s="12" t="s">
        <v>84</v>
      </c>
      <c r="AY182" s="263" t="s">
        <v>261</v>
      </c>
    </row>
    <row r="183" spans="2:51" s="12" customFormat="1" ht="13.5">
      <c r="B183" s="253"/>
      <c r="C183" s="254"/>
      <c r="D183" s="239" t="s">
        <v>278</v>
      </c>
      <c r="E183" s="255" t="s">
        <v>40</v>
      </c>
      <c r="F183" s="256" t="s">
        <v>1197</v>
      </c>
      <c r="G183" s="254"/>
      <c r="H183" s="257">
        <v>0.48</v>
      </c>
      <c r="I183" s="258"/>
      <c r="J183" s="254"/>
      <c r="K183" s="254"/>
      <c r="L183" s="259"/>
      <c r="M183" s="260"/>
      <c r="N183" s="261"/>
      <c r="O183" s="261"/>
      <c r="P183" s="261"/>
      <c r="Q183" s="261"/>
      <c r="R183" s="261"/>
      <c r="S183" s="261"/>
      <c r="T183" s="262"/>
      <c r="AT183" s="263" t="s">
        <v>278</v>
      </c>
      <c r="AU183" s="263" t="s">
        <v>92</v>
      </c>
      <c r="AV183" s="12" t="s">
        <v>92</v>
      </c>
      <c r="AW183" s="12" t="s">
        <v>47</v>
      </c>
      <c r="AX183" s="12" t="s">
        <v>84</v>
      </c>
      <c r="AY183" s="263" t="s">
        <v>261</v>
      </c>
    </row>
    <row r="184" spans="2:51" s="12" customFormat="1" ht="13.5">
      <c r="B184" s="253"/>
      <c r="C184" s="254"/>
      <c r="D184" s="239" t="s">
        <v>278</v>
      </c>
      <c r="E184" s="255" t="s">
        <v>40</v>
      </c>
      <c r="F184" s="256" t="s">
        <v>1198</v>
      </c>
      <c r="G184" s="254"/>
      <c r="H184" s="257">
        <v>0.18</v>
      </c>
      <c r="I184" s="258"/>
      <c r="J184" s="254"/>
      <c r="K184" s="254"/>
      <c r="L184" s="259"/>
      <c r="M184" s="260"/>
      <c r="N184" s="261"/>
      <c r="O184" s="261"/>
      <c r="P184" s="261"/>
      <c r="Q184" s="261"/>
      <c r="R184" s="261"/>
      <c r="S184" s="261"/>
      <c r="T184" s="262"/>
      <c r="AT184" s="263" t="s">
        <v>278</v>
      </c>
      <c r="AU184" s="263" t="s">
        <v>92</v>
      </c>
      <c r="AV184" s="12" t="s">
        <v>92</v>
      </c>
      <c r="AW184" s="12" t="s">
        <v>47</v>
      </c>
      <c r="AX184" s="12" t="s">
        <v>84</v>
      </c>
      <c r="AY184" s="263" t="s">
        <v>261</v>
      </c>
    </row>
    <row r="185" spans="2:51" s="15" customFormat="1" ht="13.5">
      <c r="B185" s="290"/>
      <c r="C185" s="291"/>
      <c r="D185" s="239" t="s">
        <v>278</v>
      </c>
      <c r="E185" s="292" t="s">
        <v>40</v>
      </c>
      <c r="F185" s="293" t="s">
        <v>380</v>
      </c>
      <c r="G185" s="291"/>
      <c r="H185" s="294">
        <v>1.94</v>
      </c>
      <c r="I185" s="295"/>
      <c r="J185" s="291"/>
      <c r="K185" s="291"/>
      <c r="L185" s="296"/>
      <c r="M185" s="297"/>
      <c r="N185" s="298"/>
      <c r="O185" s="298"/>
      <c r="P185" s="298"/>
      <c r="Q185" s="298"/>
      <c r="R185" s="298"/>
      <c r="S185" s="298"/>
      <c r="T185" s="299"/>
      <c r="AT185" s="300" t="s">
        <v>278</v>
      </c>
      <c r="AU185" s="300" t="s">
        <v>92</v>
      </c>
      <c r="AV185" s="15" t="s">
        <v>287</v>
      </c>
      <c r="AW185" s="15" t="s">
        <v>47</v>
      </c>
      <c r="AX185" s="15" t="s">
        <v>24</v>
      </c>
      <c r="AY185" s="300" t="s">
        <v>261</v>
      </c>
    </row>
    <row r="186" spans="2:65" s="1" customFormat="1" ht="14.4" customHeight="1">
      <c r="B186" s="48"/>
      <c r="C186" s="228" t="s">
        <v>584</v>
      </c>
      <c r="D186" s="228" t="s">
        <v>262</v>
      </c>
      <c r="E186" s="229" t="s">
        <v>1199</v>
      </c>
      <c r="F186" s="230" t="s">
        <v>1200</v>
      </c>
      <c r="G186" s="231" t="s">
        <v>340</v>
      </c>
      <c r="H186" s="232">
        <v>2.34</v>
      </c>
      <c r="I186" s="233"/>
      <c r="J186" s="232">
        <f>ROUND(I186*H186,2)</f>
        <v>0</v>
      </c>
      <c r="K186" s="230" t="s">
        <v>266</v>
      </c>
      <c r="L186" s="74"/>
      <c r="M186" s="234" t="s">
        <v>40</v>
      </c>
      <c r="N186" s="235" t="s">
        <v>55</v>
      </c>
      <c r="O186" s="49"/>
      <c r="P186" s="236">
        <f>O186*H186</f>
        <v>0</v>
      </c>
      <c r="Q186" s="236">
        <v>0</v>
      </c>
      <c r="R186" s="236">
        <f>Q186*H186</f>
        <v>0</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2241</v>
      </c>
    </row>
    <row r="187" spans="2:47" s="1" customFormat="1" ht="13.5">
      <c r="B187" s="48"/>
      <c r="C187" s="76"/>
      <c r="D187" s="239" t="s">
        <v>269</v>
      </c>
      <c r="E187" s="76"/>
      <c r="F187" s="240" t="s">
        <v>1202</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764</v>
      </c>
      <c r="G188" s="76"/>
      <c r="H188" s="76"/>
      <c r="I188" s="198"/>
      <c r="J188" s="76"/>
      <c r="K188" s="76"/>
      <c r="L188" s="74"/>
      <c r="M188" s="241"/>
      <c r="N188" s="49"/>
      <c r="O188" s="49"/>
      <c r="P188" s="49"/>
      <c r="Q188" s="49"/>
      <c r="R188" s="49"/>
      <c r="S188" s="49"/>
      <c r="T188" s="97"/>
      <c r="AT188" s="25" t="s">
        <v>343</v>
      </c>
      <c r="AU188" s="25" t="s">
        <v>92</v>
      </c>
    </row>
    <row r="189" spans="2:47" s="1" customFormat="1" ht="13.5">
      <c r="B189" s="48"/>
      <c r="C189" s="76"/>
      <c r="D189" s="239" t="s">
        <v>271</v>
      </c>
      <c r="E189" s="76"/>
      <c r="F189" s="242" t="s">
        <v>1194</v>
      </c>
      <c r="G189" s="76"/>
      <c r="H189" s="76"/>
      <c r="I189" s="198"/>
      <c r="J189" s="76"/>
      <c r="K189" s="76"/>
      <c r="L189" s="74"/>
      <c r="M189" s="241"/>
      <c r="N189" s="49"/>
      <c r="O189" s="49"/>
      <c r="P189" s="49"/>
      <c r="Q189" s="49"/>
      <c r="R189" s="49"/>
      <c r="S189" s="49"/>
      <c r="T189" s="97"/>
      <c r="AT189" s="25" t="s">
        <v>271</v>
      </c>
      <c r="AU189" s="25" t="s">
        <v>92</v>
      </c>
    </row>
    <row r="190" spans="2:51" s="12" customFormat="1" ht="13.5">
      <c r="B190" s="253"/>
      <c r="C190" s="254"/>
      <c r="D190" s="239" t="s">
        <v>278</v>
      </c>
      <c r="E190" s="255" t="s">
        <v>40</v>
      </c>
      <c r="F190" s="256" t="s">
        <v>2242</v>
      </c>
      <c r="G190" s="254"/>
      <c r="H190" s="257">
        <v>1.44</v>
      </c>
      <c r="I190" s="258"/>
      <c r="J190" s="254"/>
      <c r="K190" s="254"/>
      <c r="L190" s="259"/>
      <c r="M190" s="260"/>
      <c r="N190" s="261"/>
      <c r="O190" s="261"/>
      <c r="P190" s="261"/>
      <c r="Q190" s="261"/>
      <c r="R190" s="261"/>
      <c r="S190" s="261"/>
      <c r="T190" s="262"/>
      <c r="AT190" s="263" t="s">
        <v>278</v>
      </c>
      <c r="AU190" s="263" t="s">
        <v>92</v>
      </c>
      <c r="AV190" s="12" t="s">
        <v>92</v>
      </c>
      <c r="AW190" s="12" t="s">
        <v>47</v>
      </c>
      <c r="AX190" s="12" t="s">
        <v>84</v>
      </c>
      <c r="AY190" s="263" t="s">
        <v>261</v>
      </c>
    </row>
    <row r="191" spans="2:51" s="12" customFormat="1" ht="13.5">
      <c r="B191" s="253"/>
      <c r="C191" s="254"/>
      <c r="D191" s="239" t="s">
        <v>278</v>
      </c>
      <c r="E191" s="255" t="s">
        <v>40</v>
      </c>
      <c r="F191" s="256" t="s">
        <v>2243</v>
      </c>
      <c r="G191" s="254"/>
      <c r="H191" s="257">
        <v>0.9</v>
      </c>
      <c r="I191" s="258"/>
      <c r="J191" s="254"/>
      <c r="K191" s="254"/>
      <c r="L191" s="259"/>
      <c r="M191" s="260"/>
      <c r="N191" s="261"/>
      <c r="O191" s="261"/>
      <c r="P191" s="261"/>
      <c r="Q191" s="261"/>
      <c r="R191" s="261"/>
      <c r="S191" s="261"/>
      <c r="T191" s="262"/>
      <c r="AT191" s="263" t="s">
        <v>278</v>
      </c>
      <c r="AU191" s="263" t="s">
        <v>92</v>
      </c>
      <c r="AV191" s="12" t="s">
        <v>92</v>
      </c>
      <c r="AW191" s="12" t="s">
        <v>47</v>
      </c>
      <c r="AX191" s="12" t="s">
        <v>84</v>
      </c>
      <c r="AY191" s="263" t="s">
        <v>261</v>
      </c>
    </row>
    <row r="192" spans="2:51" s="15" customFormat="1" ht="13.5">
      <c r="B192" s="290"/>
      <c r="C192" s="291"/>
      <c r="D192" s="239" t="s">
        <v>278</v>
      </c>
      <c r="E192" s="292" t="s">
        <v>40</v>
      </c>
      <c r="F192" s="293" t="s">
        <v>380</v>
      </c>
      <c r="G192" s="291"/>
      <c r="H192" s="294">
        <v>2.34</v>
      </c>
      <c r="I192" s="295"/>
      <c r="J192" s="291"/>
      <c r="K192" s="291"/>
      <c r="L192" s="296"/>
      <c r="M192" s="297"/>
      <c r="N192" s="298"/>
      <c r="O192" s="298"/>
      <c r="P192" s="298"/>
      <c r="Q192" s="298"/>
      <c r="R192" s="298"/>
      <c r="S192" s="298"/>
      <c r="T192" s="299"/>
      <c r="AT192" s="300" t="s">
        <v>278</v>
      </c>
      <c r="AU192" s="300" t="s">
        <v>92</v>
      </c>
      <c r="AV192" s="15" t="s">
        <v>287</v>
      </c>
      <c r="AW192" s="15" t="s">
        <v>47</v>
      </c>
      <c r="AX192" s="15" t="s">
        <v>24</v>
      </c>
      <c r="AY192" s="300" t="s">
        <v>261</v>
      </c>
    </row>
    <row r="193" spans="2:65" s="1" customFormat="1" ht="14.4" customHeight="1">
      <c r="B193" s="48"/>
      <c r="C193" s="228" t="s">
        <v>9</v>
      </c>
      <c r="D193" s="228" t="s">
        <v>262</v>
      </c>
      <c r="E193" s="229" t="s">
        <v>767</v>
      </c>
      <c r="F193" s="230" t="s">
        <v>768</v>
      </c>
      <c r="G193" s="231" t="s">
        <v>504</v>
      </c>
      <c r="H193" s="232">
        <v>26.58</v>
      </c>
      <c r="I193" s="233"/>
      <c r="J193" s="232">
        <f>ROUND(I193*H193,2)</f>
        <v>0</v>
      </c>
      <c r="K193" s="230" t="s">
        <v>266</v>
      </c>
      <c r="L193" s="74"/>
      <c r="M193" s="234" t="s">
        <v>40</v>
      </c>
      <c r="N193" s="235" t="s">
        <v>55</v>
      </c>
      <c r="O193" s="49"/>
      <c r="P193" s="236">
        <f>O193*H193</f>
        <v>0</v>
      </c>
      <c r="Q193" s="236">
        <v>0.0076543822</v>
      </c>
      <c r="R193" s="236">
        <f>Q193*H193</f>
        <v>0.203453478876</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2244</v>
      </c>
    </row>
    <row r="194" spans="2:47" s="1" customFormat="1" ht="13.5">
      <c r="B194" s="48"/>
      <c r="C194" s="76"/>
      <c r="D194" s="239" t="s">
        <v>269</v>
      </c>
      <c r="E194" s="76"/>
      <c r="F194" s="240" t="s">
        <v>770</v>
      </c>
      <c r="G194" s="76"/>
      <c r="H194" s="76"/>
      <c r="I194" s="198"/>
      <c r="J194" s="76"/>
      <c r="K194" s="76"/>
      <c r="L194" s="74"/>
      <c r="M194" s="241"/>
      <c r="N194" s="49"/>
      <c r="O194" s="49"/>
      <c r="P194" s="49"/>
      <c r="Q194" s="49"/>
      <c r="R194" s="49"/>
      <c r="S194" s="49"/>
      <c r="T194" s="97"/>
      <c r="AT194" s="25" t="s">
        <v>269</v>
      </c>
      <c r="AU194" s="25" t="s">
        <v>92</v>
      </c>
    </row>
    <row r="195" spans="2:47" s="1" customFormat="1" ht="13.5">
      <c r="B195" s="48"/>
      <c r="C195" s="76"/>
      <c r="D195" s="239" t="s">
        <v>343</v>
      </c>
      <c r="E195" s="76"/>
      <c r="F195" s="242" t="s">
        <v>771</v>
      </c>
      <c r="G195" s="76"/>
      <c r="H195" s="76"/>
      <c r="I195" s="198"/>
      <c r="J195" s="76"/>
      <c r="K195" s="76"/>
      <c r="L195" s="74"/>
      <c r="M195" s="241"/>
      <c r="N195" s="49"/>
      <c r="O195" s="49"/>
      <c r="P195" s="49"/>
      <c r="Q195" s="49"/>
      <c r="R195" s="49"/>
      <c r="S195" s="49"/>
      <c r="T195" s="97"/>
      <c r="AT195" s="25" t="s">
        <v>343</v>
      </c>
      <c r="AU195" s="25" t="s">
        <v>92</v>
      </c>
    </row>
    <row r="196" spans="2:51" s="12" customFormat="1" ht="13.5">
      <c r="B196" s="253"/>
      <c r="C196" s="254"/>
      <c r="D196" s="239" t="s">
        <v>278</v>
      </c>
      <c r="E196" s="255" t="s">
        <v>40</v>
      </c>
      <c r="F196" s="256" t="s">
        <v>2245</v>
      </c>
      <c r="G196" s="254"/>
      <c r="H196" s="257">
        <v>7.92</v>
      </c>
      <c r="I196" s="258"/>
      <c r="J196" s="254"/>
      <c r="K196" s="254"/>
      <c r="L196" s="259"/>
      <c r="M196" s="260"/>
      <c r="N196" s="261"/>
      <c r="O196" s="261"/>
      <c r="P196" s="261"/>
      <c r="Q196" s="261"/>
      <c r="R196" s="261"/>
      <c r="S196" s="261"/>
      <c r="T196" s="262"/>
      <c r="AT196" s="263" t="s">
        <v>278</v>
      </c>
      <c r="AU196" s="263" t="s">
        <v>92</v>
      </c>
      <c r="AV196" s="12" t="s">
        <v>92</v>
      </c>
      <c r="AW196" s="12" t="s">
        <v>47</v>
      </c>
      <c r="AX196" s="12" t="s">
        <v>84</v>
      </c>
      <c r="AY196" s="263" t="s">
        <v>261</v>
      </c>
    </row>
    <row r="197" spans="2:51" s="12" customFormat="1" ht="13.5">
      <c r="B197" s="253"/>
      <c r="C197" s="254"/>
      <c r="D197" s="239" t="s">
        <v>278</v>
      </c>
      <c r="E197" s="255" t="s">
        <v>40</v>
      </c>
      <c r="F197" s="256" t="s">
        <v>2246</v>
      </c>
      <c r="G197" s="254"/>
      <c r="H197" s="257">
        <v>4.4</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2247</v>
      </c>
      <c r="G198" s="254"/>
      <c r="H198" s="257">
        <v>5.6</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2248</v>
      </c>
      <c r="G199" s="254"/>
      <c r="H199" s="257">
        <v>5.7</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2" customFormat="1" ht="13.5">
      <c r="B200" s="253"/>
      <c r="C200" s="254"/>
      <c r="D200" s="239" t="s">
        <v>278</v>
      </c>
      <c r="E200" s="255" t="s">
        <v>40</v>
      </c>
      <c r="F200" s="256" t="s">
        <v>1210</v>
      </c>
      <c r="G200" s="254"/>
      <c r="H200" s="257">
        <v>1.05</v>
      </c>
      <c r="I200" s="258"/>
      <c r="J200" s="254"/>
      <c r="K200" s="254"/>
      <c r="L200" s="259"/>
      <c r="M200" s="260"/>
      <c r="N200" s="261"/>
      <c r="O200" s="261"/>
      <c r="P200" s="261"/>
      <c r="Q200" s="261"/>
      <c r="R200" s="261"/>
      <c r="S200" s="261"/>
      <c r="T200" s="262"/>
      <c r="AT200" s="263" t="s">
        <v>278</v>
      </c>
      <c r="AU200" s="263" t="s">
        <v>92</v>
      </c>
      <c r="AV200" s="12" t="s">
        <v>92</v>
      </c>
      <c r="AW200" s="12" t="s">
        <v>47</v>
      </c>
      <c r="AX200" s="12" t="s">
        <v>84</v>
      </c>
      <c r="AY200" s="263" t="s">
        <v>261</v>
      </c>
    </row>
    <row r="201" spans="2:51" s="12" customFormat="1" ht="13.5">
      <c r="B201" s="253"/>
      <c r="C201" s="254"/>
      <c r="D201" s="239" t="s">
        <v>278</v>
      </c>
      <c r="E201" s="255" t="s">
        <v>40</v>
      </c>
      <c r="F201" s="256" t="s">
        <v>2249</v>
      </c>
      <c r="G201" s="254"/>
      <c r="H201" s="257">
        <v>1.91</v>
      </c>
      <c r="I201" s="258"/>
      <c r="J201" s="254"/>
      <c r="K201" s="254"/>
      <c r="L201" s="259"/>
      <c r="M201" s="260"/>
      <c r="N201" s="261"/>
      <c r="O201" s="261"/>
      <c r="P201" s="261"/>
      <c r="Q201" s="261"/>
      <c r="R201" s="261"/>
      <c r="S201" s="261"/>
      <c r="T201" s="262"/>
      <c r="AT201" s="263" t="s">
        <v>278</v>
      </c>
      <c r="AU201" s="263" t="s">
        <v>92</v>
      </c>
      <c r="AV201" s="12" t="s">
        <v>92</v>
      </c>
      <c r="AW201" s="12" t="s">
        <v>47</v>
      </c>
      <c r="AX201" s="12" t="s">
        <v>84</v>
      </c>
      <c r="AY201" s="263" t="s">
        <v>261</v>
      </c>
    </row>
    <row r="202" spans="2:51" s="15" customFormat="1" ht="13.5">
      <c r="B202" s="290"/>
      <c r="C202" s="291"/>
      <c r="D202" s="239" t="s">
        <v>278</v>
      </c>
      <c r="E202" s="292" t="s">
        <v>40</v>
      </c>
      <c r="F202" s="293" t="s">
        <v>380</v>
      </c>
      <c r="G202" s="291"/>
      <c r="H202" s="294">
        <v>26.58</v>
      </c>
      <c r="I202" s="295"/>
      <c r="J202" s="291"/>
      <c r="K202" s="291"/>
      <c r="L202" s="296"/>
      <c r="M202" s="297"/>
      <c r="N202" s="298"/>
      <c r="O202" s="298"/>
      <c r="P202" s="298"/>
      <c r="Q202" s="298"/>
      <c r="R202" s="298"/>
      <c r="S202" s="298"/>
      <c r="T202" s="299"/>
      <c r="AT202" s="300" t="s">
        <v>278</v>
      </c>
      <c r="AU202" s="300" t="s">
        <v>92</v>
      </c>
      <c r="AV202" s="15" t="s">
        <v>287</v>
      </c>
      <c r="AW202" s="15" t="s">
        <v>47</v>
      </c>
      <c r="AX202" s="15" t="s">
        <v>24</v>
      </c>
      <c r="AY202" s="300" t="s">
        <v>261</v>
      </c>
    </row>
    <row r="203" spans="2:65" s="1" customFormat="1" ht="14.4" customHeight="1">
      <c r="B203" s="48"/>
      <c r="C203" s="228" t="s">
        <v>595</v>
      </c>
      <c r="D203" s="228" t="s">
        <v>262</v>
      </c>
      <c r="E203" s="229" t="s">
        <v>774</v>
      </c>
      <c r="F203" s="230" t="s">
        <v>775</v>
      </c>
      <c r="G203" s="231" t="s">
        <v>504</v>
      </c>
      <c r="H203" s="232">
        <v>26.58</v>
      </c>
      <c r="I203" s="233"/>
      <c r="J203" s="232">
        <f>ROUND(I203*H203,2)</f>
        <v>0</v>
      </c>
      <c r="K203" s="230" t="s">
        <v>266</v>
      </c>
      <c r="L203" s="74"/>
      <c r="M203" s="234" t="s">
        <v>40</v>
      </c>
      <c r="N203" s="235" t="s">
        <v>55</v>
      </c>
      <c r="O203" s="49"/>
      <c r="P203" s="236">
        <f>O203*H203</f>
        <v>0</v>
      </c>
      <c r="Q203" s="236">
        <v>0.000856935</v>
      </c>
      <c r="R203" s="236">
        <f>Q203*H203</f>
        <v>0.022777332299999998</v>
      </c>
      <c r="S203" s="236">
        <v>0</v>
      </c>
      <c r="T203" s="237">
        <f>S203*H203</f>
        <v>0</v>
      </c>
      <c r="AR203" s="25" t="s">
        <v>287</v>
      </c>
      <c r="AT203" s="25" t="s">
        <v>262</v>
      </c>
      <c r="AU203" s="25" t="s">
        <v>92</v>
      </c>
      <c r="AY203" s="25" t="s">
        <v>261</v>
      </c>
      <c r="BE203" s="238">
        <f>IF(N203="základní",J203,0)</f>
        <v>0</v>
      </c>
      <c r="BF203" s="238">
        <f>IF(N203="snížená",J203,0)</f>
        <v>0</v>
      </c>
      <c r="BG203" s="238">
        <f>IF(N203="zákl. přenesená",J203,0)</f>
        <v>0</v>
      </c>
      <c r="BH203" s="238">
        <f>IF(N203="sníž. přenesená",J203,0)</f>
        <v>0</v>
      </c>
      <c r="BI203" s="238">
        <f>IF(N203="nulová",J203,0)</f>
        <v>0</v>
      </c>
      <c r="BJ203" s="25" t="s">
        <v>24</v>
      </c>
      <c r="BK203" s="238">
        <f>ROUND(I203*H203,2)</f>
        <v>0</v>
      </c>
      <c r="BL203" s="25" t="s">
        <v>287</v>
      </c>
      <c r="BM203" s="25" t="s">
        <v>2250</v>
      </c>
    </row>
    <row r="204" spans="2:47" s="1" customFormat="1" ht="13.5">
      <c r="B204" s="48"/>
      <c r="C204" s="76"/>
      <c r="D204" s="239" t="s">
        <v>269</v>
      </c>
      <c r="E204" s="76"/>
      <c r="F204" s="240" t="s">
        <v>777</v>
      </c>
      <c r="G204" s="76"/>
      <c r="H204" s="76"/>
      <c r="I204" s="198"/>
      <c r="J204" s="76"/>
      <c r="K204" s="76"/>
      <c r="L204" s="74"/>
      <c r="M204" s="241"/>
      <c r="N204" s="49"/>
      <c r="O204" s="49"/>
      <c r="P204" s="49"/>
      <c r="Q204" s="49"/>
      <c r="R204" s="49"/>
      <c r="S204" s="49"/>
      <c r="T204" s="97"/>
      <c r="AT204" s="25" t="s">
        <v>269</v>
      </c>
      <c r="AU204" s="25" t="s">
        <v>92</v>
      </c>
    </row>
    <row r="205" spans="2:47" s="1" customFormat="1" ht="13.5">
      <c r="B205" s="48"/>
      <c r="C205" s="76"/>
      <c r="D205" s="239" t="s">
        <v>343</v>
      </c>
      <c r="E205" s="76"/>
      <c r="F205" s="242" t="s">
        <v>771</v>
      </c>
      <c r="G205" s="76"/>
      <c r="H205" s="76"/>
      <c r="I205" s="198"/>
      <c r="J205" s="76"/>
      <c r="K205" s="76"/>
      <c r="L205" s="74"/>
      <c r="M205" s="241"/>
      <c r="N205" s="49"/>
      <c r="O205" s="49"/>
      <c r="P205" s="49"/>
      <c r="Q205" s="49"/>
      <c r="R205" s="49"/>
      <c r="S205" s="49"/>
      <c r="T205" s="97"/>
      <c r="AT205" s="25" t="s">
        <v>343</v>
      </c>
      <c r="AU205" s="25" t="s">
        <v>92</v>
      </c>
    </row>
    <row r="206" spans="2:65" s="1" customFormat="1" ht="22.8" customHeight="1">
      <c r="B206" s="48"/>
      <c r="C206" s="228" t="s">
        <v>601</v>
      </c>
      <c r="D206" s="228" t="s">
        <v>262</v>
      </c>
      <c r="E206" s="229" t="s">
        <v>1213</v>
      </c>
      <c r="F206" s="230" t="s">
        <v>1214</v>
      </c>
      <c r="G206" s="231" t="s">
        <v>363</v>
      </c>
      <c r="H206" s="232">
        <v>0.24</v>
      </c>
      <c r="I206" s="233"/>
      <c r="J206" s="232">
        <f>ROUND(I206*H206,2)</f>
        <v>0</v>
      </c>
      <c r="K206" s="230" t="s">
        <v>266</v>
      </c>
      <c r="L206" s="74"/>
      <c r="M206" s="234" t="s">
        <v>40</v>
      </c>
      <c r="N206" s="235" t="s">
        <v>55</v>
      </c>
      <c r="O206" s="49"/>
      <c r="P206" s="236">
        <f>O206*H206</f>
        <v>0</v>
      </c>
      <c r="Q206" s="236">
        <v>1.0300274384</v>
      </c>
      <c r="R206" s="236">
        <f>Q206*H206</f>
        <v>0.24720658521600003</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2251</v>
      </c>
    </row>
    <row r="207" spans="2:47" s="1" customFormat="1" ht="13.5">
      <c r="B207" s="48"/>
      <c r="C207" s="76"/>
      <c r="D207" s="239" t="s">
        <v>269</v>
      </c>
      <c r="E207" s="76"/>
      <c r="F207" s="240" t="s">
        <v>1216</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1217</v>
      </c>
      <c r="G208" s="76"/>
      <c r="H208" s="76"/>
      <c r="I208" s="198"/>
      <c r="J208" s="76"/>
      <c r="K208" s="76"/>
      <c r="L208" s="74"/>
      <c r="M208" s="241"/>
      <c r="N208" s="49"/>
      <c r="O208" s="49"/>
      <c r="P208" s="49"/>
      <c r="Q208" s="49"/>
      <c r="R208" s="49"/>
      <c r="S208" s="49"/>
      <c r="T208" s="97"/>
      <c r="AT208" s="25" t="s">
        <v>343</v>
      </c>
      <c r="AU208" s="25" t="s">
        <v>92</v>
      </c>
    </row>
    <row r="209" spans="2:51" s="12" customFormat="1" ht="13.5">
      <c r="B209" s="253"/>
      <c r="C209" s="254"/>
      <c r="D209" s="239" t="s">
        <v>278</v>
      </c>
      <c r="E209" s="255" t="s">
        <v>40</v>
      </c>
      <c r="F209" s="256" t="s">
        <v>2252</v>
      </c>
      <c r="G209" s="254"/>
      <c r="H209" s="257">
        <v>0.06</v>
      </c>
      <c r="I209" s="258"/>
      <c r="J209" s="254"/>
      <c r="K209" s="254"/>
      <c r="L209" s="259"/>
      <c r="M209" s="260"/>
      <c r="N209" s="261"/>
      <c r="O209" s="261"/>
      <c r="P209" s="261"/>
      <c r="Q209" s="261"/>
      <c r="R209" s="261"/>
      <c r="S209" s="261"/>
      <c r="T209" s="262"/>
      <c r="AT209" s="263" t="s">
        <v>278</v>
      </c>
      <c r="AU209" s="263" t="s">
        <v>92</v>
      </c>
      <c r="AV209" s="12" t="s">
        <v>92</v>
      </c>
      <c r="AW209" s="12" t="s">
        <v>47</v>
      </c>
      <c r="AX209" s="12" t="s">
        <v>84</v>
      </c>
      <c r="AY209" s="263" t="s">
        <v>261</v>
      </c>
    </row>
    <row r="210" spans="2:51" s="12" customFormat="1" ht="13.5">
      <c r="B210" s="253"/>
      <c r="C210" s="254"/>
      <c r="D210" s="239" t="s">
        <v>278</v>
      </c>
      <c r="E210" s="255" t="s">
        <v>40</v>
      </c>
      <c r="F210" s="256" t="s">
        <v>2253</v>
      </c>
      <c r="G210" s="254"/>
      <c r="H210" s="257">
        <v>0.18</v>
      </c>
      <c r="I210" s="258"/>
      <c r="J210" s="254"/>
      <c r="K210" s="254"/>
      <c r="L210" s="259"/>
      <c r="M210" s="260"/>
      <c r="N210" s="261"/>
      <c r="O210" s="261"/>
      <c r="P210" s="261"/>
      <c r="Q210" s="261"/>
      <c r="R210" s="261"/>
      <c r="S210" s="261"/>
      <c r="T210" s="262"/>
      <c r="AT210" s="263" t="s">
        <v>278</v>
      </c>
      <c r="AU210" s="263" t="s">
        <v>92</v>
      </c>
      <c r="AV210" s="12" t="s">
        <v>92</v>
      </c>
      <c r="AW210" s="12" t="s">
        <v>47</v>
      </c>
      <c r="AX210" s="12" t="s">
        <v>84</v>
      </c>
      <c r="AY210" s="263" t="s">
        <v>261</v>
      </c>
    </row>
    <row r="211" spans="2:51" s="15" customFormat="1" ht="13.5">
      <c r="B211" s="290"/>
      <c r="C211" s="291"/>
      <c r="D211" s="239" t="s">
        <v>278</v>
      </c>
      <c r="E211" s="292" t="s">
        <v>40</v>
      </c>
      <c r="F211" s="293" t="s">
        <v>380</v>
      </c>
      <c r="G211" s="291"/>
      <c r="H211" s="294">
        <v>0.24</v>
      </c>
      <c r="I211" s="295"/>
      <c r="J211" s="291"/>
      <c r="K211" s="291"/>
      <c r="L211" s="296"/>
      <c r="M211" s="297"/>
      <c r="N211" s="298"/>
      <c r="O211" s="298"/>
      <c r="P211" s="298"/>
      <c r="Q211" s="298"/>
      <c r="R211" s="298"/>
      <c r="S211" s="298"/>
      <c r="T211" s="299"/>
      <c r="AT211" s="300" t="s">
        <v>278</v>
      </c>
      <c r="AU211" s="300" t="s">
        <v>92</v>
      </c>
      <c r="AV211" s="15" t="s">
        <v>287</v>
      </c>
      <c r="AW211" s="15" t="s">
        <v>47</v>
      </c>
      <c r="AX211" s="15" t="s">
        <v>24</v>
      </c>
      <c r="AY211" s="300" t="s">
        <v>261</v>
      </c>
    </row>
    <row r="212" spans="2:65" s="1" customFormat="1" ht="14.4" customHeight="1">
      <c r="B212" s="48"/>
      <c r="C212" s="228" t="s">
        <v>604</v>
      </c>
      <c r="D212" s="228" t="s">
        <v>262</v>
      </c>
      <c r="E212" s="229" t="s">
        <v>1227</v>
      </c>
      <c r="F212" s="230" t="s">
        <v>1228</v>
      </c>
      <c r="G212" s="231" t="s">
        <v>474</v>
      </c>
      <c r="H212" s="232">
        <v>1</v>
      </c>
      <c r="I212" s="233"/>
      <c r="J212" s="232">
        <f>ROUND(I212*H212,2)</f>
        <v>0</v>
      </c>
      <c r="K212" s="230" t="s">
        <v>40</v>
      </c>
      <c r="L212" s="74"/>
      <c r="M212" s="234" t="s">
        <v>40</v>
      </c>
      <c r="N212" s="235" t="s">
        <v>55</v>
      </c>
      <c r="O212" s="49"/>
      <c r="P212" s="236">
        <f>O212*H212</f>
        <v>0</v>
      </c>
      <c r="Q212" s="236">
        <v>0.00016</v>
      </c>
      <c r="R212" s="236">
        <f>Q212*H212</f>
        <v>0.00016</v>
      </c>
      <c r="S212" s="236">
        <v>0</v>
      </c>
      <c r="T212" s="237">
        <f>S212*H212</f>
        <v>0</v>
      </c>
      <c r="AR212" s="25" t="s">
        <v>287</v>
      </c>
      <c r="AT212" s="25" t="s">
        <v>262</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2254</v>
      </c>
    </row>
    <row r="213" spans="2:47" s="1" customFormat="1" ht="13.5">
      <c r="B213" s="48"/>
      <c r="C213" s="76"/>
      <c r="D213" s="239" t="s">
        <v>269</v>
      </c>
      <c r="E213" s="76"/>
      <c r="F213" s="240" t="s">
        <v>2255</v>
      </c>
      <c r="G213" s="76"/>
      <c r="H213" s="76"/>
      <c r="I213" s="198"/>
      <c r="J213" s="76"/>
      <c r="K213" s="76"/>
      <c r="L213" s="74"/>
      <c r="M213" s="241"/>
      <c r="N213" s="49"/>
      <c r="O213" s="49"/>
      <c r="P213" s="49"/>
      <c r="Q213" s="49"/>
      <c r="R213" s="49"/>
      <c r="S213" s="49"/>
      <c r="T213" s="97"/>
      <c r="AT213" s="25" t="s">
        <v>269</v>
      </c>
      <c r="AU213" s="25" t="s">
        <v>92</v>
      </c>
    </row>
    <row r="214" spans="2:47" s="1" customFormat="1" ht="13.5">
      <c r="B214" s="48"/>
      <c r="C214" s="76"/>
      <c r="D214" s="239" t="s">
        <v>271</v>
      </c>
      <c r="E214" s="76"/>
      <c r="F214" s="242" t="s">
        <v>1230</v>
      </c>
      <c r="G214" s="76"/>
      <c r="H214" s="76"/>
      <c r="I214" s="198"/>
      <c r="J214" s="76"/>
      <c r="K214" s="76"/>
      <c r="L214" s="74"/>
      <c r="M214" s="241"/>
      <c r="N214" s="49"/>
      <c r="O214" s="49"/>
      <c r="P214" s="49"/>
      <c r="Q214" s="49"/>
      <c r="R214" s="49"/>
      <c r="S214" s="49"/>
      <c r="T214" s="97"/>
      <c r="AT214" s="25" t="s">
        <v>271</v>
      </c>
      <c r="AU214" s="25" t="s">
        <v>92</v>
      </c>
    </row>
    <row r="215" spans="2:63" s="10" customFormat="1" ht="29.85" customHeight="1">
      <c r="B215" s="214"/>
      <c r="C215" s="215"/>
      <c r="D215" s="216" t="s">
        <v>83</v>
      </c>
      <c r="E215" s="274" t="s">
        <v>287</v>
      </c>
      <c r="F215" s="274" t="s">
        <v>778</v>
      </c>
      <c r="G215" s="215"/>
      <c r="H215" s="215"/>
      <c r="I215" s="218"/>
      <c r="J215" s="275">
        <f>BK215</f>
        <v>0</v>
      </c>
      <c r="K215" s="215"/>
      <c r="L215" s="220"/>
      <c r="M215" s="221"/>
      <c r="N215" s="222"/>
      <c r="O215" s="222"/>
      <c r="P215" s="223">
        <f>SUM(P216:P232)</f>
        <v>0</v>
      </c>
      <c r="Q215" s="222"/>
      <c r="R215" s="223">
        <f>SUM(R216:R232)</f>
        <v>6.160850880000001</v>
      </c>
      <c r="S215" s="222"/>
      <c r="T215" s="224">
        <f>SUM(T216:T232)</f>
        <v>0</v>
      </c>
      <c r="AR215" s="225" t="s">
        <v>24</v>
      </c>
      <c r="AT215" s="226" t="s">
        <v>83</v>
      </c>
      <c r="AU215" s="226" t="s">
        <v>24</v>
      </c>
      <c r="AY215" s="225" t="s">
        <v>261</v>
      </c>
      <c r="BK215" s="227">
        <f>SUM(BK216:BK232)</f>
        <v>0</v>
      </c>
    </row>
    <row r="216" spans="2:65" s="1" customFormat="1" ht="22.8" customHeight="1">
      <c r="B216" s="48"/>
      <c r="C216" s="228" t="s">
        <v>607</v>
      </c>
      <c r="D216" s="228" t="s">
        <v>262</v>
      </c>
      <c r="E216" s="229" t="s">
        <v>780</v>
      </c>
      <c r="F216" s="230" t="s">
        <v>781</v>
      </c>
      <c r="G216" s="231" t="s">
        <v>504</v>
      </c>
      <c r="H216" s="232">
        <v>20.38</v>
      </c>
      <c r="I216" s="233"/>
      <c r="J216" s="232">
        <f>ROUND(I216*H216,2)</f>
        <v>0</v>
      </c>
      <c r="K216" s="230" t="s">
        <v>266</v>
      </c>
      <c r="L216" s="74"/>
      <c r="M216" s="234" t="s">
        <v>40</v>
      </c>
      <c r="N216" s="235" t="s">
        <v>55</v>
      </c>
      <c r="O216" s="49"/>
      <c r="P216" s="236">
        <f>O216*H216</f>
        <v>0</v>
      </c>
      <c r="Q216" s="236">
        <v>0.227976</v>
      </c>
      <c r="R216" s="236">
        <f>Q216*H216</f>
        <v>4.64615088</v>
      </c>
      <c r="S216" s="236">
        <v>0</v>
      </c>
      <c r="T216" s="237">
        <f>S216*H216</f>
        <v>0</v>
      </c>
      <c r="AR216" s="25" t="s">
        <v>287</v>
      </c>
      <c r="AT216" s="25" t="s">
        <v>262</v>
      </c>
      <c r="AU216" s="25" t="s">
        <v>92</v>
      </c>
      <c r="AY216" s="25" t="s">
        <v>261</v>
      </c>
      <c r="BE216" s="238">
        <f>IF(N216="základní",J216,0)</f>
        <v>0</v>
      </c>
      <c r="BF216" s="238">
        <f>IF(N216="snížená",J216,0)</f>
        <v>0</v>
      </c>
      <c r="BG216" s="238">
        <f>IF(N216="zákl. přenesená",J216,0)</f>
        <v>0</v>
      </c>
      <c r="BH216" s="238">
        <f>IF(N216="sníž. přenesená",J216,0)</f>
        <v>0</v>
      </c>
      <c r="BI216" s="238">
        <f>IF(N216="nulová",J216,0)</f>
        <v>0</v>
      </c>
      <c r="BJ216" s="25" t="s">
        <v>24</v>
      </c>
      <c r="BK216" s="238">
        <f>ROUND(I216*H216,2)</f>
        <v>0</v>
      </c>
      <c r="BL216" s="25" t="s">
        <v>287</v>
      </c>
      <c r="BM216" s="25" t="s">
        <v>2256</v>
      </c>
    </row>
    <row r="217" spans="2:47" s="1" customFormat="1" ht="13.5">
      <c r="B217" s="48"/>
      <c r="C217" s="76"/>
      <c r="D217" s="239" t="s">
        <v>269</v>
      </c>
      <c r="E217" s="76"/>
      <c r="F217" s="240" t="s">
        <v>783</v>
      </c>
      <c r="G217" s="76"/>
      <c r="H217" s="76"/>
      <c r="I217" s="198"/>
      <c r="J217" s="76"/>
      <c r="K217" s="76"/>
      <c r="L217" s="74"/>
      <c r="M217" s="241"/>
      <c r="N217" s="49"/>
      <c r="O217" s="49"/>
      <c r="P217" s="49"/>
      <c r="Q217" s="49"/>
      <c r="R217" s="49"/>
      <c r="S217" s="49"/>
      <c r="T217" s="97"/>
      <c r="AT217" s="25" t="s">
        <v>269</v>
      </c>
      <c r="AU217" s="25" t="s">
        <v>92</v>
      </c>
    </row>
    <row r="218" spans="2:47" s="1" customFormat="1" ht="13.5">
      <c r="B218" s="48"/>
      <c r="C218" s="76"/>
      <c r="D218" s="239" t="s">
        <v>343</v>
      </c>
      <c r="E218" s="76"/>
      <c r="F218" s="242" t="s">
        <v>784</v>
      </c>
      <c r="G218" s="76"/>
      <c r="H218" s="76"/>
      <c r="I218" s="198"/>
      <c r="J218" s="76"/>
      <c r="K218" s="76"/>
      <c r="L218" s="74"/>
      <c r="M218" s="241"/>
      <c r="N218" s="49"/>
      <c r="O218" s="49"/>
      <c r="P218" s="49"/>
      <c r="Q218" s="49"/>
      <c r="R218" s="49"/>
      <c r="S218" s="49"/>
      <c r="T218" s="97"/>
      <c r="AT218" s="25" t="s">
        <v>343</v>
      </c>
      <c r="AU218" s="25" t="s">
        <v>92</v>
      </c>
    </row>
    <row r="219" spans="2:51" s="12" customFormat="1" ht="13.5">
      <c r="B219" s="253"/>
      <c r="C219" s="254"/>
      <c r="D219" s="239" t="s">
        <v>278</v>
      </c>
      <c r="E219" s="255" t="s">
        <v>40</v>
      </c>
      <c r="F219" s="256" t="s">
        <v>2257</v>
      </c>
      <c r="G219" s="254"/>
      <c r="H219" s="257">
        <v>1.45</v>
      </c>
      <c r="I219" s="258"/>
      <c r="J219" s="254"/>
      <c r="K219" s="254"/>
      <c r="L219" s="259"/>
      <c r="M219" s="260"/>
      <c r="N219" s="261"/>
      <c r="O219" s="261"/>
      <c r="P219" s="261"/>
      <c r="Q219" s="261"/>
      <c r="R219" s="261"/>
      <c r="S219" s="261"/>
      <c r="T219" s="262"/>
      <c r="AT219" s="263" t="s">
        <v>278</v>
      </c>
      <c r="AU219" s="263" t="s">
        <v>92</v>
      </c>
      <c r="AV219" s="12" t="s">
        <v>92</v>
      </c>
      <c r="AW219" s="12" t="s">
        <v>47</v>
      </c>
      <c r="AX219" s="12" t="s">
        <v>84</v>
      </c>
      <c r="AY219" s="263" t="s">
        <v>261</v>
      </c>
    </row>
    <row r="220" spans="2:51" s="12" customFormat="1" ht="13.5">
      <c r="B220" s="253"/>
      <c r="C220" s="254"/>
      <c r="D220" s="239" t="s">
        <v>278</v>
      </c>
      <c r="E220" s="255" t="s">
        <v>40</v>
      </c>
      <c r="F220" s="256" t="s">
        <v>1233</v>
      </c>
      <c r="G220" s="254"/>
      <c r="H220" s="257">
        <v>1.96</v>
      </c>
      <c r="I220" s="258"/>
      <c r="J220" s="254"/>
      <c r="K220" s="254"/>
      <c r="L220" s="259"/>
      <c r="M220" s="260"/>
      <c r="N220" s="261"/>
      <c r="O220" s="261"/>
      <c r="P220" s="261"/>
      <c r="Q220" s="261"/>
      <c r="R220" s="261"/>
      <c r="S220" s="261"/>
      <c r="T220" s="262"/>
      <c r="AT220" s="263" t="s">
        <v>278</v>
      </c>
      <c r="AU220" s="263" t="s">
        <v>92</v>
      </c>
      <c r="AV220" s="12" t="s">
        <v>92</v>
      </c>
      <c r="AW220" s="12" t="s">
        <v>47</v>
      </c>
      <c r="AX220" s="12" t="s">
        <v>84</v>
      </c>
      <c r="AY220" s="263" t="s">
        <v>261</v>
      </c>
    </row>
    <row r="221" spans="2:51" s="12" customFormat="1" ht="13.5">
      <c r="B221" s="253"/>
      <c r="C221" s="254"/>
      <c r="D221" s="239" t="s">
        <v>278</v>
      </c>
      <c r="E221" s="255" t="s">
        <v>40</v>
      </c>
      <c r="F221" s="256" t="s">
        <v>2258</v>
      </c>
      <c r="G221" s="254"/>
      <c r="H221" s="257">
        <v>13.05</v>
      </c>
      <c r="I221" s="258"/>
      <c r="J221" s="254"/>
      <c r="K221" s="254"/>
      <c r="L221" s="259"/>
      <c r="M221" s="260"/>
      <c r="N221" s="261"/>
      <c r="O221" s="261"/>
      <c r="P221" s="261"/>
      <c r="Q221" s="261"/>
      <c r="R221" s="261"/>
      <c r="S221" s="261"/>
      <c r="T221" s="262"/>
      <c r="AT221" s="263" t="s">
        <v>278</v>
      </c>
      <c r="AU221" s="263" t="s">
        <v>92</v>
      </c>
      <c r="AV221" s="12" t="s">
        <v>92</v>
      </c>
      <c r="AW221" s="12" t="s">
        <v>47</v>
      </c>
      <c r="AX221" s="12" t="s">
        <v>84</v>
      </c>
      <c r="AY221" s="263" t="s">
        <v>261</v>
      </c>
    </row>
    <row r="222" spans="2:51" s="12" customFormat="1" ht="13.5">
      <c r="B222" s="253"/>
      <c r="C222" s="254"/>
      <c r="D222" s="239" t="s">
        <v>278</v>
      </c>
      <c r="E222" s="255" t="s">
        <v>40</v>
      </c>
      <c r="F222" s="256" t="s">
        <v>1235</v>
      </c>
      <c r="G222" s="254"/>
      <c r="H222" s="257">
        <v>1.2</v>
      </c>
      <c r="I222" s="258"/>
      <c r="J222" s="254"/>
      <c r="K222" s="254"/>
      <c r="L222" s="259"/>
      <c r="M222" s="260"/>
      <c r="N222" s="261"/>
      <c r="O222" s="261"/>
      <c r="P222" s="261"/>
      <c r="Q222" s="261"/>
      <c r="R222" s="261"/>
      <c r="S222" s="261"/>
      <c r="T222" s="262"/>
      <c r="AT222" s="263" t="s">
        <v>278</v>
      </c>
      <c r="AU222" s="263" t="s">
        <v>92</v>
      </c>
      <c r="AV222" s="12" t="s">
        <v>92</v>
      </c>
      <c r="AW222" s="12" t="s">
        <v>47</v>
      </c>
      <c r="AX222" s="12" t="s">
        <v>84</v>
      </c>
      <c r="AY222" s="263" t="s">
        <v>261</v>
      </c>
    </row>
    <row r="223" spans="2:51" s="12" customFormat="1" ht="13.5">
      <c r="B223" s="253"/>
      <c r="C223" s="254"/>
      <c r="D223" s="239" t="s">
        <v>278</v>
      </c>
      <c r="E223" s="255" t="s">
        <v>40</v>
      </c>
      <c r="F223" s="256" t="s">
        <v>1954</v>
      </c>
      <c r="G223" s="254"/>
      <c r="H223" s="257">
        <v>0.9</v>
      </c>
      <c r="I223" s="258"/>
      <c r="J223" s="254"/>
      <c r="K223" s="254"/>
      <c r="L223" s="259"/>
      <c r="M223" s="260"/>
      <c r="N223" s="261"/>
      <c r="O223" s="261"/>
      <c r="P223" s="261"/>
      <c r="Q223" s="261"/>
      <c r="R223" s="261"/>
      <c r="S223" s="261"/>
      <c r="T223" s="262"/>
      <c r="AT223" s="263" t="s">
        <v>278</v>
      </c>
      <c r="AU223" s="263" t="s">
        <v>92</v>
      </c>
      <c r="AV223" s="12" t="s">
        <v>92</v>
      </c>
      <c r="AW223" s="12" t="s">
        <v>47</v>
      </c>
      <c r="AX223" s="12" t="s">
        <v>84</v>
      </c>
      <c r="AY223" s="263" t="s">
        <v>261</v>
      </c>
    </row>
    <row r="224" spans="2:51" s="12" customFormat="1" ht="13.5">
      <c r="B224" s="253"/>
      <c r="C224" s="254"/>
      <c r="D224" s="239" t="s">
        <v>278</v>
      </c>
      <c r="E224" s="255" t="s">
        <v>40</v>
      </c>
      <c r="F224" s="256" t="s">
        <v>1236</v>
      </c>
      <c r="G224" s="254"/>
      <c r="H224" s="257">
        <v>0.5</v>
      </c>
      <c r="I224" s="258"/>
      <c r="J224" s="254"/>
      <c r="K224" s="254"/>
      <c r="L224" s="259"/>
      <c r="M224" s="260"/>
      <c r="N224" s="261"/>
      <c r="O224" s="261"/>
      <c r="P224" s="261"/>
      <c r="Q224" s="261"/>
      <c r="R224" s="261"/>
      <c r="S224" s="261"/>
      <c r="T224" s="262"/>
      <c r="AT224" s="263" t="s">
        <v>278</v>
      </c>
      <c r="AU224" s="263" t="s">
        <v>92</v>
      </c>
      <c r="AV224" s="12" t="s">
        <v>92</v>
      </c>
      <c r="AW224" s="12" t="s">
        <v>47</v>
      </c>
      <c r="AX224" s="12" t="s">
        <v>84</v>
      </c>
      <c r="AY224" s="263" t="s">
        <v>261</v>
      </c>
    </row>
    <row r="225" spans="2:51" s="12" customFormat="1" ht="13.5">
      <c r="B225" s="253"/>
      <c r="C225" s="254"/>
      <c r="D225" s="239" t="s">
        <v>278</v>
      </c>
      <c r="E225" s="255" t="s">
        <v>40</v>
      </c>
      <c r="F225" s="256" t="s">
        <v>2259</v>
      </c>
      <c r="G225" s="254"/>
      <c r="H225" s="257">
        <v>1.32</v>
      </c>
      <c r="I225" s="258"/>
      <c r="J225" s="254"/>
      <c r="K225" s="254"/>
      <c r="L225" s="259"/>
      <c r="M225" s="260"/>
      <c r="N225" s="261"/>
      <c r="O225" s="261"/>
      <c r="P225" s="261"/>
      <c r="Q225" s="261"/>
      <c r="R225" s="261"/>
      <c r="S225" s="261"/>
      <c r="T225" s="262"/>
      <c r="AT225" s="263" t="s">
        <v>278</v>
      </c>
      <c r="AU225" s="263" t="s">
        <v>92</v>
      </c>
      <c r="AV225" s="12" t="s">
        <v>92</v>
      </c>
      <c r="AW225" s="12" t="s">
        <v>47</v>
      </c>
      <c r="AX225" s="12" t="s">
        <v>84</v>
      </c>
      <c r="AY225" s="263" t="s">
        <v>261</v>
      </c>
    </row>
    <row r="226" spans="2:51" s="15" customFormat="1" ht="13.5">
      <c r="B226" s="290"/>
      <c r="C226" s="291"/>
      <c r="D226" s="239" t="s">
        <v>278</v>
      </c>
      <c r="E226" s="292" t="s">
        <v>40</v>
      </c>
      <c r="F226" s="293" t="s">
        <v>380</v>
      </c>
      <c r="G226" s="291"/>
      <c r="H226" s="294">
        <v>20.38</v>
      </c>
      <c r="I226" s="295"/>
      <c r="J226" s="291"/>
      <c r="K226" s="291"/>
      <c r="L226" s="296"/>
      <c r="M226" s="297"/>
      <c r="N226" s="298"/>
      <c r="O226" s="298"/>
      <c r="P226" s="298"/>
      <c r="Q226" s="298"/>
      <c r="R226" s="298"/>
      <c r="S226" s="298"/>
      <c r="T226" s="299"/>
      <c r="AT226" s="300" t="s">
        <v>278</v>
      </c>
      <c r="AU226" s="300" t="s">
        <v>92</v>
      </c>
      <c r="AV226" s="15" t="s">
        <v>287</v>
      </c>
      <c r="AW226" s="15" t="s">
        <v>47</v>
      </c>
      <c r="AX226" s="15" t="s">
        <v>24</v>
      </c>
      <c r="AY226" s="300" t="s">
        <v>261</v>
      </c>
    </row>
    <row r="227" spans="2:65" s="1" customFormat="1" ht="22.8" customHeight="1">
      <c r="B227" s="48"/>
      <c r="C227" s="228" t="s">
        <v>615</v>
      </c>
      <c r="D227" s="228" t="s">
        <v>262</v>
      </c>
      <c r="E227" s="229" t="s">
        <v>1064</v>
      </c>
      <c r="F227" s="230" t="s">
        <v>1065</v>
      </c>
      <c r="G227" s="231" t="s">
        <v>340</v>
      </c>
      <c r="H227" s="232">
        <v>0.81</v>
      </c>
      <c r="I227" s="233"/>
      <c r="J227" s="232">
        <f>ROUND(I227*H227,2)</f>
        <v>0</v>
      </c>
      <c r="K227" s="230" t="s">
        <v>266</v>
      </c>
      <c r="L227" s="74"/>
      <c r="M227" s="234" t="s">
        <v>40</v>
      </c>
      <c r="N227" s="235" t="s">
        <v>55</v>
      </c>
      <c r="O227" s="49"/>
      <c r="P227" s="236">
        <f>O227*H227</f>
        <v>0</v>
      </c>
      <c r="Q227" s="236">
        <v>1.87</v>
      </c>
      <c r="R227" s="236">
        <f>Q227*H227</f>
        <v>1.5147000000000002</v>
      </c>
      <c r="S227" s="236">
        <v>0</v>
      </c>
      <c r="T227" s="237">
        <f>S227*H227</f>
        <v>0</v>
      </c>
      <c r="AR227" s="25" t="s">
        <v>287</v>
      </c>
      <c r="AT227" s="25" t="s">
        <v>262</v>
      </c>
      <c r="AU227" s="25" t="s">
        <v>92</v>
      </c>
      <c r="AY227" s="25" t="s">
        <v>261</v>
      </c>
      <c r="BE227" s="238">
        <f>IF(N227="základní",J227,0)</f>
        <v>0</v>
      </c>
      <c r="BF227" s="238">
        <f>IF(N227="snížená",J227,0)</f>
        <v>0</v>
      </c>
      <c r="BG227" s="238">
        <f>IF(N227="zákl. přenesená",J227,0)</f>
        <v>0</v>
      </c>
      <c r="BH227" s="238">
        <f>IF(N227="sníž. přenesená",J227,0)</f>
        <v>0</v>
      </c>
      <c r="BI227" s="238">
        <f>IF(N227="nulová",J227,0)</f>
        <v>0</v>
      </c>
      <c r="BJ227" s="25" t="s">
        <v>24</v>
      </c>
      <c r="BK227" s="238">
        <f>ROUND(I227*H227,2)</f>
        <v>0</v>
      </c>
      <c r="BL227" s="25" t="s">
        <v>287</v>
      </c>
      <c r="BM227" s="25" t="s">
        <v>2260</v>
      </c>
    </row>
    <row r="228" spans="2:47" s="1" customFormat="1" ht="13.5">
      <c r="B228" s="48"/>
      <c r="C228" s="76"/>
      <c r="D228" s="239" t="s">
        <v>269</v>
      </c>
      <c r="E228" s="76"/>
      <c r="F228" s="240" t="s">
        <v>1067</v>
      </c>
      <c r="G228" s="76"/>
      <c r="H228" s="76"/>
      <c r="I228" s="198"/>
      <c r="J228" s="76"/>
      <c r="K228" s="76"/>
      <c r="L228" s="74"/>
      <c r="M228" s="241"/>
      <c r="N228" s="49"/>
      <c r="O228" s="49"/>
      <c r="P228" s="49"/>
      <c r="Q228" s="49"/>
      <c r="R228" s="49"/>
      <c r="S228" s="49"/>
      <c r="T228" s="97"/>
      <c r="AT228" s="25" t="s">
        <v>269</v>
      </c>
      <c r="AU228" s="25" t="s">
        <v>92</v>
      </c>
    </row>
    <row r="229" spans="2:47" s="1" customFormat="1" ht="13.5">
      <c r="B229" s="48"/>
      <c r="C229" s="76"/>
      <c r="D229" s="239" t="s">
        <v>343</v>
      </c>
      <c r="E229" s="76"/>
      <c r="F229" s="242" t="s">
        <v>1068</v>
      </c>
      <c r="G229" s="76"/>
      <c r="H229" s="76"/>
      <c r="I229" s="198"/>
      <c r="J229" s="76"/>
      <c r="K229" s="76"/>
      <c r="L229" s="74"/>
      <c r="M229" s="241"/>
      <c r="N229" s="49"/>
      <c r="O229" s="49"/>
      <c r="P229" s="49"/>
      <c r="Q229" s="49"/>
      <c r="R229" s="49"/>
      <c r="S229" s="49"/>
      <c r="T229" s="97"/>
      <c r="AT229" s="25" t="s">
        <v>343</v>
      </c>
      <c r="AU229" s="25" t="s">
        <v>92</v>
      </c>
    </row>
    <row r="230" spans="2:51" s="12" customFormat="1" ht="13.5">
      <c r="B230" s="253"/>
      <c r="C230" s="254"/>
      <c r="D230" s="239" t="s">
        <v>278</v>
      </c>
      <c r="E230" s="255" t="s">
        <v>40</v>
      </c>
      <c r="F230" s="256" t="s">
        <v>2261</v>
      </c>
      <c r="G230" s="254"/>
      <c r="H230" s="257">
        <v>0.18</v>
      </c>
      <c r="I230" s="258"/>
      <c r="J230" s="254"/>
      <c r="K230" s="254"/>
      <c r="L230" s="259"/>
      <c r="M230" s="260"/>
      <c r="N230" s="261"/>
      <c r="O230" s="261"/>
      <c r="P230" s="261"/>
      <c r="Q230" s="261"/>
      <c r="R230" s="261"/>
      <c r="S230" s="261"/>
      <c r="T230" s="262"/>
      <c r="AT230" s="263" t="s">
        <v>278</v>
      </c>
      <c r="AU230" s="263" t="s">
        <v>92</v>
      </c>
      <c r="AV230" s="12" t="s">
        <v>92</v>
      </c>
      <c r="AW230" s="12" t="s">
        <v>47</v>
      </c>
      <c r="AX230" s="12" t="s">
        <v>84</v>
      </c>
      <c r="AY230" s="263" t="s">
        <v>261</v>
      </c>
    </row>
    <row r="231" spans="2:51" s="12" customFormat="1" ht="13.5">
      <c r="B231" s="253"/>
      <c r="C231" s="254"/>
      <c r="D231" s="239" t="s">
        <v>278</v>
      </c>
      <c r="E231" s="255" t="s">
        <v>40</v>
      </c>
      <c r="F231" s="256" t="s">
        <v>1959</v>
      </c>
      <c r="G231" s="254"/>
      <c r="H231" s="257">
        <v>0.63</v>
      </c>
      <c r="I231" s="258"/>
      <c r="J231" s="254"/>
      <c r="K231" s="254"/>
      <c r="L231" s="259"/>
      <c r="M231" s="260"/>
      <c r="N231" s="261"/>
      <c r="O231" s="261"/>
      <c r="P231" s="261"/>
      <c r="Q231" s="261"/>
      <c r="R231" s="261"/>
      <c r="S231" s="261"/>
      <c r="T231" s="262"/>
      <c r="AT231" s="263" t="s">
        <v>278</v>
      </c>
      <c r="AU231" s="263" t="s">
        <v>92</v>
      </c>
      <c r="AV231" s="12" t="s">
        <v>92</v>
      </c>
      <c r="AW231" s="12" t="s">
        <v>47</v>
      </c>
      <c r="AX231" s="12" t="s">
        <v>84</v>
      </c>
      <c r="AY231" s="263" t="s">
        <v>261</v>
      </c>
    </row>
    <row r="232" spans="2:51" s="15" customFormat="1" ht="13.5">
      <c r="B232" s="290"/>
      <c r="C232" s="291"/>
      <c r="D232" s="239" t="s">
        <v>278</v>
      </c>
      <c r="E232" s="292" t="s">
        <v>40</v>
      </c>
      <c r="F232" s="293" t="s">
        <v>380</v>
      </c>
      <c r="G232" s="291"/>
      <c r="H232" s="294">
        <v>0.81</v>
      </c>
      <c r="I232" s="295"/>
      <c r="J232" s="291"/>
      <c r="K232" s="291"/>
      <c r="L232" s="296"/>
      <c r="M232" s="297"/>
      <c r="N232" s="298"/>
      <c r="O232" s="298"/>
      <c r="P232" s="298"/>
      <c r="Q232" s="298"/>
      <c r="R232" s="298"/>
      <c r="S232" s="298"/>
      <c r="T232" s="299"/>
      <c r="AT232" s="300" t="s">
        <v>278</v>
      </c>
      <c r="AU232" s="300" t="s">
        <v>92</v>
      </c>
      <c r="AV232" s="15" t="s">
        <v>287</v>
      </c>
      <c r="AW232" s="15" t="s">
        <v>47</v>
      </c>
      <c r="AX232" s="15" t="s">
        <v>24</v>
      </c>
      <c r="AY232" s="300" t="s">
        <v>261</v>
      </c>
    </row>
    <row r="233" spans="2:63" s="10" customFormat="1" ht="29.85" customHeight="1">
      <c r="B233" s="214"/>
      <c r="C233" s="215"/>
      <c r="D233" s="216" t="s">
        <v>83</v>
      </c>
      <c r="E233" s="274" t="s">
        <v>308</v>
      </c>
      <c r="F233" s="274" t="s">
        <v>853</v>
      </c>
      <c r="G233" s="215"/>
      <c r="H233" s="215"/>
      <c r="I233" s="218"/>
      <c r="J233" s="275">
        <f>BK233</f>
        <v>0</v>
      </c>
      <c r="K233" s="215"/>
      <c r="L233" s="220"/>
      <c r="M233" s="221"/>
      <c r="N233" s="222"/>
      <c r="O233" s="222"/>
      <c r="P233" s="223">
        <f>SUM(P234:P253)</f>
        <v>0</v>
      </c>
      <c r="Q233" s="222"/>
      <c r="R233" s="223">
        <f>SUM(R234:R253)</f>
        <v>0.19250627952799998</v>
      </c>
      <c r="S233" s="222"/>
      <c r="T233" s="224">
        <f>SUM(T234:T253)</f>
        <v>0</v>
      </c>
      <c r="AR233" s="225" t="s">
        <v>24</v>
      </c>
      <c r="AT233" s="226" t="s">
        <v>83</v>
      </c>
      <c r="AU233" s="226" t="s">
        <v>24</v>
      </c>
      <c r="AY233" s="225" t="s">
        <v>261</v>
      </c>
      <c r="BK233" s="227">
        <f>SUM(BK234:BK253)</f>
        <v>0</v>
      </c>
    </row>
    <row r="234" spans="2:65" s="1" customFormat="1" ht="14.4" customHeight="1">
      <c r="B234" s="48"/>
      <c r="C234" s="228" t="s">
        <v>622</v>
      </c>
      <c r="D234" s="228" t="s">
        <v>262</v>
      </c>
      <c r="E234" s="229" t="s">
        <v>1259</v>
      </c>
      <c r="F234" s="230" t="s">
        <v>1260</v>
      </c>
      <c r="G234" s="231" t="s">
        <v>857</v>
      </c>
      <c r="H234" s="232">
        <v>2.42</v>
      </c>
      <c r="I234" s="233"/>
      <c r="J234" s="232">
        <f>ROUND(I234*H234,2)</f>
        <v>0</v>
      </c>
      <c r="K234" s="230" t="s">
        <v>266</v>
      </c>
      <c r="L234" s="74"/>
      <c r="M234" s="234" t="s">
        <v>40</v>
      </c>
      <c r="N234" s="235" t="s">
        <v>55</v>
      </c>
      <c r="O234" s="49"/>
      <c r="P234" s="236">
        <f>O234*H234</f>
        <v>0</v>
      </c>
      <c r="Q234" s="236">
        <v>0.0002154684</v>
      </c>
      <c r="R234" s="236">
        <f>Q234*H234</f>
        <v>0.0005214335279999999</v>
      </c>
      <c r="S234" s="236">
        <v>0</v>
      </c>
      <c r="T234" s="237">
        <f>S234*H234</f>
        <v>0</v>
      </c>
      <c r="AR234" s="25" t="s">
        <v>287</v>
      </c>
      <c r="AT234" s="25" t="s">
        <v>262</v>
      </c>
      <c r="AU234" s="25" t="s">
        <v>92</v>
      </c>
      <c r="AY234" s="25" t="s">
        <v>261</v>
      </c>
      <c r="BE234" s="238">
        <f>IF(N234="základní",J234,0)</f>
        <v>0</v>
      </c>
      <c r="BF234" s="238">
        <f>IF(N234="snížená",J234,0)</f>
        <v>0</v>
      </c>
      <c r="BG234" s="238">
        <f>IF(N234="zákl. přenesená",J234,0)</f>
        <v>0</v>
      </c>
      <c r="BH234" s="238">
        <f>IF(N234="sníž. přenesená",J234,0)</f>
        <v>0</v>
      </c>
      <c r="BI234" s="238">
        <f>IF(N234="nulová",J234,0)</f>
        <v>0</v>
      </c>
      <c r="BJ234" s="25" t="s">
        <v>24</v>
      </c>
      <c r="BK234" s="238">
        <f>ROUND(I234*H234,2)</f>
        <v>0</v>
      </c>
      <c r="BL234" s="25" t="s">
        <v>287</v>
      </c>
      <c r="BM234" s="25" t="s">
        <v>2262</v>
      </c>
    </row>
    <row r="235" spans="2:47" s="1" customFormat="1" ht="13.5">
      <c r="B235" s="48"/>
      <c r="C235" s="76"/>
      <c r="D235" s="239" t="s">
        <v>269</v>
      </c>
      <c r="E235" s="76"/>
      <c r="F235" s="240" t="s">
        <v>1262</v>
      </c>
      <c r="G235" s="76"/>
      <c r="H235" s="76"/>
      <c r="I235" s="198"/>
      <c r="J235" s="76"/>
      <c r="K235" s="76"/>
      <c r="L235" s="74"/>
      <c r="M235" s="241"/>
      <c r="N235" s="49"/>
      <c r="O235" s="49"/>
      <c r="P235" s="49"/>
      <c r="Q235" s="49"/>
      <c r="R235" s="49"/>
      <c r="S235" s="49"/>
      <c r="T235" s="97"/>
      <c r="AT235" s="25" t="s">
        <v>269</v>
      </c>
      <c r="AU235" s="25" t="s">
        <v>92</v>
      </c>
    </row>
    <row r="236" spans="2:47" s="1" customFormat="1" ht="13.5">
      <c r="B236" s="48"/>
      <c r="C236" s="76"/>
      <c r="D236" s="239" t="s">
        <v>343</v>
      </c>
      <c r="E236" s="76"/>
      <c r="F236" s="242" t="s">
        <v>1263</v>
      </c>
      <c r="G236" s="76"/>
      <c r="H236" s="76"/>
      <c r="I236" s="198"/>
      <c r="J236" s="76"/>
      <c r="K236" s="76"/>
      <c r="L236" s="74"/>
      <c r="M236" s="241"/>
      <c r="N236" s="49"/>
      <c r="O236" s="49"/>
      <c r="P236" s="49"/>
      <c r="Q236" s="49"/>
      <c r="R236" s="49"/>
      <c r="S236" s="49"/>
      <c r="T236" s="97"/>
      <c r="AT236" s="25" t="s">
        <v>343</v>
      </c>
      <c r="AU236" s="25" t="s">
        <v>92</v>
      </c>
    </row>
    <row r="237" spans="2:51" s="12" customFormat="1" ht="13.5">
      <c r="B237" s="253"/>
      <c r="C237" s="254"/>
      <c r="D237" s="239" t="s">
        <v>278</v>
      </c>
      <c r="E237" s="255" t="s">
        <v>40</v>
      </c>
      <c r="F237" s="256" t="s">
        <v>1264</v>
      </c>
      <c r="G237" s="254"/>
      <c r="H237" s="257">
        <v>2.42</v>
      </c>
      <c r="I237" s="258"/>
      <c r="J237" s="254"/>
      <c r="K237" s="254"/>
      <c r="L237" s="259"/>
      <c r="M237" s="260"/>
      <c r="N237" s="261"/>
      <c r="O237" s="261"/>
      <c r="P237" s="261"/>
      <c r="Q237" s="261"/>
      <c r="R237" s="261"/>
      <c r="S237" s="261"/>
      <c r="T237" s="262"/>
      <c r="AT237" s="263" t="s">
        <v>278</v>
      </c>
      <c r="AU237" s="263" t="s">
        <v>92</v>
      </c>
      <c r="AV237" s="12" t="s">
        <v>92</v>
      </c>
      <c r="AW237" s="12" t="s">
        <v>47</v>
      </c>
      <c r="AX237" s="12" t="s">
        <v>24</v>
      </c>
      <c r="AY237" s="263" t="s">
        <v>261</v>
      </c>
    </row>
    <row r="238" spans="2:65" s="1" customFormat="1" ht="22.8" customHeight="1">
      <c r="B238" s="48"/>
      <c r="C238" s="228" t="s">
        <v>625</v>
      </c>
      <c r="D238" s="228" t="s">
        <v>262</v>
      </c>
      <c r="E238" s="229" t="s">
        <v>1241</v>
      </c>
      <c r="F238" s="230" t="s">
        <v>1242</v>
      </c>
      <c r="G238" s="231" t="s">
        <v>857</v>
      </c>
      <c r="H238" s="232">
        <v>15</v>
      </c>
      <c r="I238" s="233"/>
      <c r="J238" s="232">
        <f>ROUND(I238*H238,2)</f>
        <v>0</v>
      </c>
      <c r="K238" s="230" t="s">
        <v>266</v>
      </c>
      <c r="L238" s="74"/>
      <c r="M238" s="234" t="s">
        <v>40</v>
      </c>
      <c r="N238" s="235" t="s">
        <v>55</v>
      </c>
      <c r="O238" s="49"/>
      <c r="P238" s="236">
        <f>O238*H238</f>
        <v>0</v>
      </c>
      <c r="Q238" s="236">
        <v>2.8E-06</v>
      </c>
      <c r="R238" s="236">
        <f>Q238*H238</f>
        <v>4.2E-05</v>
      </c>
      <c r="S238" s="236">
        <v>0</v>
      </c>
      <c r="T238" s="237">
        <f>S238*H238</f>
        <v>0</v>
      </c>
      <c r="AR238" s="25" t="s">
        <v>287</v>
      </c>
      <c r="AT238" s="25" t="s">
        <v>262</v>
      </c>
      <c r="AU238" s="25" t="s">
        <v>92</v>
      </c>
      <c r="AY238" s="25" t="s">
        <v>261</v>
      </c>
      <c r="BE238" s="238">
        <f>IF(N238="základní",J238,0)</f>
        <v>0</v>
      </c>
      <c r="BF238" s="238">
        <f>IF(N238="snížená",J238,0)</f>
        <v>0</v>
      </c>
      <c r="BG238" s="238">
        <f>IF(N238="zákl. přenesená",J238,0)</f>
        <v>0</v>
      </c>
      <c r="BH238" s="238">
        <f>IF(N238="sníž. přenesená",J238,0)</f>
        <v>0</v>
      </c>
      <c r="BI238" s="238">
        <f>IF(N238="nulová",J238,0)</f>
        <v>0</v>
      </c>
      <c r="BJ238" s="25" t="s">
        <v>24</v>
      </c>
      <c r="BK238" s="238">
        <f>ROUND(I238*H238,2)</f>
        <v>0</v>
      </c>
      <c r="BL238" s="25" t="s">
        <v>287</v>
      </c>
      <c r="BM238" s="25" t="s">
        <v>2263</v>
      </c>
    </row>
    <row r="239" spans="2:47" s="1" customFormat="1" ht="13.5">
      <c r="B239" s="48"/>
      <c r="C239" s="76"/>
      <c r="D239" s="239" t="s">
        <v>269</v>
      </c>
      <c r="E239" s="76"/>
      <c r="F239" s="240" t="s">
        <v>1244</v>
      </c>
      <c r="G239" s="76"/>
      <c r="H239" s="76"/>
      <c r="I239" s="198"/>
      <c r="J239" s="76"/>
      <c r="K239" s="76"/>
      <c r="L239" s="74"/>
      <c r="M239" s="241"/>
      <c r="N239" s="49"/>
      <c r="O239" s="49"/>
      <c r="P239" s="49"/>
      <c r="Q239" s="49"/>
      <c r="R239" s="49"/>
      <c r="S239" s="49"/>
      <c r="T239" s="97"/>
      <c r="AT239" s="25" t="s">
        <v>269</v>
      </c>
      <c r="AU239" s="25" t="s">
        <v>92</v>
      </c>
    </row>
    <row r="240" spans="2:47" s="1" customFormat="1" ht="13.5">
      <c r="B240" s="48"/>
      <c r="C240" s="76"/>
      <c r="D240" s="239" t="s">
        <v>343</v>
      </c>
      <c r="E240" s="76"/>
      <c r="F240" s="242" t="s">
        <v>1245</v>
      </c>
      <c r="G240" s="76"/>
      <c r="H240" s="76"/>
      <c r="I240" s="198"/>
      <c r="J240" s="76"/>
      <c r="K240" s="76"/>
      <c r="L240" s="74"/>
      <c r="M240" s="241"/>
      <c r="N240" s="49"/>
      <c r="O240" s="49"/>
      <c r="P240" s="49"/>
      <c r="Q240" s="49"/>
      <c r="R240" s="49"/>
      <c r="S240" s="49"/>
      <c r="T240" s="97"/>
      <c r="AT240" s="25" t="s">
        <v>343</v>
      </c>
      <c r="AU240" s="25" t="s">
        <v>92</v>
      </c>
    </row>
    <row r="241" spans="2:51" s="12" customFormat="1" ht="13.5">
      <c r="B241" s="253"/>
      <c r="C241" s="254"/>
      <c r="D241" s="239" t="s">
        <v>278</v>
      </c>
      <c r="E241" s="255" t="s">
        <v>40</v>
      </c>
      <c r="F241" s="256" t="s">
        <v>2264</v>
      </c>
      <c r="G241" s="254"/>
      <c r="H241" s="257">
        <v>15</v>
      </c>
      <c r="I241" s="258"/>
      <c r="J241" s="254"/>
      <c r="K241" s="254"/>
      <c r="L241" s="259"/>
      <c r="M241" s="260"/>
      <c r="N241" s="261"/>
      <c r="O241" s="261"/>
      <c r="P241" s="261"/>
      <c r="Q241" s="261"/>
      <c r="R241" s="261"/>
      <c r="S241" s="261"/>
      <c r="T241" s="262"/>
      <c r="AT241" s="263" t="s">
        <v>278</v>
      </c>
      <c r="AU241" s="263" t="s">
        <v>92</v>
      </c>
      <c r="AV241" s="12" t="s">
        <v>92</v>
      </c>
      <c r="AW241" s="12" t="s">
        <v>47</v>
      </c>
      <c r="AX241" s="12" t="s">
        <v>24</v>
      </c>
      <c r="AY241" s="263" t="s">
        <v>261</v>
      </c>
    </row>
    <row r="242" spans="2:65" s="1" customFormat="1" ht="22.8" customHeight="1">
      <c r="B242" s="48"/>
      <c r="C242" s="301" t="s">
        <v>631</v>
      </c>
      <c r="D242" s="301" t="s">
        <v>510</v>
      </c>
      <c r="E242" s="302" t="s">
        <v>1247</v>
      </c>
      <c r="F242" s="303" t="s">
        <v>1248</v>
      </c>
      <c r="G242" s="304" t="s">
        <v>474</v>
      </c>
      <c r="H242" s="305">
        <v>8</v>
      </c>
      <c r="I242" s="306"/>
      <c r="J242" s="305">
        <f>ROUND(I242*H242,2)</f>
        <v>0</v>
      </c>
      <c r="K242" s="303" t="s">
        <v>266</v>
      </c>
      <c r="L242" s="307"/>
      <c r="M242" s="308" t="s">
        <v>40</v>
      </c>
      <c r="N242" s="309" t="s">
        <v>55</v>
      </c>
      <c r="O242" s="49"/>
      <c r="P242" s="236">
        <f>O242*H242</f>
        <v>0</v>
      </c>
      <c r="Q242" s="236">
        <v>0.0145</v>
      </c>
      <c r="R242" s="236">
        <f>Q242*H242</f>
        <v>0.116</v>
      </c>
      <c r="S242" s="236">
        <v>0</v>
      </c>
      <c r="T242" s="237">
        <f>S242*H242</f>
        <v>0</v>
      </c>
      <c r="AR242" s="25" t="s">
        <v>308</v>
      </c>
      <c r="AT242" s="25" t="s">
        <v>510</v>
      </c>
      <c r="AU242" s="25" t="s">
        <v>92</v>
      </c>
      <c r="AY242" s="25" t="s">
        <v>261</v>
      </c>
      <c r="BE242" s="238">
        <f>IF(N242="základní",J242,0)</f>
        <v>0</v>
      </c>
      <c r="BF242" s="238">
        <f>IF(N242="snížená",J242,0)</f>
        <v>0</v>
      </c>
      <c r="BG242" s="238">
        <f>IF(N242="zákl. přenesená",J242,0)</f>
        <v>0</v>
      </c>
      <c r="BH242" s="238">
        <f>IF(N242="sníž. přenesená",J242,0)</f>
        <v>0</v>
      </c>
      <c r="BI242" s="238">
        <f>IF(N242="nulová",J242,0)</f>
        <v>0</v>
      </c>
      <c r="BJ242" s="25" t="s">
        <v>24</v>
      </c>
      <c r="BK242" s="238">
        <f>ROUND(I242*H242,2)</f>
        <v>0</v>
      </c>
      <c r="BL242" s="25" t="s">
        <v>287</v>
      </c>
      <c r="BM242" s="25" t="s">
        <v>2265</v>
      </c>
    </row>
    <row r="243" spans="2:47" s="1" customFormat="1" ht="13.5">
      <c r="B243" s="48"/>
      <c r="C243" s="76"/>
      <c r="D243" s="239" t="s">
        <v>269</v>
      </c>
      <c r="E243" s="76"/>
      <c r="F243" s="240" t="s">
        <v>1250</v>
      </c>
      <c r="G243" s="76"/>
      <c r="H243" s="76"/>
      <c r="I243" s="198"/>
      <c r="J243" s="76"/>
      <c r="K243" s="76"/>
      <c r="L243" s="74"/>
      <c r="M243" s="241"/>
      <c r="N243" s="49"/>
      <c r="O243" s="49"/>
      <c r="P243" s="49"/>
      <c r="Q243" s="49"/>
      <c r="R243" s="49"/>
      <c r="S243" s="49"/>
      <c r="T243" s="97"/>
      <c r="AT243" s="25" t="s">
        <v>269</v>
      </c>
      <c r="AU243" s="25" t="s">
        <v>92</v>
      </c>
    </row>
    <row r="244" spans="2:51" s="12" customFormat="1" ht="13.5">
      <c r="B244" s="253"/>
      <c r="C244" s="254"/>
      <c r="D244" s="239" t="s">
        <v>278</v>
      </c>
      <c r="E244" s="255" t="s">
        <v>40</v>
      </c>
      <c r="F244" s="256" t="s">
        <v>2266</v>
      </c>
      <c r="G244" s="254"/>
      <c r="H244" s="257">
        <v>8</v>
      </c>
      <c r="I244" s="258"/>
      <c r="J244" s="254"/>
      <c r="K244" s="254"/>
      <c r="L244" s="259"/>
      <c r="M244" s="260"/>
      <c r="N244" s="261"/>
      <c r="O244" s="261"/>
      <c r="P244" s="261"/>
      <c r="Q244" s="261"/>
      <c r="R244" s="261"/>
      <c r="S244" s="261"/>
      <c r="T244" s="262"/>
      <c r="AT244" s="263" t="s">
        <v>278</v>
      </c>
      <c r="AU244" s="263" t="s">
        <v>92</v>
      </c>
      <c r="AV244" s="12" t="s">
        <v>92</v>
      </c>
      <c r="AW244" s="12" t="s">
        <v>47</v>
      </c>
      <c r="AX244" s="12" t="s">
        <v>24</v>
      </c>
      <c r="AY244" s="263" t="s">
        <v>261</v>
      </c>
    </row>
    <row r="245" spans="2:65" s="1" customFormat="1" ht="22.8" customHeight="1">
      <c r="B245" s="48"/>
      <c r="C245" s="228" t="s">
        <v>639</v>
      </c>
      <c r="D245" s="228" t="s">
        <v>262</v>
      </c>
      <c r="E245" s="229" t="s">
        <v>1252</v>
      </c>
      <c r="F245" s="230" t="s">
        <v>1253</v>
      </c>
      <c r="G245" s="231" t="s">
        <v>340</v>
      </c>
      <c r="H245" s="232">
        <v>5.08</v>
      </c>
      <c r="I245" s="233"/>
      <c r="J245" s="232">
        <f>ROUND(I245*H245,2)</f>
        <v>0</v>
      </c>
      <c r="K245" s="230" t="s">
        <v>266</v>
      </c>
      <c r="L245" s="74"/>
      <c r="M245" s="234" t="s">
        <v>40</v>
      </c>
      <c r="N245" s="235" t="s">
        <v>55</v>
      </c>
      <c r="O245" s="49"/>
      <c r="P245" s="236">
        <f>O245*H245</f>
        <v>0</v>
      </c>
      <c r="Q245" s="236">
        <v>0</v>
      </c>
      <c r="R245" s="236">
        <f>Q245*H245</f>
        <v>0</v>
      </c>
      <c r="S245" s="236">
        <v>0</v>
      </c>
      <c r="T245" s="237">
        <f>S245*H245</f>
        <v>0</v>
      </c>
      <c r="AR245" s="25" t="s">
        <v>287</v>
      </c>
      <c r="AT245" s="25" t="s">
        <v>262</v>
      </c>
      <c r="AU245" s="25" t="s">
        <v>92</v>
      </c>
      <c r="AY245" s="25" t="s">
        <v>261</v>
      </c>
      <c r="BE245" s="238">
        <f>IF(N245="základní",J245,0)</f>
        <v>0</v>
      </c>
      <c r="BF245" s="238">
        <f>IF(N245="snížená",J245,0)</f>
        <v>0</v>
      </c>
      <c r="BG245" s="238">
        <f>IF(N245="zákl. přenesená",J245,0)</f>
        <v>0</v>
      </c>
      <c r="BH245" s="238">
        <f>IF(N245="sníž. přenesená",J245,0)</f>
        <v>0</v>
      </c>
      <c r="BI245" s="238">
        <f>IF(N245="nulová",J245,0)</f>
        <v>0</v>
      </c>
      <c r="BJ245" s="25" t="s">
        <v>24</v>
      </c>
      <c r="BK245" s="238">
        <f>ROUND(I245*H245,2)</f>
        <v>0</v>
      </c>
      <c r="BL245" s="25" t="s">
        <v>287</v>
      </c>
      <c r="BM245" s="25" t="s">
        <v>2267</v>
      </c>
    </row>
    <row r="246" spans="2:47" s="1" customFormat="1" ht="13.5">
      <c r="B246" s="48"/>
      <c r="C246" s="76"/>
      <c r="D246" s="239" t="s">
        <v>269</v>
      </c>
      <c r="E246" s="76"/>
      <c r="F246" s="240" t="s">
        <v>1255</v>
      </c>
      <c r="G246" s="76"/>
      <c r="H246" s="76"/>
      <c r="I246" s="198"/>
      <c r="J246" s="76"/>
      <c r="K246" s="76"/>
      <c r="L246" s="74"/>
      <c r="M246" s="241"/>
      <c r="N246" s="49"/>
      <c r="O246" s="49"/>
      <c r="P246" s="49"/>
      <c r="Q246" s="49"/>
      <c r="R246" s="49"/>
      <c r="S246" s="49"/>
      <c r="T246" s="97"/>
      <c r="AT246" s="25" t="s">
        <v>269</v>
      </c>
      <c r="AU246" s="25" t="s">
        <v>92</v>
      </c>
    </row>
    <row r="247" spans="2:47" s="1" customFormat="1" ht="13.5">
      <c r="B247" s="48"/>
      <c r="C247" s="76"/>
      <c r="D247" s="239" t="s">
        <v>343</v>
      </c>
      <c r="E247" s="76"/>
      <c r="F247" s="242" t="s">
        <v>1256</v>
      </c>
      <c r="G247" s="76"/>
      <c r="H247" s="76"/>
      <c r="I247" s="198"/>
      <c r="J247" s="76"/>
      <c r="K247" s="76"/>
      <c r="L247" s="74"/>
      <c r="M247" s="241"/>
      <c r="N247" s="49"/>
      <c r="O247" s="49"/>
      <c r="P247" s="49"/>
      <c r="Q247" s="49"/>
      <c r="R247" s="49"/>
      <c r="S247" s="49"/>
      <c r="T247" s="97"/>
      <c r="AT247" s="25" t="s">
        <v>343</v>
      </c>
      <c r="AU247" s="25" t="s">
        <v>92</v>
      </c>
    </row>
    <row r="248" spans="2:47" s="1" customFormat="1" ht="13.5">
      <c r="B248" s="48"/>
      <c r="C248" s="76"/>
      <c r="D248" s="239" t="s">
        <v>271</v>
      </c>
      <c r="E248" s="76"/>
      <c r="F248" s="242" t="s">
        <v>1257</v>
      </c>
      <c r="G248" s="76"/>
      <c r="H248" s="76"/>
      <c r="I248" s="198"/>
      <c r="J248" s="76"/>
      <c r="K248" s="76"/>
      <c r="L248" s="74"/>
      <c r="M248" s="241"/>
      <c r="N248" s="49"/>
      <c r="O248" s="49"/>
      <c r="P248" s="49"/>
      <c r="Q248" s="49"/>
      <c r="R248" s="49"/>
      <c r="S248" s="49"/>
      <c r="T248" s="97"/>
      <c r="AT248" s="25" t="s">
        <v>271</v>
      </c>
      <c r="AU248" s="25" t="s">
        <v>92</v>
      </c>
    </row>
    <row r="249" spans="2:51" s="12" customFormat="1" ht="13.5">
      <c r="B249" s="253"/>
      <c r="C249" s="254"/>
      <c r="D249" s="239" t="s">
        <v>278</v>
      </c>
      <c r="E249" s="255" t="s">
        <v>40</v>
      </c>
      <c r="F249" s="256" t="s">
        <v>2268</v>
      </c>
      <c r="G249" s="254"/>
      <c r="H249" s="257">
        <v>5.08</v>
      </c>
      <c r="I249" s="258"/>
      <c r="J249" s="254"/>
      <c r="K249" s="254"/>
      <c r="L249" s="259"/>
      <c r="M249" s="260"/>
      <c r="N249" s="261"/>
      <c r="O249" s="261"/>
      <c r="P249" s="261"/>
      <c r="Q249" s="261"/>
      <c r="R249" s="261"/>
      <c r="S249" s="261"/>
      <c r="T249" s="262"/>
      <c r="AT249" s="263" t="s">
        <v>278</v>
      </c>
      <c r="AU249" s="263" t="s">
        <v>92</v>
      </c>
      <c r="AV249" s="12" t="s">
        <v>92</v>
      </c>
      <c r="AW249" s="12" t="s">
        <v>47</v>
      </c>
      <c r="AX249" s="12" t="s">
        <v>24</v>
      </c>
      <c r="AY249" s="263" t="s">
        <v>261</v>
      </c>
    </row>
    <row r="250" spans="2:65" s="1" customFormat="1" ht="14.4" customHeight="1">
      <c r="B250" s="48"/>
      <c r="C250" s="228" t="s">
        <v>645</v>
      </c>
      <c r="D250" s="228" t="s">
        <v>262</v>
      </c>
      <c r="E250" s="229" t="s">
        <v>1265</v>
      </c>
      <c r="F250" s="230" t="s">
        <v>1266</v>
      </c>
      <c r="G250" s="231" t="s">
        <v>504</v>
      </c>
      <c r="H250" s="232">
        <v>18.9</v>
      </c>
      <c r="I250" s="233"/>
      <c r="J250" s="232">
        <f>ROUND(I250*H250,2)</f>
        <v>0</v>
      </c>
      <c r="K250" s="230" t="s">
        <v>266</v>
      </c>
      <c r="L250" s="74"/>
      <c r="M250" s="234" t="s">
        <v>40</v>
      </c>
      <c r="N250" s="235" t="s">
        <v>55</v>
      </c>
      <c r="O250" s="49"/>
      <c r="P250" s="236">
        <f>O250*H250</f>
        <v>0</v>
      </c>
      <c r="Q250" s="236">
        <v>0.00401814</v>
      </c>
      <c r="R250" s="236">
        <f>Q250*H250</f>
        <v>0.075942846</v>
      </c>
      <c r="S250" s="236">
        <v>0</v>
      </c>
      <c r="T250" s="237">
        <f>S250*H250</f>
        <v>0</v>
      </c>
      <c r="AR250" s="25" t="s">
        <v>287</v>
      </c>
      <c r="AT250" s="25" t="s">
        <v>262</v>
      </c>
      <c r="AU250" s="25" t="s">
        <v>92</v>
      </c>
      <c r="AY250" s="25" t="s">
        <v>261</v>
      </c>
      <c r="BE250" s="238">
        <f>IF(N250="základní",J250,0)</f>
        <v>0</v>
      </c>
      <c r="BF250" s="238">
        <f>IF(N250="snížená",J250,0)</f>
        <v>0</v>
      </c>
      <c r="BG250" s="238">
        <f>IF(N250="zákl. přenesená",J250,0)</f>
        <v>0</v>
      </c>
      <c r="BH250" s="238">
        <f>IF(N250="sníž. přenesená",J250,0)</f>
        <v>0</v>
      </c>
      <c r="BI250" s="238">
        <f>IF(N250="nulová",J250,0)</f>
        <v>0</v>
      </c>
      <c r="BJ250" s="25" t="s">
        <v>24</v>
      </c>
      <c r="BK250" s="238">
        <f>ROUND(I250*H250,2)</f>
        <v>0</v>
      </c>
      <c r="BL250" s="25" t="s">
        <v>287</v>
      </c>
      <c r="BM250" s="25" t="s">
        <v>2269</v>
      </c>
    </row>
    <row r="251" spans="2:47" s="1" customFormat="1" ht="13.5">
      <c r="B251" s="48"/>
      <c r="C251" s="76"/>
      <c r="D251" s="239" t="s">
        <v>269</v>
      </c>
      <c r="E251" s="76"/>
      <c r="F251" s="240" t="s">
        <v>1268</v>
      </c>
      <c r="G251" s="76"/>
      <c r="H251" s="76"/>
      <c r="I251" s="198"/>
      <c r="J251" s="76"/>
      <c r="K251" s="76"/>
      <c r="L251" s="74"/>
      <c r="M251" s="241"/>
      <c r="N251" s="49"/>
      <c r="O251" s="49"/>
      <c r="P251" s="49"/>
      <c r="Q251" s="49"/>
      <c r="R251" s="49"/>
      <c r="S251" s="49"/>
      <c r="T251" s="97"/>
      <c r="AT251" s="25" t="s">
        <v>269</v>
      </c>
      <c r="AU251" s="25" t="s">
        <v>92</v>
      </c>
    </row>
    <row r="252" spans="2:47" s="1" customFormat="1" ht="13.5">
      <c r="B252" s="48"/>
      <c r="C252" s="76"/>
      <c r="D252" s="239" t="s">
        <v>271</v>
      </c>
      <c r="E252" s="76"/>
      <c r="F252" s="242" t="s">
        <v>1269</v>
      </c>
      <c r="G252" s="76"/>
      <c r="H252" s="76"/>
      <c r="I252" s="198"/>
      <c r="J252" s="76"/>
      <c r="K252" s="76"/>
      <c r="L252" s="74"/>
      <c r="M252" s="241"/>
      <c r="N252" s="49"/>
      <c r="O252" s="49"/>
      <c r="P252" s="49"/>
      <c r="Q252" s="49"/>
      <c r="R252" s="49"/>
      <c r="S252" s="49"/>
      <c r="T252" s="97"/>
      <c r="AT252" s="25" t="s">
        <v>271</v>
      </c>
      <c r="AU252" s="25" t="s">
        <v>92</v>
      </c>
    </row>
    <row r="253" spans="2:51" s="12" customFormat="1" ht="13.5">
      <c r="B253" s="253"/>
      <c r="C253" s="254"/>
      <c r="D253" s="239" t="s">
        <v>278</v>
      </c>
      <c r="E253" s="255" t="s">
        <v>40</v>
      </c>
      <c r="F253" s="256" t="s">
        <v>1270</v>
      </c>
      <c r="G253" s="254"/>
      <c r="H253" s="257">
        <v>18.9</v>
      </c>
      <c r="I253" s="258"/>
      <c r="J253" s="254"/>
      <c r="K253" s="254"/>
      <c r="L253" s="259"/>
      <c r="M253" s="260"/>
      <c r="N253" s="261"/>
      <c r="O253" s="261"/>
      <c r="P253" s="261"/>
      <c r="Q253" s="261"/>
      <c r="R253" s="261"/>
      <c r="S253" s="261"/>
      <c r="T253" s="262"/>
      <c r="AT253" s="263" t="s">
        <v>278</v>
      </c>
      <c r="AU253" s="263" t="s">
        <v>92</v>
      </c>
      <c r="AV253" s="12" t="s">
        <v>92</v>
      </c>
      <c r="AW253" s="12" t="s">
        <v>47</v>
      </c>
      <c r="AX253" s="12" t="s">
        <v>24</v>
      </c>
      <c r="AY253" s="263" t="s">
        <v>261</v>
      </c>
    </row>
    <row r="254" spans="2:63" s="10" customFormat="1" ht="29.85" customHeight="1">
      <c r="B254" s="214"/>
      <c r="C254" s="215"/>
      <c r="D254" s="216" t="s">
        <v>83</v>
      </c>
      <c r="E254" s="274" t="s">
        <v>313</v>
      </c>
      <c r="F254" s="274" t="s">
        <v>866</v>
      </c>
      <c r="G254" s="215"/>
      <c r="H254" s="215"/>
      <c r="I254" s="218"/>
      <c r="J254" s="275">
        <f>BK254</f>
        <v>0</v>
      </c>
      <c r="K254" s="215"/>
      <c r="L254" s="220"/>
      <c r="M254" s="221"/>
      <c r="N254" s="222"/>
      <c r="O254" s="222"/>
      <c r="P254" s="223">
        <f>SUM(P255:P267)</f>
        <v>0</v>
      </c>
      <c r="Q254" s="222"/>
      <c r="R254" s="223">
        <f>SUM(R255:R267)</f>
        <v>0.26855132713600005</v>
      </c>
      <c r="S254" s="222"/>
      <c r="T254" s="224">
        <f>SUM(T255:T267)</f>
        <v>0</v>
      </c>
      <c r="AR254" s="225" t="s">
        <v>24</v>
      </c>
      <c r="AT254" s="226" t="s">
        <v>83</v>
      </c>
      <c r="AU254" s="226" t="s">
        <v>24</v>
      </c>
      <c r="AY254" s="225" t="s">
        <v>261</v>
      </c>
      <c r="BK254" s="227">
        <f>SUM(BK255:BK267)</f>
        <v>0</v>
      </c>
    </row>
    <row r="255" spans="2:65" s="1" customFormat="1" ht="22.8" customHeight="1">
      <c r="B255" s="48"/>
      <c r="C255" s="228" t="s">
        <v>650</v>
      </c>
      <c r="D255" s="228" t="s">
        <v>262</v>
      </c>
      <c r="E255" s="229" t="s">
        <v>1271</v>
      </c>
      <c r="F255" s="230" t="s">
        <v>1272</v>
      </c>
      <c r="G255" s="231" t="s">
        <v>504</v>
      </c>
      <c r="H255" s="232">
        <v>1.92</v>
      </c>
      <c r="I255" s="233"/>
      <c r="J255" s="232">
        <f>ROUND(I255*H255,2)</f>
        <v>0</v>
      </c>
      <c r="K255" s="230" t="s">
        <v>40</v>
      </c>
      <c r="L255" s="74"/>
      <c r="M255" s="234" t="s">
        <v>40</v>
      </c>
      <c r="N255" s="235" t="s">
        <v>55</v>
      </c>
      <c r="O255" s="49"/>
      <c r="P255" s="236">
        <f>O255*H255</f>
        <v>0</v>
      </c>
      <c r="Q255" s="236">
        <v>0.05578</v>
      </c>
      <c r="R255" s="236">
        <f>Q255*H255</f>
        <v>0.1070976</v>
      </c>
      <c r="S255" s="236">
        <v>0</v>
      </c>
      <c r="T255" s="237">
        <f>S255*H255</f>
        <v>0</v>
      </c>
      <c r="AR255" s="25" t="s">
        <v>287</v>
      </c>
      <c r="AT255" s="25" t="s">
        <v>262</v>
      </c>
      <c r="AU255" s="25" t="s">
        <v>92</v>
      </c>
      <c r="AY255" s="25" t="s">
        <v>261</v>
      </c>
      <c r="BE255" s="238">
        <f>IF(N255="základní",J255,0)</f>
        <v>0</v>
      </c>
      <c r="BF255" s="238">
        <f>IF(N255="snížená",J255,0)</f>
        <v>0</v>
      </c>
      <c r="BG255" s="238">
        <f>IF(N255="zákl. přenesená",J255,0)</f>
        <v>0</v>
      </c>
      <c r="BH255" s="238">
        <f>IF(N255="sníž. přenesená",J255,0)</f>
        <v>0</v>
      </c>
      <c r="BI255" s="238">
        <f>IF(N255="nulová",J255,0)</f>
        <v>0</v>
      </c>
      <c r="BJ255" s="25" t="s">
        <v>24</v>
      </c>
      <c r="BK255" s="238">
        <f>ROUND(I255*H255,2)</f>
        <v>0</v>
      </c>
      <c r="BL255" s="25" t="s">
        <v>287</v>
      </c>
      <c r="BM255" s="25" t="s">
        <v>2270</v>
      </c>
    </row>
    <row r="256" spans="2:47" s="1" customFormat="1" ht="13.5">
      <c r="B256" s="48"/>
      <c r="C256" s="76"/>
      <c r="D256" s="239" t="s">
        <v>271</v>
      </c>
      <c r="E256" s="76"/>
      <c r="F256" s="242" t="s">
        <v>1274</v>
      </c>
      <c r="G256" s="76"/>
      <c r="H256" s="76"/>
      <c r="I256" s="198"/>
      <c r="J256" s="76"/>
      <c r="K256" s="76"/>
      <c r="L256" s="74"/>
      <c r="M256" s="241"/>
      <c r="N256" s="49"/>
      <c r="O256" s="49"/>
      <c r="P256" s="49"/>
      <c r="Q256" s="49"/>
      <c r="R256" s="49"/>
      <c r="S256" s="49"/>
      <c r="T256" s="97"/>
      <c r="AT256" s="25" t="s">
        <v>271</v>
      </c>
      <c r="AU256" s="25" t="s">
        <v>92</v>
      </c>
    </row>
    <row r="257" spans="2:51" s="12" customFormat="1" ht="13.5">
      <c r="B257" s="253"/>
      <c r="C257" s="254"/>
      <c r="D257" s="239" t="s">
        <v>278</v>
      </c>
      <c r="E257" s="255" t="s">
        <v>40</v>
      </c>
      <c r="F257" s="256" t="s">
        <v>1275</v>
      </c>
      <c r="G257" s="254"/>
      <c r="H257" s="257">
        <v>1.92</v>
      </c>
      <c r="I257" s="258"/>
      <c r="J257" s="254"/>
      <c r="K257" s="254"/>
      <c r="L257" s="259"/>
      <c r="M257" s="260"/>
      <c r="N257" s="261"/>
      <c r="O257" s="261"/>
      <c r="P257" s="261"/>
      <c r="Q257" s="261"/>
      <c r="R257" s="261"/>
      <c r="S257" s="261"/>
      <c r="T257" s="262"/>
      <c r="AT257" s="263" t="s">
        <v>278</v>
      </c>
      <c r="AU257" s="263" t="s">
        <v>92</v>
      </c>
      <c r="AV257" s="12" t="s">
        <v>92</v>
      </c>
      <c r="AW257" s="12" t="s">
        <v>47</v>
      </c>
      <c r="AX257" s="12" t="s">
        <v>24</v>
      </c>
      <c r="AY257" s="263" t="s">
        <v>261</v>
      </c>
    </row>
    <row r="258" spans="2:65" s="1" customFormat="1" ht="14.4" customHeight="1">
      <c r="B258" s="48"/>
      <c r="C258" s="301" t="s">
        <v>655</v>
      </c>
      <c r="D258" s="301" t="s">
        <v>510</v>
      </c>
      <c r="E258" s="302" t="s">
        <v>1276</v>
      </c>
      <c r="F258" s="303" t="s">
        <v>1277</v>
      </c>
      <c r="G258" s="304" t="s">
        <v>857</v>
      </c>
      <c r="H258" s="305">
        <v>5.8</v>
      </c>
      <c r="I258" s="306"/>
      <c r="J258" s="305">
        <f>ROUND(I258*H258,2)</f>
        <v>0</v>
      </c>
      <c r="K258" s="303" t="s">
        <v>40</v>
      </c>
      <c r="L258" s="307"/>
      <c r="M258" s="308" t="s">
        <v>40</v>
      </c>
      <c r="N258" s="309" t="s">
        <v>55</v>
      </c>
      <c r="O258" s="49"/>
      <c r="P258" s="236">
        <f>O258*H258</f>
        <v>0</v>
      </c>
      <c r="Q258" s="236">
        <v>0.0205</v>
      </c>
      <c r="R258" s="236">
        <f>Q258*H258</f>
        <v>0.1189</v>
      </c>
      <c r="S258" s="236">
        <v>0</v>
      </c>
      <c r="T258" s="237">
        <f>S258*H258</f>
        <v>0</v>
      </c>
      <c r="AR258" s="25" t="s">
        <v>308</v>
      </c>
      <c r="AT258" s="25" t="s">
        <v>510</v>
      </c>
      <c r="AU258" s="25" t="s">
        <v>92</v>
      </c>
      <c r="AY258" s="25" t="s">
        <v>261</v>
      </c>
      <c r="BE258" s="238">
        <f>IF(N258="základní",J258,0)</f>
        <v>0</v>
      </c>
      <c r="BF258" s="238">
        <f>IF(N258="snížená",J258,0)</f>
        <v>0</v>
      </c>
      <c r="BG258" s="238">
        <f>IF(N258="zákl. přenesená",J258,0)</f>
        <v>0</v>
      </c>
      <c r="BH258" s="238">
        <f>IF(N258="sníž. přenesená",J258,0)</f>
        <v>0</v>
      </c>
      <c r="BI258" s="238">
        <f>IF(N258="nulová",J258,0)</f>
        <v>0</v>
      </c>
      <c r="BJ258" s="25" t="s">
        <v>24</v>
      </c>
      <c r="BK258" s="238">
        <f>ROUND(I258*H258,2)</f>
        <v>0</v>
      </c>
      <c r="BL258" s="25" t="s">
        <v>287</v>
      </c>
      <c r="BM258" s="25" t="s">
        <v>2271</v>
      </c>
    </row>
    <row r="259" spans="2:47" s="1" customFormat="1" ht="13.5">
      <c r="B259" s="48"/>
      <c r="C259" s="76"/>
      <c r="D259" s="239" t="s">
        <v>271</v>
      </c>
      <c r="E259" s="76"/>
      <c r="F259" s="242" t="s">
        <v>1279</v>
      </c>
      <c r="G259" s="76"/>
      <c r="H259" s="76"/>
      <c r="I259" s="198"/>
      <c r="J259" s="76"/>
      <c r="K259" s="76"/>
      <c r="L259" s="74"/>
      <c r="M259" s="241"/>
      <c r="N259" s="49"/>
      <c r="O259" s="49"/>
      <c r="P259" s="49"/>
      <c r="Q259" s="49"/>
      <c r="R259" s="49"/>
      <c r="S259" s="49"/>
      <c r="T259" s="97"/>
      <c r="AT259" s="25" t="s">
        <v>271</v>
      </c>
      <c r="AU259" s="25" t="s">
        <v>92</v>
      </c>
    </row>
    <row r="260" spans="2:51" s="12" customFormat="1" ht="13.5">
      <c r="B260" s="253"/>
      <c r="C260" s="254"/>
      <c r="D260" s="239" t="s">
        <v>278</v>
      </c>
      <c r="E260" s="255" t="s">
        <v>40</v>
      </c>
      <c r="F260" s="256" t="s">
        <v>1280</v>
      </c>
      <c r="G260" s="254"/>
      <c r="H260" s="257">
        <v>5.8</v>
      </c>
      <c r="I260" s="258"/>
      <c r="J260" s="254"/>
      <c r="K260" s="254"/>
      <c r="L260" s="259"/>
      <c r="M260" s="260"/>
      <c r="N260" s="261"/>
      <c r="O260" s="261"/>
      <c r="P260" s="261"/>
      <c r="Q260" s="261"/>
      <c r="R260" s="261"/>
      <c r="S260" s="261"/>
      <c r="T260" s="262"/>
      <c r="AT260" s="263" t="s">
        <v>278</v>
      </c>
      <c r="AU260" s="263" t="s">
        <v>92</v>
      </c>
      <c r="AV260" s="12" t="s">
        <v>92</v>
      </c>
      <c r="AW260" s="12" t="s">
        <v>47</v>
      </c>
      <c r="AX260" s="12" t="s">
        <v>24</v>
      </c>
      <c r="AY260" s="263" t="s">
        <v>261</v>
      </c>
    </row>
    <row r="261" spans="2:65" s="1" customFormat="1" ht="14.4" customHeight="1">
      <c r="B261" s="48"/>
      <c r="C261" s="228" t="s">
        <v>660</v>
      </c>
      <c r="D261" s="228" t="s">
        <v>262</v>
      </c>
      <c r="E261" s="229" t="s">
        <v>1281</v>
      </c>
      <c r="F261" s="230" t="s">
        <v>1282</v>
      </c>
      <c r="G261" s="231" t="s">
        <v>504</v>
      </c>
      <c r="H261" s="232">
        <v>1.08</v>
      </c>
      <c r="I261" s="233"/>
      <c r="J261" s="232">
        <f>ROUND(I261*H261,2)</f>
        <v>0</v>
      </c>
      <c r="K261" s="230" t="s">
        <v>266</v>
      </c>
      <c r="L261" s="74"/>
      <c r="M261" s="234" t="s">
        <v>40</v>
      </c>
      <c r="N261" s="235" t="s">
        <v>55</v>
      </c>
      <c r="O261" s="49"/>
      <c r="P261" s="236">
        <f>O261*H261</f>
        <v>0</v>
      </c>
      <c r="Q261" s="236">
        <v>0.0394015992</v>
      </c>
      <c r="R261" s="236">
        <f>Q261*H261</f>
        <v>0.042553727136</v>
      </c>
      <c r="S261" s="236">
        <v>0</v>
      </c>
      <c r="T261" s="237">
        <f>S261*H261</f>
        <v>0</v>
      </c>
      <c r="AR261" s="25" t="s">
        <v>287</v>
      </c>
      <c r="AT261" s="25" t="s">
        <v>262</v>
      </c>
      <c r="AU261" s="25" t="s">
        <v>92</v>
      </c>
      <c r="AY261" s="25" t="s">
        <v>261</v>
      </c>
      <c r="BE261" s="238">
        <f>IF(N261="základní",J261,0)</f>
        <v>0</v>
      </c>
      <c r="BF261" s="238">
        <f>IF(N261="snížená",J261,0)</f>
        <v>0</v>
      </c>
      <c r="BG261" s="238">
        <f>IF(N261="zákl. přenesená",J261,0)</f>
        <v>0</v>
      </c>
      <c r="BH261" s="238">
        <f>IF(N261="sníž. přenesená",J261,0)</f>
        <v>0</v>
      </c>
      <c r="BI261" s="238">
        <f>IF(N261="nulová",J261,0)</f>
        <v>0</v>
      </c>
      <c r="BJ261" s="25" t="s">
        <v>24</v>
      </c>
      <c r="BK261" s="238">
        <f>ROUND(I261*H261,2)</f>
        <v>0</v>
      </c>
      <c r="BL261" s="25" t="s">
        <v>287</v>
      </c>
      <c r="BM261" s="25" t="s">
        <v>2272</v>
      </c>
    </row>
    <row r="262" spans="2:47" s="1" customFormat="1" ht="13.5">
      <c r="B262" s="48"/>
      <c r="C262" s="76"/>
      <c r="D262" s="239" t="s">
        <v>269</v>
      </c>
      <c r="E262" s="76"/>
      <c r="F262" s="240" t="s">
        <v>1284</v>
      </c>
      <c r="G262" s="76"/>
      <c r="H262" s="76"/>
      <c r="I262" s="198"/>
      <c r="J262" s="76"/>
      <c r="K262" s="76"/>
      <c r="L262" s="74"/>
      <c r="M262" s="241"/>
      <c r="N262" s="49"/>
      <c r="O262" s="49"/>
      <c r="P262" s="49"/>
      <c r="Q262" s="49"/>
      <c r="R262" s="49"/>
      <c r="S262" s="49"/>
      <c r="T262" s="97"/>
      <c r="AT262" s="25" t="s">
        <v>269</v>
      </c>
      <c r="AU262" s="25" t="s">
        <v>92</v>
      </c>
    </row>
    <row r="263" spans="2:47" s="1" customFormat="1" ht="13.5">
      <c r="B263" s="48"/>
      <c r="C263" s="76"/>
      <c r="D263" s="239" t="s">
        <v>343</v>
      </c>
      <c r="E263" s="76"/>
      <c r="F263" s="242" t="s">
        <v>1285</v>
      </c>
      <c r="G263" s="76"/>
      <c r="H263" s="76"/>
      <c r="I263" s="198"/>
      <c r="J263" s="76"/>
      <c r="K263" s="76"/>
      <c r="L263" s="74"/>
      <c r="M263" s="241"/>
      <c r="N263" s="49"/>
      <c r="O263" s="49"/>
      <c r="P263" s="49"/>
      <c r="Q263" s="49"/>
      <c r="R263" s="49"/>
      <c r="S263" s="49"/>
      <c r="T263" s="97"/>
      <c r="AT263" s="25" t="s">
        <v>343</v>
      </c>
      <c r="AU263" s="25" t="s">
        <v>92</v>
      </c>
    </row>
    <row r="264" spans="2:47" s="1" customFormat="1" ht="13.5">
      <c r="B264" s="48"/>
      <c r="C264" s="76"/>
      <c r="D264" s="239" t="s">
        <v>271</v>
      </c>
      <c r="E264" s="76"/>
      <c r="F264" s="242" t="s">
        <v>1286</v>
      </c>
      <c r="G264" s="76"/>
      <c r="H264" s="76"/>
      <c r="I264" s="198"/>
      <c r="J264" s="76"/>
      <c r="K264" s="76"/>
      <c r="L264" s="74"/>
      <c r="M264" s="241"/>
      <c r="N264" s="49"/>
      <c r="O264" s="49"/>
      <c r="P264" s="49"/>
      <c r="Q264" s="49"/>
      <c r="R264" s="49"/>
      <c r="S264" s="49"/>
      <c r="T264" s="97"/>
      <c r="AT264" s="25" t="s">
        <v>271</v>
      </c>
      <c r="AU264" s="25" t="s">
        <v>92</v>
      </c>
    </row>
    <row r="265" spans="2:51" s="12" customFormat="1" ht="13.5">
      <c r="B265" s="253"/>
      <c r="C265" s="254"/>
      <c r="D265" s="239" t="s">
        <v>278</v>
      </c>
      <c r="E265" s="255" t="s">
        <v>40</v>
      </c>
      <c r="F265" s="256" t="s">
        <v>2273</v>
      </c>
      <c r="G265" s="254"/>
      <c r="H265" s="257">
        <v>1.08</v>
      </c>
      <c r="I265" s="258"/>
      <c r="J265" s="254"/>
      <c r="K265" s="254"/>
      <c r="L265" s="259"/>
      <c r="M265" s="260"/>
      <c r="N265" s="261"/>
      <c r="O265" s="261"/>
      <c r="P265" s="261"/>
      <c r="Q265" s="261"/>
      <c r="R265" s="261"/>
      <c r="S265" s="261"/>
      <c r="T265" s="262"/>
      <c r="AT265" s="263" t="s">
        <v>278</v>
      </c>
      <c r="AU265" s="263" t="s">
        <v>92</v>
      </c>
      <c r="AV265" s="12" t="s">
        <v>92</v>
      </c>
      <c r="AW265" s="12" t="s">
        <v>47</v>
      </c>
      <c r="AX265" s="12" t="s">
        <v>24</v>
      </c>
      <c r="AY265" s="263" t="s">
        <v>261</v>
      </c>
    </row>
    <row r="266" spans="2:65" s="1" customFormat="1" ht="22.8" customHeight="1">
      <c r="B266" s="48"/>
      <c r="C266" s="228" t="s">
        <v>666</v>
      </c>
      <c r="D266" s="228" t="s">
        <v>262</v>
      </c>
      <c r="E266" s="229" t="s">
        <v>1288</v>
      </c>
      <c r="F266" s="230" t="s">
        <v>1289</v>
      </c>
      <c r="G266" s="231" t="s">
        <v>1182</v>
      </c>
      <c r="H266" s="232">
        <v>1</v>
      </c>
      <c r="I266" s="233"/>
      <c r="J266" s="232">
        <f>ROUND(I266*H266,2)</f>
        <v>0</v>
      </c>
      <c r="K266" s="230" t="s">
        <v>40</v>
      </c>
      <c r="L266" s="74"/>
      <c r="M266" s="234" t="s">
        <v>40</v>
      </c>
      <c r="N266" s="235" t="s">
        <v>55</v>
      </c>
      <c r="O266" s="49"/>
      <c r="P266" s="236">
        <f>O266*H266</f>
        <v>0</v>
      </c>
      <c r="Q266" s="236">
        <v>0</v>
      </c>
      <c r="R266" s="236">
        <f>Q266*H266</f>
        <v>0</v>
      </c>
      <c r="S266" s="236">
        <v>0</v>
      </c>
      <c r="T266" s="237">
        <f>S266*H266</f>
        <v>0</v>
      </c>
      <c r="AR266" s="25" t="s">
        <v>287</v>
      </c>
      <c r="AT266" s="25" t="s">
        <v>262</v>
      </c>
      <c r="AU266" s="25" t="s">
        <v>92</v>
      </c>
      <c r="AY266" s="25" t="s">
        <v>261</v>
      </c>
      <c r="BE266" s="238">
        <f>IF(N266="základní",J266,0)</f>
        <v>0</v>
      </c>
      <c r="BF266" s="238">
        <f>IF(N266="snížená",J266,0)</f>
        <v>0</v>
      </c>
      <c r="BG266" s="238">
        <f>IF(N266="zákl. přenesená",J266,0)</f>
        <v>0</v>
      </c>
      <c r="BH266" s="238">
        <f>IF(N266="sníž. přenesená",J266,0)</f>
        <v>0</v>
      </c>
      <c r="BI266" s="238">
        <f>IF(N266="nulová",J266,0)</f>
        <v>0</v>
      </c>
      <c r="BJ266" s="25" t="s">
        <v>24</v>
      </c>
      <c r="BK266" s="238">
        <f>ROUND(I266*H266,2)</f>
        <v>0</v>
      </c>
      <c r="BL266" s="25" t="s">
        <v>287</v>
      </c>
      <c r="BM266" s="25" t="s">
        <v>2274</v>
      </c>
    </row>
    <row r="267" spans="2:47" s="1" customFormat="1" ht="13.5">
      <c r="B267" s="48"/>
      <c r="C267" s="76"/>
      <c r="D267" s="239" t="s">
        <v>269</v>
      </c>
      <c r="E267" s="76"/>
      <c r="F267" s="240" t="s">
        <v>1289</v>
      </c>
      <c r="G267" s="76"/>
      <c r="H267" s="76"/>
      <c r="I267" s="198"/>
      <c r="J267" s="76"/>
      <c r="K267" s="76"/>
      <c r="L267" s="74"/>
      <c r="M267" s="241"/>
      <c r="N267" s="49"/>
      <c r="O267" s="49"/>
      <c r="P267" s="49"/>
      <c r="Q267" s="49"/>
      <c r="R267" s="49"/>
      <c r="S267" s="49"/>
      <c r="T267" s="97"/>
      <c r="AT267" s="25" t="s">
        <v>269</v>
      </c>
      <c r="AU267" s="25" t="s">
        <v>92</v>
      </c>
    </row>
    <row r="268" spans="2:63" s="10" customFormat="1" ht="29.85" customHeight="1">
      <c r="B268" s="214"/>
      <c r="C268" s="215"/>
      <c r="D268" s="216" t="s">
        <v>83</v>
      </c>
      <c r="E268" s="274" t="s">
        <v>930</v>
      </c>
      <c r="F268" s="274" t="s">
        <v>931</v>
      </c>
      <c r="G268" s="215"/>
      <c r="H268" s="215"/>
      <c r="I268" s="218"/>
      <c r="J268" s="275">
        <f>BK268</f>
        <v>0</v>
      </c>
      <c r="K268" s="215"/>
      <c r="L268" s="220"/>
      <c r="M268" s="221"/>
      <c r="N268" s="222"/>
      <c r="O268" s="222"/>
      <c r="P268" s="223">
        <f>SUM(P269:P272)</f>
        <v>0</v>
      </c>
      <c r="Q268" s="222"/>
      <c r="R268" s="223">
        <f>SUM(R269:R272)</f>
        <v>0</v>
      </c>
      <c r="S268" s="222"/>
      <c r="T268" s="224">
        <f>SUM(T269:T272)</f>
        <v>0</v>
      </c>
      <c r="AR268" s="225" t="s">
        <v>24</v>
      </c>
      <c r="AT268" s="226" t="s">
        <v>83</v>
      </c>
      <c r="AU268" s="226" t="s">
        <v>24</v>
      </c>
      <c r="AY268" s="225" t="s">
        <v>261</v>
      </c>
      <c r="BK268" s="227">
        <f>SUM(BK269:BK272)</f>
        <v>0</v>
      </c>
    </row>
    <row r="269" spans="2:65" s="1" customFormat="1" ht="14.4" customHeight="1">
      <c r="B269" s="48"/>
      <c r="C269" s="228" t="s">
        <v>673</v>
      </c>
      <c r="D269" s="228" t="s">
        <v>262</v>
      </c>
      <c r="E269" s="229" t="s">
        <v>933</v>
      </c>
      <c r="F269" s="230" t="s">
        <v>934</v>
      </c>
      <c r="G269" s="231" t="s">
        <v>363</v>
      </c>
      <c r="H269" s="232">
        <v>10.47</v>
      </c>
      <c r="I269" s="233"/>
      <c r="J269" s="232">
        <f>ROUND(I269*H269,2)</f>
        <v>0</v>
      </c>
      <c r="K269" s="230" t="s">
        <v>266</v>
      </c>
      <c r="L269" s="74"/>
      <c r="M269" s="234" t="s">
        <v>40</v>
      </c>
      <c r="N269" s="235" t="s">
        <v>55</v>
      </c>
      <c r="O269" s="49"/>
      <c r="P269" s="236">
        <f>O269*H269</f>
        <v>0</v>
      </c>
      <c r="Q269" s="236">
        <v>0</v>
      </c>
      <c r="R269" s="236">
        <f>Q269*H269</f>
        <v>0</v>
      </c>
      <c r="S269" s="236">
        <v>0</v>
      </c>
      <c r="T269" s="237">
        <f>S269*H269</f>
        <v>0</v>
      </c>
      <c r="AR269" s="25" t="s">
        <v>287</v>
      </c>
      <c r="AT269" s="25" t="s">
        <v>262</v>
      </c>
      <c r="AU269" s="25" t="s">
        <v>92</v>
      </c>
      <c r="AY269" s="25" t="s">
        <v>261</v>
      </c>
      <c r="BE269" s="238">
        <f>IF(N269="základní",J269,0)</f>
        <v>0</v>
      </c>
      <c r="BF269" s="238">
        <f>IF(N269="snížená",J269,0)</f>
        <v>0</v>
      </c>
      <c r="BG269" s="238">
        <f>IF(N269="zákl. přenesená",J269,0)</f>
        <v>0</v>
      </c>
      <c r="BH269" s="238">
        <f>IF(N269="sníž. přenesená",J269,0)</f>
        <v>0</v>
      </c>
      <c r="BI269" s="238">
        <f>IF(N269="nulová",J269,0)</f>
        <v>0</v>
      </c>
      <c r="BJ269" s="25" t="s">
        <v>24</v>
      </c>
      <c r="BK269" s="238">
        <f>ROUND(I269*H269,2)</f>
        <v>0</v>
      </c>
      <c r="BL269" s="25" t="s">
        <v>287</v>
      </c>
      <c r="BM269" s="25" t="s">
        <v>2275</v>
      </c>
    </row>
    <row r="270" spans="2:47" s="1" customFormat="1" ht="13.5">
      <c r="B270" s="48"/>
      <c r="C270" s="76"/>
      <c r="D270" s="239" t="s">
        <v>269</v>
      </c>
      <c r="E270" s="76"/>
      <c r="F270" s="240" t="s">
        <v>936</v>
      </c>
      <c r="G270" s="76"/>
      <c r="H270" s="76"/>
      <c r="I270" s="198"/>
      <c r="J270" s="76"/>
      <c r="K270" s="76"/>
      <c r="L270" s="74"/>
      <c r="M270" s="241"/>
      <c r="N270" s="49"/>
      <c r="O270" s="49"/>
      <c r="P270" s="49"/>
      <c r="Q270" s="49"/>
      <c r="R270" s="49"/>
      <c r="S270" s="49"/>
      <c r="T270" s="97"/>
      <c r="AT270" s="25" t="s">
        <v>269</v>
      </c>
      <c r="AU270" s="25" t="s">
        <v>92</v>
      </c>
    </row>
    <row r="271" spans="2:65" s="1" customFormat="1" ht="22.8" customHeight="1">
      <c r="B271" s="48"/>
      <c r="C271" s="228" t="s">
        <v>680</v>
      </c>
      <c r="D271" s="228" t="s">
        <v>262</v>
      </c>
      <c r="E271" s="229" t="s">
        <v>2128</v>
      </c>
      <c r="F271" s="230" t="s">
        <v>2129</v>
      </c>
      <c r="G271" s="231" t="s">
        <v>363</v>
      </c>
      <c r="H271" s="232">
        <v>10.47</v>
      </c>
      <c r="I271" s="233"/>
      <c r="J271" s="232">
        <f>ROUND(I271*H271,2)</f>
        <v>0</v>
      </c>
      <c r="K271" s="230" t="s">
        <v>266</v>
      </c>
      <c r="L271" s="74"/>
      <c r="M271" s="234" t="s">
        <v>40</v>
      </c>
      <c r="N271" s="235" t="s">
        <v>55</v>
      </c>
      <c r="O271" s="49"/>
      <c r="P271" s="236">
        <f>O271*H271</f>
        <v>0</v>
      </c>
      <c r="Q271" s="236">
        <v>0</v>
      </c>
      <c r="R271" s="236">
        <f>Q271*H271</f>
        <v>0</v>
      </c>
      <c r="S271" s="236">
        <v>0</v>
      </c>
      <c r="T271" s="237">
        <f>S271*H271</f>
        <v>0</v>
      </c>
      <c r="AR271" s="25" t="s">
        <v>287</v>
      </c>
      <c r="AT271" s="25" t="s">
        <v>262</v>
      </c>
      <c r="AU271" s="25" t="s">
        <v>92</v>
      </c>
      <c r="AY271" s="25" t="s">
        <v>261</v>
      </c>
      <c r="BE271" s="238">
        <f>IF(N271="základní",J271,0)</f>
        <v>0</v>
      </c>
      <c r="BF271" s="238">
        <f>IF(N271="snížená",J271,0)</f>
        <v>0</v>
      </c>
      <c r="BG271" s="238">
        <f>IF(N271="zákl. přenesená",J271,0)</f>
        <v>0</v>
      </c>
      <c r="BH271" s="238">
        <f>IF(N271="sníž. přenesená",J271,0)</f>
        <v>0</v>
      </c>
      <c r="BI271" s="238">
        <f>IF(N271="nulová",J271,0)</f>
        <v>0</v>
      </c>
      <c r="BJ271" s="25" t="s">
        <v>24</v>
      </c>
      <c r="BK271" s="238">
        <f>ROUND(I271*H271,2)</f>
        <v>0</v>
      </c>
      <c r="BL271" s="25" t="s">
        <v>287</v>
      </c>
      <c r="BM271" s="25" t="s">
        <v>2276</v>
      </c>
    </row>
    <row r="272" spans="2:47" s="1" customFormat="1" ht="13.5">
      <c r="B272" s="48"/>
      <c r="C272" s="76"/>
      <c r="D272" s="239" t="s">
        <v>269</v>
      </c>
      <c r="E272" s="76"/>
      <c r="F272" s="240" t="s">
        <v>2131</v>
      </c>
      <c r="G272" s="76"/>
      <c r="H272" s="76"/>
      <c r="I272" s="198"/>
      <c r="J272" s="76"/>
      <c r="K272" s="76"/>
      <c r="L272" s="74"/>
      <c r="M272" s="241"/>
      <c r="N272" s="49"/>
      <c r="O272" s="49"/>
      <c r="P272" s="49"/>
      <c r="Q272" s="49"/>
      <c r="R272" s="49"/>
      <c r="S272" s="49"/>
      <c r="T272" s="97"/>
      <c r="AT272" s="25" t="s">
        <v>269</v>
      </c>
      <c r="AU272" s="25" t="s">
        <v>92</v>
      </c>
    </row>
    <row r="273" spans="2:63" s="10" customFormat="1" ht="37.4" customHeight="1">
      <c r="B273" s="214"/>
      <c r="C273" s="215"/>
      <c r="D273" s="216" t="s">
        <v>83</v>
      </c>
      <c r="E273" s="217" t="s">
        <v>937</v>
      </c>
      <c r="F273" s="217" t="s">
        <v>938</v>
      </c>
      <c r="G273" s="215"/>
      <c r="H273" s="215"/>
      <c r="I273" s="218"/>
      <c r="J273" s="219">
        <f>BK273</f>
        <v>0</v>
      </c>
      <c r="K273" s="215"/>
      <c r="L273" s="220"/>
      <c r="M273" s="221"/>
      <c r="N273" s="222"/>
      <c r="O273" s="222"/>
      <c r="P273" s="223">
        <f>P274+P294</f>
        <v>0</v>
      </c>
      <c r="Q273" s="222"/>
      <c r="R273" s="223">
        <f>R274+R294</f>
        <v>0.0213294175</v>
      </c>
      <c r="S273" s="222"/>
      <c r="T273" s="224">
        <f>T274+T294</f>
        <v>0</v>
      </c>
      <c r="AR273" s="225" t="s">
        <v>92</v>
      </c>
      <c r="AT273" s="226" t="s">
        <v>83</v>
      </c>
      <c r="AU273" s="226" t="s">
        <v>84</v>
      </c>
      <c r="AY273" s="225" t="s">
        <v>261</v>
      </c>
      <c r="BK273" s="227">
        <f>BK274+BK294</f>
        <v>0</v>
      </c>
    </row>
    <row r="274" spans="2:63" s="10" customFormat="1" ht="19.9" customHeight="1">
      <c r="B274" s="214"/>
      <c r="C274" s="215"/>
      <c r="D274" s="216" t="s">
        <v>83</v>
      </c>
      <c r="E274" s="274" t="s">
        <v>939</v>
      </c>
      <c r="F274" s="274" t="s">
        <v>940</v>
      </c>
      <c r="G274" s="215"/>
      <c r="H274" s="215"/>
      <c r="I274" s="218"/>
      <c r="J274" s="275">
        <f>BK274</f>
        <v>0</v>
      </c>
      <c r="K274" s="215"/>
      <c r="L274" s="220"/>
      <c r="M274" s="221"/>
      <c r="N274" s="222"/>
      <c r="O274" s="222"/>
      <c r="P274" s="223">
        <f>SUM(P275:P293)</f>
        <v>0</v>
      </c>
      <c r="Q274" s="222"/>
      <c r="R274" s="223">
        <f>SUM(R275:R293)</f>
        <v>0.02</v>
      </c>
      <c r="S274" s="222"/>
      <c r="T274" s="224">
        <f>SUM(T275:T293)</f>
        <v>0</v>
      </c>
      <c r="AR274" s="225" t="s">
        <v>92</v>
      </c>
      <c r="AT274" s="226" t="s">
        <v>83</v>
      </c>
      <c r="AU274" s="226" t="s">
        <v>24</v>
      </c>
      <c r="AY274" s="225" t="s">
        <v>261</v>
      </c>
      <c r="BK274" s="227">
        <f>SUM(BK275:BK293)</f>
        <v>0</v>
      </c>
    </row>
    <row r="275" spans="2:65" s="1" customFormat="1" ht="22.8" customHeight="1">
      <c r="B275" s="48"/>
      <c r="C275" s="228" t="s">
        <v>686</v>
      </c>
      <c r="D275" s="228" t="s">
        <v>262</v>
      </c>
      <c r="E275" s="229" t="s">
        <v>942</v>
      </c>
      <c r="F275" s="230" t="s">
        <v>943</v>
      </c>
      <c r="G275" s="231" t="s">
        <v>504</v>
      </c>
      <c r="H275" s="232">
        <v>26.58</v>
      </c>
      <c r="I275" s="233"/>
      <c r="J275" s="232">
        <f>ROUND(I275*H275,2)</f>
        <v>0</v>
      </c>
      <c r="K275" s="230" t="s">
        <v>266</v>
      </c>
      <c r="L275" s="74"/>
      <c r="M275" s="234" t="s">
        <v>40</v>
      </c>
      <c r="N275" s="235" t="s">
        <v>55</v>
      </c>
      <c r="O275" s="49"/>
      <c r="P275" s="236">
        <f>O275*H275</f>
        <v>0</v>
      </c>
      <c r="Q275" s="236">
        <v>0</v>
      </c>
      <c r="R275" s="236">
        <f>Q275*H275</f>
        <v>0</v>
      </c>
      <c r="S275" s="236">
        <v>0</v>
      </c>
      <c r="T275" s="237">
        <f>S275*H275</f>
        <v>0</v>
      </c>
      <c r="AR275" s="25" t="s">
        <v>563</v>
      </c>
      <c r="AT275" s="25" t="s">
        <v>262</v>
      </c>
      <c r="AU275" s="25" t="s">
        <v>92</v>
      </c>
      <c r="AY275" s="25" t="s">
        <v>261</v>
      </c>
      <c r="BE275" s="238">
        <f>IF(N275="základní",J275,0)</f>
        <v>0</v>
      </c>
      <c r="BF275" s="238">
        <f>IF(N275="snížená",J275,0)</f>
        <v>0</v>
      </c>
      <c r="BG275" s="238">
        <f>IF(N275="zákl. přenesená",J275,0)</f>
        <v>0</v>
      </c>
      <c r="BH275" s="238">
        <f>IF(N275="sníž. přenesená",J275,0)</f>
        <v>0</v>
      </c>
      <c r="BI275" s="238">
        <f>IF(N275="nulová",J275,0)</f>
        <v>0</v>
      </c>
      <c r="BJ275" s="25" t="s">
        <v>24</v>
      </c>
      <c r="BK275" s="238">
        <f>ROUND(I275*H275,2)</f>
        <v>0</v>
      </c>
      <c r="BL275" s="25" t="s">
        <v>563</v>
      </c>
      <c r="BM275" s="25" t="s">
        <v>2277</v>
      </c>
    </row>
    <row r="276" spans="2:47" s="1" customFormat="1" ht="13.5">
      <c r="B276" s="48"/>
      <c r="C276" s="76"/>
      <c r="D276" s="239" t="s">
        <v>269</v>
      </c>
      <c r="E276" s="76"/>
      <c r="F276" s="240" t="s">
        <v>945</v>
      </c>
      <c r="G276" s="76"/>
      <c r="H276" s="76"/>
      <c r="I276" s="198"/>
      <c r="J276" s="76"/>
      <c r="K276" s="76"/>
      <c r="L276" s="74"/>
      <c r="M276" s="241"/>
      <c r="N276" s="49"/>
      <c r="O276" s="49"/>
      <c r="P276" s="49"/>
      <c r="Q276" s="49"/>
      <c r="R276" s="49"/>
      <c r="S276" s="49"/>
      <c r="T276" s="97"/>
      <c r="AT276" s="25" t="s">
        <v>269</v>
      </c>
      <c r="AU276" s="25" t="s">
        <v>92</v>
      </c>
    </row>
    <row r="277" spans="2:47" s="1" customFormat="1" ht="13.5">
      <c r="B277" s="48"/>
      <c r="C277" s="76"/>
      <c r="D277" s="239" t="s">
        <v>343</v>
      </c>
      <c r="E277" s="76"/>
      <c r="F277" s="242" t="s">
        <v>946</v>
      </c>
      <c r="G277" s="76"/>
      <c r="H277" s="76"/>
      <c r="I277" s="198"/>
      <c r="J277" s="76"/>
      <c r="K277" s="76"/>
      <c r="L277" s="74"/>
      <c r="M277" s="241"/>
      <c r="N277" s="49"/>
      <c r="O277" s="49"/>
      <c r="P277" s="49"/>
      <c r="Q277" s="49"/>
      <c r="R277" s="49"/>
      <c r="S277" s="49"/>
      <c r="T277" s="97"/>
      <c r="AT277" s="25" t="s">
        <v>343</v>
      </c>
      <c r="AU277" s="25" t="s">
        <v>92</v>
      </c>
    </row>
    <row r="278" spans="2:51" s="12" customFormat="1" ht="13.5">
      <c r="B278" s="253"/>
      <c r="C278" s="254"/>
      <c r="D278" s="239" t="s">
        <v>278</v>
      </c>
      <c r="E278" s="255" t="s">
        <v>40</v>
      </c>
      <c r="F278" s="256" t="s">
        <v>2278</v>
      </c>
      <c r="G278" s="254"/>
      <c r="H278" s="257">
        <v>26.58</v>
      </c>
      <c r="I278" s="258"/>
      <c r="J278" s="254"/>
      <c r="K278" s="254"/>
      <c r="L278" s="259"/>
      <c r="M278" s="260"/>
      <c r="N278" s="261"/>
      <c r="O278" s="261"/>
      <c r="P278" s="261"/>
      <c r="Q278" s="261"/>
      <c r="R278" s="261"/>
      <c r="S278" s="261"/>
      <c r="T278" s="262"/>
      <c r="AT278" s="263" t="s">
        <v>278</v>
      </c>
      <c r="AU278" s="263" t="s">
        <v>92</v>
      </c>
      <c r="AV278" s="12" t="s">
        <v>92</v>
      </c>
      <c r="AW278" s="12" t="s">
        <v>47</v>
      </c>
      <c r="AX278" s="12" t="s">
        <v>24</v>
      </c>
      <c r="AY278" s="263" t="s">
        <v>261</v>
      </c>
    </row>
    <row r="279" spans="2:65" s="1" customFormat="1" ht="14.4" customHeight="1">
      <c r="B279" s="48"/>
      <c r="C279" s="301" t="s">
        <v>692</v>
      </c>
      <c r="D279" s="301" t="s">
        <v>510</v>
      </c>
      <c r="E279" s="302" t="s">
        <v>949</v>
      </c>
      <c r="F279" s="303" t="s">
        <v>950</v>
      </c>
      <c r="G279" s="304" t="s">
        <v>363</v>
      </c>
      <c r="H279" s="305">
        <v>0.01</v>
      </c>
      <c r="I279" s="306"/>
      <c r="J279" s="305">
        <f>ROUND(I279*H279,2)</f>
        <v>0</v>
      </c>
      <c r="K279" s="303" t="s">
        <v>266</v>
      </c>
      <c r="L279" s="307"/>
      <c r="M279" s="308" t="s">
        <v>40</v>
      </c>
      <c r="N279" s="309" t="s">
        <v>55</v>
      </c>
      <c r="O279" s="49"/>
      <c r="P279" s="236">
        <f>O279*H279</f>
        <v>0</v>
      </c>
      <c r="Q279" s="236">
        <v>1</v>
      </c>
      <c r="R279" s="236">
        <f>Q279*H279</f>
        <v>0.01</v>
      </c>
      <c r="S279" s="236">
        <v>0</v>
      </c>
      <c r="T279" s="237">
        <f>S279*H279</f>
        <v>0</v>
      </c>
      <c r="AR279" s="25" t="s">
        <v>650</v>
      </c>
      <c r="AT279" s="25" t="s">
        <v>510</v>
      </c>
      <c r="AU279" s="25" t="s">
        <v>92</v>
      </c>
      <c r="AY279" s="25" t="s">
        <v>261</v>
      </c>
      <c r="BE279" s="238">
        <f>IF(N279="základní",J279,0)</f>
        <v>0</v>
      </c>
      <c r="BF279" s="238">
        <f>IF(N279="snížená",J279,0)</f>
        <v>0</v>
      </c>
      <c r="BG279" s="238">
        <f>IF(N279="zákl. přenesená",J279,0)</f>
        <v>0</v>
      </c>
      <c r="BH279" s="238">
        <f>IF(N279="sníž. přenesená",J279,0)</f>
        <v>0</v>
      </c>
      <c r="BI279" s="238">
        <f>IF(N279="nulová",J279,0)</f>
        <v>0</v>
      </c>
      <c r="BJ279" s="25" t="s">
        <v>24</v>
      </c>
      <c r="BK279" s="238">
        <f>ROUND(I279*H279,2)</f>
        <v>0</v>
      </c>
      <c r="BL279" s="25" t="s">
        <v>563</v>
      </c>
      <c r="BM279" s="25" t="s">
        <v>2279</v>
      </c>
    </row>
    <row r="280" spans="2:47" s="1" customFormat="1" ht="13.5">
      <c r="B280" s="48"/>
      <c r="C280" s="76"/>
      <c r="D280" s="239" t="s">
        <v>269</v>
      </c>
      <c r="E280" s="76"/>
      <c r="F280" s="240" t="s">
        <v>952</v>
      </c>
      <c r="G280" s="76"/>
      <c r="H280" s="76"/>
      <c r="I280" s="198"/>
      <c r="J280" s="76"/>
      <c r="K280" s="76"/>
      <c r="L280" s="74"/>
      <c r="M280" s="241"/>
      <c r="N280" s="49"/>
      <c r="O280" s="49"/>
      <c r="P280" s="49"/>
      <c r="Q280" s="49"/>
      <c r="R280" s="49"/>
      <c r="S280" s="49"/>
      <c r="T280" s="97"/>
      <c r="AT280" s="25" t="s">
        <v>269</v>
      </c>
      <c r="AU280" s="25" t="s">
        <v>92</v>
      </c>
    </row>
    <row r="281" spans="2:47" s="1" customFormat="1" ht="13.5">
      <c r="B281" s="48"/>
      <c r="C281" s="76"/>
      <c r="D281" s="239" t="s">
        <v>271</v>
      </c>
      <c r="E281" s="76"/>
      <c r="F281" s="242" t="s">
        <v>1096</v>
      </c>
      <c r="G281" s="76"/>
      <c r="H281" s="76"/>
      <c r="I281" s="198"/>
      <c r="J281" s="76"/>
      <c r="K281" s="76"/>
      <c r="L281" s="74"/>
      <c r="M281" s="241"/>
      <c r="N281" s="49"/>
      <c r="O281" s="49"/>
      <c r="P281" s="49"/>
      <c r="Q281" s="49"/>
      <c r="R281" s="49"/>
      <c r="S281" s="49"/>
      <c r="T281" s="97"/>
      <c r="AT281" s="25" t="s">
        <v>271</v>
      </c>
      <c r="AU281" s="25" t="s">
        <v>92</v>
      </c>
    </row>
    <row r="282" spans="2:51" s="12" customFormat="1" ht="13.5">
      <c r="B282" s="253"/>
      <c r="C282" s="254"/>
      <c r="D282" s="239" t="s">
        <v>278</v>
      </c>
      <c r="E282" s="254"/>
      <c r="F282" s="256" t="s">
        <v>2280</v>
      </c>
      <c r="G282" s="254"/>
      <c r="H282" s="257">
        <v>0.01</v>
      </c>
      <c r="I282" s="258"/>
      <c r="J282" s="254"/>
      <c r="K282" s="254"/>
      <c r="L282" s="259"/>
      <c r="M282" s="260"/>
      <c r="N282" s="261"/>
      <c r="O282" s="261"/>
      <c r="P282" s="261"/>
      <c r="Q282" s="261"/>
      <c r="R282" s="261"/>
      <c r="S282" s="261"/>
      <c r="T282" s="262"/>
      <c r="AT282" s="263" t="s">
        <v>278</v>
      </c>
      <c r="AU282" s="263" t="s">
        <v>92</v>
      </c>
      <c r="AV282" s="12" t="s">
        <v>92</v>
      </c>
      <c r="AW282" s="12" t="s">
        <v>6</v>
      </c>
      <c r="AX282" s="12" t="s">
        <v>24</v>
      </c>
      <c r="AY282" s="263" t="s">
        <v>261</v>
      </c>
    </row>
    <row r="283" spans="2:65" s="1" customFormat="1" ht="22.8" customHeight="1">
      <c r="B283" s="48"/>
      <c r="C283" s="228" t="s">
        <v>697</v>
      </c>
      <c r="D283" s="228" t="s">
        <v>262</v>
      </c>
      <c r="E283" s="229" t="s">
        <v>956</v>
      </c>
      <c r="F283" s="230" t="s">
        <v>957</v>
      </c>
      <c r="G283" s="231" t="s">
        <v>504</v>
      </c>
      <c r="H283" s="232">
        <v>26.58</v>
      </c>
      <c r="I283" s="233"/>
      <c r="J283" s="232">
        <f>ROUND(I283*H283,2)</f>
        <v>0</v>
      </c>
      <c r="K283" s="230" t="s">
        <v>266</v>
      </c>
      <c r="L283" s="74"/>
      <c r="M283" s="234" t="s">
        <v>40</v>
      </c>
      <c r="N283" s="235" t="s">
        <v>55</v>
      </c>
      <c r="O283" s="49"/>
      <c r="P283" s="236">
        <f>O283*H283</f>
        <v>0</v>
      </c>
      <c r="Q283" s="236">
        <v>0</v>
      </c>
      <c r="R283" s="236">
        <f>Q283*H283</f>
        <v>0</v>
      </c>
      <c r="S283" s="236">
        <v>0</v>
      </c>
      <c r="T283" s="237">
        <f>S283*H283</f>
        <v>0</v>
      </c>
      <c r="AR283" s="25" t="s">
        <v>563</v>
      </c>
      <c r="AT283" s="25" t="s">
        <v>262</v>
      </c>
      <c r="AU283" s="25" t="s">
        <v>92</v>
      </c>
      <c r="AY283" s="25" t="s">
        <v>261</v>
      </c>
      <c r="BE283" s="238">
        <f>IF(N283="základní",J283,0)</f>
        <v>0</v>
      </c>
      <c r="BF283" s="238">
        <f>IF(N283="snížená",J283,0)</f>
        <v>0</v>
      </c>
      <c r="BG283" s="238">
        <f>IF(N283="zákl. přenesená",J283,0)</f>
        <v>0</v>
      </c>
      <c r="BH283" s="238">
        <f>IF(N283="sníž. přenesená",J283,0)</f>
        <v>0</v>
      </c>
      <c r="BI283" s="238">
        <f>IF(N283="nulová",J283,0)</f>
        <v>0</v>
      </c>
      <c r="BJ283" s="25" t="s">
        <v>24</v>
      </c>
      <c r="BK283" s="238">
        <f>ROUND(I283*H283,2)</f>
        <v>0</v>
      </c>
      <c r="BL283" s="25" t="s">
        <v>563</v>
      </c>
      <c r="BM283" s="25" t="s">
        <v>2281</v>
      </c>
    </row>
    <row r="284" spans="2:47" s="1" customFormat="1" ht="13.5">
      <c r="B284" s="48"/>
      <c r="C284" s="76"/>
      <c r="D284" s="239" t="s">
        <v>269</v>
      </c>
      <c r="E284" s="76"/>
      <c r="F284" s="240" t="s">
        <v>959</v>
      </c>
      <c r="G284" s="76"/>
      <c r="H284" s="76"/>
      <c r="I284" s="198"/>
      <c r="J284" s="76"/>
      <c r="K284" s="76"/>
      <c r="L284" s="74"/>
      <c r="M284" s="241"/>
      <c r="N284" s="49"/>
      <c r="O284" s="49"/>
      <c r="P284" s="49"/>
      <c r="Q284" s="49"/>
      <c r="R284" s="49"/>
      <c r="S284" s="49"/>
      <c r="T284" s="97"/>
      <c r="AT284" s="25" t="s">
        <v>269</v>
      </c>
      <c r="AU284" s="25" t="s">
        <v>92</v>
      </c>
    </row>
    <row r="285" spans="2:47" s="1" customFormat="1" ht="13.5">
      <c r="B285" s="48"/>
      <c r="C285" s="76"/>
      <c r="D285" s="239" t="s">
        <v>343</v>
      </c>
      <c r="E285" s="76"/>
      <c r="F285" s="242" t="s">
        <v>946</v>
      </c>
      <c r="G285" s="76"/>
      <c r="H285" s="76"/>
      <c r="I285" s="198"/>
      <c r="J285" s="76"/>
      <c r="K285" s="76"/>
      <c r="L285" s="74"/>
      <c r="M285" s="241"/>
      <c r="N285" s="49"/>
      <c r="O285" s="49"/>
      <c r="P285" s="49"/>
      <c r="Q285" s="49"/>
      <c r="R285" s="49"/>
      <c r="S285" s="49"/>
      <c r="T285" s="97"/>
      <c r="AT285" s="25" t="s">
        <v>343</v>
      </c>
      <c r="AU285" s="25" t="s">
        <v>92</v>
      </c>
    </row>
    <row r="286" spans="2:51" s="12" customFormat="1" ht="13.5">
      <c r="B286" s="253"/>
      <c r="C286" s="254"/>
      <c r="D286" s="239" t="s">
        <v>278</v>
      </c>
      <c r="E286" s="255" t="s">
        <v>40</v>
      </c>
      <c r="F286" s="256" t="s">
        <v>2278</v>
      </c>
      <c r="G286" s="254"/>
      <c r="H286" s="257">
        <v>26.58</v>
      </c>
      <c r="I286" s="258"/>
      <c r="J286" s="254"/>
      <c r="K286" s="254"/>
      <c r="L286" s="259"/>
      <c r="M286" s="260"/>
      <c r="N286" s="261"/>
      <c r="O286" s="261"/>
      <c r="P286" s="261"/>
      <c r="Q286" s="261"/>
      <c r="R286" s="261"/>
      <c r="S286" s="261"/>
      <c r="T286" s="262"/>
      <c r="AT286" s="263" t="s">
        <v>278</v>
      </c>
      <c r="AU286" s="263" t="s">
        <v>92</v>
      </c>
      <c r="AV286" s="12" t="s">
        <v>92</v>
      </c>
      <c r="AW286" s="12" t="s">
        <v>47</v>
      </c>
      <c r="AX286" s="12" t="s">
        <v>24</v>
      </c>
      <c r="AY286" s="263" t="s">
        <v>261</v>
      </c>
    </row>
    <row r="287" spans="2:65" s="1" customFormat="1" ht="14.4" customHeight="1">
      <c r="B287" s="48"/>
      <c r="C287" s="301" t="s">
        <v>705</v>
      </c>
      <c r="D287" s="301" t="s">
        <v>510</v>
      </c>
      <c r="E287" s="302" t="s">
        <v>961</v>
      </c>
      <c r="F287" s="303" t="s">
        <v>962</v>
      </c>
      <c r="G287" s="304" t="s">
        <v>363</v>
      </c>
      <c r="H287" s="305">
        <v>0.01</v>
      </c>
      <c r="I287" s="306"/>
      <c r="J287" s="305">
        <f>ROUND(I287*H287,2)</f>
        <v>0</v>
      </c>
      <c r="K287" s="303" t="s">
        <v>266</v>
      </c>
      <c r="L287" s="307"/>
      <c r="M287" s="308" t="s">
        <v>40</v>
      </c>
      <c r="N287" s="309" t="s">
        <v>55</v>
      </c>
      <c r="O287" s="49"/>
      <c r="P287" s="236">
        <f>O287*H287</f>
        <v>0</v>
      </c>
      <c r="Q287" s="236">
        <v>1</v>
      </c>
      <c r="R287" s="236">
        <f>Q287*H287</f>
        <v>0.01</v>
      </c>
      <c r="S287" s="236">
        <v>0</v>
      </c>
      <c r="T287" s="237">
        <f>S287*H287</f>
        <v>0</v>
      </c>
      <c r="AR287" s="25" t="s">
        <v>650</v>
      </c>
      <c r="AT287" s="25" t="s">
        <v>510</v>
      </c>
      <c r="AU287" s="25" t="s">
        <v>92</v>
      </c>
      <c r="AY287" s="25" t="s">
        <v>261</v>
      </c>
      <c r="BE287" s="238">
        <f>IF(N287="základní",J287,0)</f>
        <v>0</v>
      </c>
      <c r="BF287" s="238">
        <f>IF(N287="snížená",J287,0)</f>
        <v>0</v>
      </c>
      <c r="BG287" s="238">
        <f>IF(N287="zákl. přenesená",J287,0)</f>
        <v>0</v>
      </c>
      <c r="BH287" s="238">
        <f>IF(N287="sníž. přenesená",J287,0)</f>
        <v>0</v>
      </c>
      <c r="BI287" s="238">
        <f>IF(N287="nulová",J287,0)</f>
        <v>0</v>
      </c>
      <c r="BJ287" s="25" t="s">
        <v>24</v>
      </c>
      <c r="BK287" s="238">
        <f>ROUND(I287*H287,2)</f>
        <v>0</v>
      </c>
      <c r="BL287" s="25" t="s">
        <v>563</v>
      </c>
      <c r="BM287" s="25" t="s">
        <v>2282</v>
      </c>
    </row>
    <row r="288" spans="2:47" s="1" customFormat="1" ht="13.5">
      <c r="B288" s="48"/>
      <c r="C288" s="76"/>
      <c r="D288" s="239" t="s">
        <v>269</v>
      </c>
      <c r="E288" s="76"/>
      <c r="F288" s="240" t="s">
        <v>964</v>
      </c>
      <c r="G288" s="76"/>
      <c r="H288" s="76"/>
      <c r="I288" s="198"/>
      <c r="J288" s="76"/>
      <c r="K288" s="76"/>
      <c r="L288" s="74"/>
      <c r="M288" s="241"/>
      <c r="N288" s="49"/>
      <c r="O288" s="49"/>
      <c r="P288" s="49"/>
      <c r="Q288" s="49"/>
      <c r="R288" s="49"/>
      <c r="S288" s="49"/>
      <c r="T288" s="97"/>
      <c r="AT288" s="25" t="s">
        <v>269</v>
      </c>
      <c r="AU288" s="25" t="s">
        <v>92</v>
      </c>
    </row>
    <row r="289" spans="2:47" s="1" customFormat="1" ht="13.5">
      <c r="B289" s="48"/>
      <c r="C289" s="76"/>
      <c r="D289" s="239" t="s">
        <v>271</v>
      </c>
      <c r="E289" s="76"/>
      <c r="F289" s="242" t="s">
        <v>1100</v>
      </c>
      <c r="G289" s="76"/>
      <c r="H289" s="76"/>
      <c r="I289" s="198"/>
      <c r="J289" s="76"/>
      <c r="K289" s="76"/>
      <c r="L289" s="74"/>
      <c r="M289" s="241"/>
      <c r="N289" s="49"/>
      <c r="O289" s="49"/>
      <c r="P289" s="49"/>
      <c r="Q289" s="49"/>
      <c r="R289" s="49"/>
      <c r="S289" s="49"/>
      <c r="T289" s="97"/>
      <c r="AT289" s="25" t="s">
        <v>271</v>
      </c>
      <c r="AU289" s="25" t="s">
        <v>92</v>
      </c>
    </row>
    <row r="290" spans="2:51" s="12" customFormat="1" ht="13.5">
      <c r="B290" s="253"/>
      <c r="C290" s="254"/>
      <c r="D290" s="239" t="s">
        <v>278</v>
      </c>
      <c r="E290" s="254"/>
      <c r="F290" s="256" t="s">
        <v>2283</v>
      </c>
      <c r="G290" s="254"/>
      <c r="H290" s="257">
        <v>0.01</v>
      </c>
      <c r="I290" s="258"/>
      <c r="J290" s="254"/>
      <c r="K290" s="254"/>
      <c r="L290" s="259"/>
      <c r="M290" s="260"/>
      <c r="N290" s="261"/>
      <c r="O290" s="261"/>
      <c r="P290" s="261"/>
      <c r="Q290" s="261"/>
      <c r="R290" s="261"/>
      <c r="S290" s="261"/>
      <c r="T290" s="262"/>
      <c r="AT290" s="263" t="s">
        <v>278</v>
      </c>
      <c r="AU290" s="263" t="s">
        <v>92</v>
      </c>
      <c r="AV290" s="12" t="s">
        <v>92</v>
      </c>
      <c r="AW290" s="12" t="s">
        <v>6</v>
      </c>
      <c r="AX290" s="12" t="s">
        <v>24</v>
      </c>
      <c r="AY290" s="263" t="s">
        <v>261</v>
      </c>
    </row>
    <row r="291" spans="2:65" s="1" customFormat="1" ht="22.8" customHeight="1">
      <c r="B291" s="48"/>
      <c r="C291" s="228" t="s">
        <v>713</v>
      </c>
      <c r="D291" s="228" t="s">
        <v>262</v>
      </c>
      <c r="E291" s="229" t="s">
        <v>968</v>
      </c>
      <c r="F291" s="230" t="s">
        <v>969</v>
      </c>
      <c r="G291" s="231" t="s">
        <v>363</v>
      </c>
      <c r="H291" s="232">
        <v>0.02</v>
      </c>
      <c r="I291" s="233"/>
      <c r="J291" s="232">
        <f>ROUND(I291*H291,2)</f>
        <v>0</v>
      </c>
      <c r="K291" s="230" t="s">
        <v>266</v>
      </c>
      <c r="L291" s="74"/>
      <c r="M291" s="234" t="s">
        <v>40</v>
      </c>
      <c r="N291" s="235" t="s">
        <v>55</v>
      </c>
      <c r="O291" s="49"/>
      <c r="P291" s="236">
        <f>O291*H291</f>
        <v>0</v>
      </c>
      <c r="Q291" s="236">
        <v>0</v>
      </c>
      <c r="R291" s="236">
        <f>Q291*H291</f>
        <v>0</v>
      </c>
      <c r="S291" s="236">
        <v>0</v>
      </c>
      <c r="T291" s="237">
        <f>S291*H291</f>
        <v>0</v>
      </c>
      <c r="AR291" s="25" t="s">
        <v>563</v>
      </c>
      <c r="AT291" s="25" t="s">
        <v>262</v>
      </c>
      <c r="AU291" s="25" t="s">
        <v>92</v>
      </c>
      <c r="AY291" s="25" t="s">
        <v>261</v>
      </c>
      <c r="BE291" s="238">
        <f>IF(N291="základní",J291,0)</f>
        <v>0</v>
      </c>
      <c r="BF291" s="238">
        <f>IF(N291="snížená",J291,0)</f>
        <v>0</v>
      </c>
      <c r="BG291" s="238">
        <f>IF(N291="zákl. přenesená",J291,0)</f>
        <v>0</v>
      </c>
      <c r="BH291" s="238">
        <f>IF(N291="sníž. přenesená",J291,0)</f>
        <v>0</v>
      </c>
      <c r="BI291" s="238">
        <f>IF(N291="nulová",J291,0)</f>
        <v>0</v>
      </c>
      <c r="BJ291" s="25" t="s">
        <v>24</v>
      </c>
      <c r="BK291" s="238">
        <f>ROUND(I291*H291,2)</f>
        <v>0</v>
      </c>
      <c r="BL291" s="25" t="s">
        <v>563</v>
      </c>
      <c r="BM291" s="25" t="s">
        <v>2284</v>
      </c>
    </row>
    <row r="292" spans="2:47" s="1" customFormat="1" ht="13.5">
      <c r="B292" s="48"/>
      <c r="C292" s="76"/>
      <c r="D292" s="239" t="s">
        <v>269</v>
      </c>
      <c r="E292" s="76"/>
      <c r="F292" s="240" t="s">
        <v>971</v>
      </c>
      <c r="G292" s="76"/>
      <c r="H292" s="76"/>
      <c r="I292" s="198"/>
      <c r="J292" s="76"/>
      <c r="K292" s="76"/>
      <c r="L292" s="74"/>
      <c r="M292" s="241"/>
      <c r="N292" s="49"/>
      <c r="O292" s="49"/>
      <c r="P292" s="49"/>
      <c r="Q292" s="49"/>
      <c r="R292" s="49"/>
      <c r="S292" s="49"/>
      <c r="T292" s="97"/>
      <c r="AT292" s="25" t="s">
        <v>269</v>
      </c>
      <c r="AU292" s="25" t="s">
        <v>92</v>
      </c>
    </row>
    <row r="293" spans="2:47" s="1" customFormat="1" ht="13.5">
      <c r="B293" s="48"/>
      <c r="C293" s="76"/>
      <c r="D293" s="239" t="s">
        <v>343</v>
      </c>
      <c r="E293" s="76"/>
      <c r="F293" s="242" t="s">
        <v>972</v>
      </c>
      <c r="G293" s="76"/>
      <c r="H293" s="76"/>
      <c r="I293" s="198"/>
      <c r="J293" s="76"/>
      <c r="K293" s="76"/>
      <c r="L293" s="74"/>
      <c r="M293" s="241"/>
      <c r="N293" s="49"/>
      <c r="O293" s="49"/>
      <c r="P293" s="49"/>
      <c r="Q293" s="49"/>
      <c r="R293" s="49"/>
      <c r="S293" s="49"/>
      <c r="T293" s="97"/>
      <c r="AT293" s="25" t="s">
        <v>343</v>
      </c>
      <c r="AU293" s="25" t="s">
        <v>92</v>
      </c>
    </row>
    <row r="294" spans="2:63" s="10" customFormat="1" ht="29.85" customHeight="1">
      <c r="B294" s="214"/>
      <c r="C294" s="215"/>
      <c r="D294" s="216" t="s">
        <v>83</v>
      </c>
      <c r="E294" s="274" t="s">
        <v>1300</v>
      </c>
      <c r="F294" s="274" t="s">
        <v>1301</v>
      </c>
      <c r="G294" s="215"/>
      <c r="H294" s="215"/>
      <c r="I294" s="218"/>
      <c r="J294" s="275">
        <f>BK294</f>
        <v>0</v>
      </c>
      <c r="K294" s="215"/>
      <c r="L294" s="220"/>
      <c r="M294" s="221"/>
      <c r="N294" s="222"/>
      <c r="O294" s="222"/>
      <c r="P294" s="223">
        <f>SUM(P295:P302)</f>
        <v>0</v>
      </c>
      <c r="Q294" s="222"/>
      <c r="R294" s="223">
        <f>SUM(R295:R302)</f>
        <v>0.0013294175</v>
      </c>
      <c r="S294" s="222"/>
      <c r="T294" s="224">
        <f>SUM(T295:T302)</f>
        <v>0</v>
      </c>
      <c r="AR294" s="225" t="s">
        <v>92</v>
      </c>
      <c r="AT294" s="226" t="s">
        <v>83</v>
      </c>
      <c r="AU294" s="226" t="s">
        <v>24</v>
      </c>
      <c r="AY294" s="225" t="s">
        <v>261</v>
      </c>
      <c r="BK294" s="227">
        <f>SUM(BK295:BK302)</f>
        <v>0</v>
      </c>
    </row>
    <row r="295" spans="2:65" s="1" customFormat="1" ht="22.8" customHeight="1">
      <c r="B295" s="48"/>
      <c r="C295" s="228" t="s">
        <v>721</v>
      </c>
      <c r="D295" s="228" t="s">
        <v>262</v>
      </c>
      <c r="E295" s="229" t="s">
        <v>1302</v>
      </c>
      <c r="F295" s="230" t="s">
        <v>1303</v>
      </c>
      <c r="G295" s="231" t="s">
        <v>504</v>
      </c>
      <c r="H295" s="232">
        <v>2.95</v>
      </c>
      <c r="I295" s="233"/>
      <c r="J295" s="232">
        <f>ROUND(I295*H295,2)</f>
        <v>0</v>
      </c>
      <c r="K295" s="230" t="s">
        <v>266</v>
      </c>
      <c r="L295" s="74"/>
      <c r="M295" s="234" t="s">
        <v>40</v>
      </c>
      <c r="N295" s="235" t="s">
        <v>55</v>
      </c>
      <c r="O295" s="49"/>
      <c r="P295" s="236">
        <f>O295*H295</f>
        <v>0</v>
      </c>
      <c r="Q295" s="236">
        <v>0.000216</v>
      </c>
      <c r="R295" s="236">
        <f>Q295*H295</f>
        <v>0.0006372</v>
      </c>
      <c r="S295" s="236">
        <v>0</v>
      </c>
      <c r="T295" s="237">
        <f>S295*H295</f>
        <v>0</v>
      </c>
      <c r="AR295" s="25" t="s">
        <v>563</v>
      </c>
      <c r="AT295" s="25" t="s">
        <v>262</v>
      </c>
      <c r="AU295" s="25" t="s">
        <v>92</v>
      </c>
      <c r="AY295" s="25" t="s">
        <v>261</v>
      </c>
      <c r="BE295" s="238">
        <f>IF(N295="základní",J295,0)</f>
        <v>0</v>
      </c>
      <c r="BF295" s="238">
        <f>IF(N295="snížená",J295,0)</f>
        <v>0</v>
      </c>
      <c r="BG295" s="238">
        <f>IF(N295="zákl. přenesená",J295,0)</f>
        <v>0</v>
      </c>
      <c r="BH295" s="238">
        <f>IF(N295="sníž. přenesená",J295,0)</f>
        <v>0</v>
      </c>
      <c r="BI295" s="238">
        <f>IF(N295="nulová",J295,0)</f>
        <v>0</v>
      </c>
      <c r="BJ295" s="25" t="s">
        <v>24</v>
      </c>
      <c r="BK295" s="238">
        <f>ROUND(I295*H295,2)</f>
        <v>0</v>
      </c>
      <c r="BL295" s="25" t="s">
        <v>563</v>
      </c>
      <c r="BM295" s="25" t="s">
        <v>2285</v>
      </c>
    </row>
    <row r="296" spans="2:47" s="1" customFormat="1" ht="13.5">
      <c r="B296" s="48"/>
      <c r="C296" s="76"/>
      <c r="D296" s="239" t="s">
        <v>269</v>
      </c>
      <c r="E296" s="76"/>
      <c r="F296" s="240" t="s">
        <v>1305</v>
      </c>
      <c r="G296" s="76"/>
      <c r="H296" s="76"/>
      <c r="I296" s="198"/>
      <c r="J296" s="76"/>
      <c r="K296" s="76"/>
      <c r="L296" s="74"/>
      <c r="M296" s="241"/>
      <c r="N296" s="49"/>
      <c r="O296" s="49"/>
      <c r="P296" s="49"/>
      <c r="Q296" s="49"/>
      <c r="R296" s="49"/>
      <c r="S296" s="49"/>
      <c r="T296" s="97"/>
      <c r="AT296" s="25" t="s">
        <v>269</v>
      </c>
      <c r="AU296" s="25" t="s">
        <v>92</v>
      </c>
    </row>
    <row r="297" spans="2:47" s="1" customFormat="1" ht="13.5">
      <c r="B297" s="48"/>
      <c r="C297" s="76"/>
      <c r="D297" s="239" t="s">
        <v>343</v>
      </c>
      <c r="E297" s="76"/>
      <c r="F297" s="242" t="s">
        <v>1981</v>
      </c>
      <c r="G297" s="76"/>
      <c r="H297" s="76"/>
      <c r="I297" s="198"/>
      <c r="J297" s="76"/>
      <c r="K297" s="76"/>
      <c r="L297" s="74"/>
      <c r="M297" s="241"/>
      <c r="N297" s="49"/>
      <c r="O297" s="49"/>
      <c r="P297" s="49"/>
      <c r="Q297" s="49"/>
      <c r="R297" s="49"/>
      <c r="S297" s="49"/>
      <c r="T297" s="97"/>
      <c r="AT297" s="25" t="s">
        <v>343</v>
      </c>
      <c r="AU297" s="25" t="s">
        <v>92</v>
      </c>
    </row>
    <row r="298" spans="2:51" s="12" customFormat="1" ht="13.5">
      <c r="B298" s="253"/>
      <c r="C298" s="254"/>
      <c r="D298" s="239" t="s">
        <v>278</v>
      </c>
      <c r="E298" s="255" t="s">
        <v>40</v>
      </c>
      <c r="F298" s="256" t="s">
        <v>2286</v>
      </c>
      <c r="G298" s="254"/>
      <c r="H298" s="257">
        <v>2.95</v>
      </c>
      <c r="I298" s="258"/>
      <c r="J298" s="254"/>
      <c r="K298" s="254"/>
      <c r="L298" s="259"/>
      <c r="M298" s="260"/>
      <c r="N298" s="261"/>
      <c r="O298" s="261"/>
      <c r="P298" s="261"/>
      <c r="Q298" s="261"/>
      <c r="R298" s="261"/>
      <c r="S298" s="261"/>
      <c r="T298" s="262"/>
      <c r="AT298" s="263" t="s">
        <v>278</v>
      </c>
      <c r="AU298" s="263" t="s">
        <v>92</v>
      </c>
      <c r="AV298" s="12" t="s">
        <v>92</v>
      </c>
      <c r="AW298" s="12" t="s">
        <v>47</v>
      </c>
      <c r="AX298" s="12" t="s">
        <v>24</v>
      </c>
      <c r="AY298" s="263" t="s">
        <v>261</v>
      </c>
    </row>
    <row r="299" spans="2:65" s="1" customFormat="1" ht="14.4" customHeight="1">
      <c r="B299" s="48"/>
      <c r="C299" s="228" t="s">
        <v>728</v>
      </c>
      <c r="D299" s="228" t="s">
        <v>262</v>
      </c>
      <c r="E299" s="229" t="s">
        <v>1307</v>
      </c>
      <c r="F299" s="230" t="s">
        <v>1308</v>
      </c>
      <c r="G299" s="231" t="s">
        <v>504</v>
      </c>
      <c r="H299" s="232">
        <v>2.95</v>
      </c>
      <c r="I299" s="233"/>
      <c r="J299" s="232">
        <f>ROUND(I299*H299,2)</f>
        <v>0</v>
      </c>
      <c r="K299" s="230" t="s">
        <v>266</v>
      </c>
      <c r="L299" s="74"/>
      <c r="M299" s="234" t="s">
        <v>40</v>
      </c>
      <c r="N299" s="235" t="s">
        <v>55</v>
      </c>
      <c r="O299" s="49"/>
      <c r="P299" s="236">
        <f>O299*H299</f>
        <v>0</v>
      </c>
      <c r="Q299" s="236">
        <v>0.00012765</v>
      </c>
      <c r="R299" s="236">
        <f>Q299*H299</f>
        <v>0.0003765675000000001</v>
      </c>
      <c r="S299" s="236">
        <v>0</v>
      </c>
      <c r="T299" s="237">
        <f>S299*H299</f>
        <v>0</v>
      </c>
      <c r="AR299" s="25" t="s">
        <v>563</v>
      </c>
      <c r="AT299" s="25" t="s">
        <v>262</v>
      </c>
      <c r="AU299" s="25" t="s">
        <v>92</v>
      </c>
      <c r="AY299" s="25" t="s">
        <v>261</v>
      </c>
      <c r="BE299" s="238">
        <f>IF(N299="základní",J299,0)</f>
        <v>0</v>
      </c>
      <c r="BF299" s="238">
        <f>IF(N299="snížená",J299,0)</f>
        <v>0</v>
      </c>
      <c r="BG299" s="238">
        <f>IF(N299="zákl. přenesená",J299,0)</f>
        <v>0</v>
      </c>
      <c r="BH299" s="238">
        <f>IF(N299="sníž. přenesená",J299,0)</f>
        <v>0</v>
      </c>
      <c r="BI299" s="238">
        <f>IF(N299="nulová",J299,0)</f>
        <v>0</v>
      </c>
      <c r="BJ299" s="25" t="s">
        <v>24</v>
      </c>
      <c r="BK299" s="238">
        <f>ROUND(I299*H299,2)</f>
        <v>0</v>
      </c>
      <c r="BL299" s="25" t="s">
        <v>563</v>
      </c>
      <c r="BM299" s="25" t="s">
        <v>2287</v>
      </c>
    </row>
    <row r="300" spans="2:47" s="1" customFormat="1" ht="13.5">
      <c r="B300" s="48"/>
      <c r="C300" s="76"/>
      <c r="D300" s="239" t="s">
        <v>269</v>
      </c>
      <c r="E300" s="76"/>
      <c r="F300" s="240" t="s">
        <v>1310</v>
      </c>
      <c r="G300" s="76"/>
      <c r="H300" s="76"/>
      <c r="I300" s="198"/>
      <c r="J300" s="76"/>
      <c r="K300" s="76"/>
      <c r="L300" s="74"/>
      <c r="M300" s="241"/>
      <c r="N300" s="49"/>
      <c r="O300" s="49"/>
      <c r="P300" s="49"/>
      <c r="Q300" s="49"/>
      <c r="R300" s="49"/>
      <c r="S300" s="49"/>
      <c r="T300" s="97"/>
      <c r="AT300" s="25" t="s">
        <v>269</v>
      </c>
      <c r="AU300" s="25" t="s">
        <v>92</v>
      </c>
    </row>
    <row r="301" spans="2:65" s="1" customFormat="1" ht="14.4" customHeight="1">
      <c r="B301" s="48"/>
      <c r="C301" s="228" t="s">
        <v>734</v>
      </c>
      <c r="D301" s="228" t="s">
        <v>262</v>
      </c>
      <c r="E301" s="229" t="s">
        <v>1311</v>
      </c>
      <c r="F301" s="230" t="s">
        <v>1312</v>
      </c>
      <c r="G301" s="231" t="s">
        <v>504</v>
      </c>
      <c r="H301" s="232">
        <v>2.95</v>
      </c>
      <c r="I301" s="233"/>
      <c r="J301" s="232">
        <f>ROUND(I301*H301,2)</f>
        <v>0</v>
      </c>
      <c r="K301" s="230" t="s">
        <v>266</v>
      </c>
      <c r="L301" s="74"/>
      <c r="M301" s="234" t="s">
        <v>40</v>
      </c>
      <c r="N301" s="235" t="s">
        <v>55</v>
      </c>
      <c r="O301" s="49"/>
      <c r="P301" s="236">
        <f>O301*H301</f>
        <v>0</v>
      </c>
      <c r="Q301" s="236">
        <v>0.000107</v>
      </c>
      <c r="R301" s="236">
        <f>Q301*H301</f>
        <v>0.00031565</v>
      </c>
      <c r="S301" s="236">
        <v>0</v>
      </c>
      <c r="T301" s="237">
        <f>S301*H301</f>
        <v>0</v>
      </c>
      <c r="AR301" s="25" t="s">
        <v>563</v>
      </c>
      <c r="AT301" s="25" t="s">
        <v>262</v>
      </c>
      <c r="AU301" s="25" t="s">
        <v>92</v>
      </c>
      <c r="AY301" s="25" t="s">
        <v>261</v>
      </c>
      <c r="BE301" s="238">
        <f>IF(N301="základní",J301,0)</f>
        <v>0</v>
      </c>
      <c r="BF301" s="238">
        <f>IF(N301="snížená",J301,0)</f>
        <v>0</v>
      </c>
      <c r="BG301" s="238">
        <f>IF(N301="zákl. přenesená",J301,0)</f>
        <v>0</v>
      </c>
      <c r="BH301" s="238">
        <f>IF(N301="sníž. přenesená",J301,0)</f>
        <v>0</v>
      </c>
      <c r="BI301" s="238">
        <f>IF(N301="nulová",J301,0)</f>
        <v>0</v>
      </c>
      <c r="BJ301" s="25" t="s">
        <v>24</v>
      </c>
      <c r="BK301" s="238">
        <f>ROUND(I301*H301,2)</f>
        <v>0</v>
      </c>
      <c r="BL301" s="25" t="s">
        <v>563</v>
      </c>
      <c r="BM301" s="25" t="s">
        <v>2288</v>
      </c>
    </row>
    <row r="302" spans="2:47" s="1" customFormat="1" ht="13.5">
      <c r="B302" s="48"/>
      <c r="C302" s="76"/>
      <c r="D302" s="239" t="s">
        <v>269</v>
      </c>
      <c r="E302" s="76"/>
      <c r="F302" s="240" t="s">
        <v>1314</v>
      </c>
      <c r="G302" s="76"/>
      <c r="H302" s="76"/>
      <c r="I302" s="198"/>
      <c r="J302" s="76"/>
      <c r="K302" s="76"/>
      <c r="L302" s="74"/>
      <c r="M302" s="264"/>
      <c r="N302" s="265"/>
      <c r="O302" s="265"/>
      <c r="P302" s="265"/>
      <c r="Q302" s="265"/>
      <c r="R302" s="265"/>
      <c r="S302" s="265"/>
      <c r="T302" s="266"/>
      <c r="AT302" s="25" t="s">
        <v>269</v>
      </c>
      <c r="AU302" s="25" t="s">
        <v>92</v>
      </c>
    </row>
    <row r="303" spans="2:12" s="1" customFormat="1" ht="6.95" customHeight="1">
      <c r="B303" s="69"/>
      <c r="C303" s="70"/>
      <c r="D303" s="70"/>
      <c r="E303" s="70"/>
      <c r="F303" s="70"/>
      <c r="G303" s="70"/>
      <c r="H303" s="70"/>
      <c r="I303" s="180"/>
      <c r="J303" s="70"/>
      <c r="K303" s="70"/>
      <c r="L303" s="74"/>
    </row>
  </sheetData>
  <sheetProtection password="CC35" sheet="1" objects="1" scenarios="1" formatColumns="0" formatRows="0" autoFilter="0"/>
  <autoFilter ref="C91:K302"/>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4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173</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2014</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2289</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128</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2290</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ROUND(SUM(BE85:BE147),2)</f>
        <v>0</v>
      </c>
      <c r="G32" s="49"/>
      <c r="H32" s="49"/>
      <c r="I32" s="172">
        <v>0.21</v>
      </c>
      <c r="J32" s="171">
        <f>ROUND(ROUND((SUM(BE85:BE147)),2)*I32,2)</f>
        <v>0</v>
      </c>
      <c r="K32" s="53"/>
    </row>
    <row r="33" spans="2:11" s="1" customFormat="1" ht="14.4" customHeight="1">
      <c r="B33" s="48"/>
      <c r="C33" s="49"/>
      <c r="D33" s="49"/>
      <c r="E33" s="57" t="s">
        <v>56</v>
      </c>
      <c r="F33" s="171">
        <f>ROUND(SUM(BF85:BF147),2)</f>
        <v>0</v>
      </c>
      <c r="G33" s="49"/>
      <c r="H33" s="49"/>
      <c r="I33" s="172">
        <v>0.15</v>
      </c>
      <c r="J33" s="171">
        <f>ROUND(ROUND((SUM(BF85:BF147)),2)*I33,2)</f>
        <v>0</v>
      </c>
      <c r="K33" s="53"/>
    </row>
    <row r="34" spans="2:11" s="1" customFormat="1" ht="14.4" customHeight="1" hidden="1">
      <c r="B34" s="48"/>
      <c r="C34" s="49"/>
      <c r="D34" s="49"/>
      <c r="E34" s="57" t="s">
        <v>57</v>
      </c>
      <c r="F34" s="171">
        <f>ROUND(SUM(BG85:BG147),2)</f>
        <v>0</v>
      </c>
      <c r="G34" s="49"/>
      <c r="H34" s="49"/>
      <c r="I34" s="172">
        <v>0.21</v>
      </c>
      <c r="J34" s="171">
        <v>0</v>
      </c>
      <c r="K34" s="53"/>
    </row>
    <row r="35" spans="2:11" s="1" customFormat="1" ht="14.4" customHeight="1" hidden="1">
      <c r="B35" s="48"/>
      <c r="C35" s="49"/>
      <c r="D35" s="49"/>
      <c r="E35" s="57" t="s">
        <v>58</v>
      </c>
      <c r="F35" s="171">
        <f>ROUND(SUM(BH85:BH147),2)</f>
        <v>0</v>
      </c>
      <c r="G35" s="49"/>
      <c r="H35" s="49"/>
      <c r="I35" s="172">
        <v>0.15</v>
      </c>
      <c r="J35" s="171">
        <v>0</v>
      </c>
      <c r="K35" s="53"/>
    </row>
    <row r="36" spans="2:11" s="1" customFormat="1" ht="14.4" customHeight="1" hidden="1">
      <c r="B36" s="48"/>
      <c r="C36" s="49"/>
      <c r="D36" s="49"/>
      <c r="E36" s="57" t="s">
        <v>59</v>
      </c>
      <c r="F36" s="171">
        <f>ROUND(SUM(BI85:BI147),2)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2014</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04-4 - Úpravy v zátopě PráR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J141</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2014</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04-4 - Úpravy v zátopě PráR</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0.33122700000000005</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P87+P141</f>
        <v>0</v>
      </c>
      <c r="Q86" s="222"/>
      <c r="R86" s="223">
        <f>R87+R141</f>
        <v>0.33122700000000005</v>
      </c>
      <c r="S86" s="222"/>
      <c r="T86" s="224">
        <f>T87+T141</f>
        <v>0</v>
      </c>
      <c r="AR86" s="225" t="s">
        <v>24</v>
      </c>
      <c r="AT86" s="226" t="s">
        <v>83</v>
      </c>
      <c r="AU86" s="226" t="s">
        <v>84</v>
      </c>
      <c r="AY86" s="225" t="s">
        <v>261</v>
      </c>
      <c r="BK86" s="227">
        <f>BK87+BK141</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SUM(P88:P140)</f>
        <v>0</v>
      </c>
      <c r="Q87" s="222"/>
      <c r="R87" s="223">
        <f>SUM(R88:R140)</f>
        <v>0.33122700000000005</v>
      </c>
      <c r="S87" s="222"/>
      <c r="T87" s="224">
        <f>SUM(T88:T140)</f>
        <v>0</v>
      </c>
      <c r="AR87" s="225" t="s">
        <v>24</v>
      </c>
      <c r="AT87" s="226" t="s">
        <v>83</v>
      </c>
      <c r="AU87" s="226" t="s">
        <v>24</v>
      </c>
      <c r="AY87" s="225" t="s">
        <v>261</v>
      </c>
      <c r="BK87" s="227">
        <f>SUM(BK88:BK140)</f>
        <v>0</v>
      </c>
    </row>
    <row r="88" spans="2:65" s="1" customFormat="1" ht="14.4" customHeight="1">
      <c r="B88" s="48"/>
      <c r="C88" s="228" t="s">
        <v>24</v>
      </c>
      <c r="D88" s="228" t="s">
        <v>262</v>
      </c>
      <c r="E88" s="229" t="s">
        <v>1317</v>
      </c>
      <c r="F88" s="230" t="s">
        <v>1318</v>
      </c>
      <c r="G88" s="231" t="s">
        <v>1319</v>
      </c>
      <c r="H88" s="232">
        <v>0.62</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2291</v>
      </c>
    </row>
    <row r="89" spans="2:47" s="1" customFormat="1" ht="13.5">
      <c r="B89" s="48"/>
      <c r="C89" s="76"/>
      <c r="D89" s="239" t="s">
        <v>269</v>
      </c>
      <c r="E89" s="76"/>
      <c r="F89" s="240" t="s">
        <v>1321</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1322</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2292</v>
      </c>
      <c r="G91" s="254"/>
      <c r="H91" s="257">
        <v>0.62</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1324</v>
      </c>
      <c r="F92" s="230" t="s">
        <v>1325</v>
      </c>
      <c r="G92" s="231" t="s">
        <v>1319</v>
      </c>
      <c r="H92" s="232">
        <v>0.12</v>
      </c>
      <c r="I92" s="233"/>
      <c r="J92" s="232">
        <f>ROUND(I92*H92,2)</f>
        <v>0</v>
      </c>
      <c r="K92" s="230" t="s">
        <v>266</v>
      </c>
      <c r="L92" s="74"/>
      <c r="M92" s="234" t="s">
        <v>40</v>
      </c>
      <c r="N92" s="235" t="s">
        <v>55</v>
      </c>
      <c r="O92" s="49"/>
      <c r="P92" s="236">
        <f>O92*H92</f>
        <v>0</v>
      </c>
      <c r="Q92" s="236">
        <v>0.247</v>
      </c>
      <c r="R92" s="236">
        <f>Q92*H92</f>
        <v>0.02964</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2293</v>
      </c>
    </row>
    <row r="93" spans="2:47" s="1" customFormat="1" ht="13.5">
      <c r="B93" s="48"/>
      <c r="C93" s="76"/>
      <c r="D93" s="239" t="s">
        <v>269</v>
      </c>
      <c r="E93" s="76"/>
      <c r="F93" s="240" t="s">
        <v>1327</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1328</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2294</v>
      </c>
      <c r="G95" s="254"/>
      <c r="H95" s="257">
        <v>0.12</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282</v>
      </c>
      <c r="D96" s="228" t="s">
        <v>262</v>
      </c>
      <c r="E96" s="229" t="s">
        <v>1330</v>
      </c>
      <c r="F96" s="230" t="s">
        <v>1331</v>
      </c>
      <c r="G96" s="231" t="s">
        <v>504</v>
      </c>
      <c r="H96" s="232">
        <v>1239</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2295</v>
      </c>
    </row>
    <row r="97" spans="2:47" s="1" customFormat="1" ht="13.5">
      <c r="B97" s="48"/>
      <c r="C97" s="76"/>
      <c r="D97" s="239" t="s">
        <v>269</v>
      </c>
      <c r="E97" s="76"/>
      <c r="F97" s="240" t="s">
        <v>1333</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1334</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5" t="s">
        <v>40</v>
      </c>
      <c r="F99" s="256" t="s">
        <v>2296</v>
      </c>
      <c r="G99" s="254"/>
      <c r="H99" s="257">
        <v>1239</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1336</v>
      </c>
      <c r="F100" s="230" t="s">
        <v>1337</v>
      </c>
      <c r="G100" s="231" t="s">
        <v>504</v>
      </c>
      <c r="H100" s="232">
        <v>1672.65</v>
      </c>
      <c r="I100" s="233"/>
      <c r="J100" s="232">
        <f>ROUND(I100*H100,2)</f>
        <v>0</v>
      </c>
      <c r="K100" s="230" t="s">
        <v>40</v>
      </c>
      <c r="L100" s="74"/>
      <c r="M100" s="234" t="s">
        <v>40</v>
      </c>
      <c r="N100" s="235" t="s">
        <v>55</v>
      </c>
      <c r="O100" s="49"/>
      <c r="P100" s="236">
        <f>O100*H100</f>
        <v>0</v>
      </c>
      <c r="Q100" s="236">
        <v>0.00018</v>
      </c>
      <c r="R100" s="236">
        <f>Q100*H100</f>
        <v>0.30107700000000004</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2297</v>
      </c>
    </row>
    <row r="101" spans="2:47" s="1" customFormat="1" ht="13.5">
      <c r="B101" s="48"/>
      <c r="C101" s="76"/>
      <c r="D101" s="239" t="s">
        <v>271</v>
      </c>
      <c r="E101" s="76"/>
      <c r="F101" s="242" t="s">
        <v>1678</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2298</v>
      </c>
      <c r="G102" s="254"/>
      <c r="H102" s="257">
        <v>1672.65</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1341</v>
      </c>
      <c r="F103" s="230" t="s">
        <v>1342</v>
      </c>
      <c r="G103" s="231" t="s">
        <v>474</v>
      </c>
      <c r="H103" s="232">
        <v>3</v>
      </c>
      <c r="I103" s="233"/>
      <c r="J103" s="232">
        <f>ROUND(I103*H103,2)</f>
        <v>0</v>
      </c>
      <c r="K103" s="230" t="s">
        <v>40</v>
      </c>
      <c r="L103" s="74"/>
      <c r="M103" s="234" t="s">
        <v>40</v>
      </c>
      <c r="N103" s="235" t="s">
        <v>55</v>
      </c>
      <c r="O103" s="49"/>
      <c r="P103" s="236">
        <f>O103*H103</f>
        <v>0</v>
      </c>
      <c r="Q103" s="236">
        <v>0.00017</v>
      </c>
      <c r="R103" s="236">
        <f>Q103*H103</f>
        <v>0.00051</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2299</v>
      </c>
    </row>
    <row r="104" spans="2:47" s="1" customFormat="1" ht="13.5">
      <c r="B104" s="48"/>
      <c r="C104" s="76"/>
      <c r="D104" s="239" t="s">
        <v>271</v>
      </c>
      <c r="E104" s="76"/>
      <c r="F104" s="242" t="s">
        <v>1344</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1345</v>
      </c>
      <c r="G105" s="254"/>
      <c r="H105" s="257">
        <v>3</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14.4" customHeight="1">
      <c r="B106" s="48"/>
      <c r="C106" s="228" t="s">
        <v>297</v>
      </c>
      <c r="D106" s="228" t="s">
        <v>262</v>
      </c>
      <c r="E106" s="229" t="s">
        <v>1681</v>
      </c>
      <c r="F106" s="230" t="s">
        <v>1682</v>
      </c>
      <c r="G106" s="231" t="s">
        <v>340</v>
      </c>
      <c r="H106" s="232">
        <v>1576</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2300</v>
      </c>
    </row>
    <row r="107" spans="2:47" s="1" customFormat="1" ht="13.5">
      <c r="B107" s="48"/>
      <c r="C107" s="76"/>
      <c r="D107" s="239" t="s">
        <v>269</v>
      </c>
      <c r="E107" s="76"/>
      <c r="F107" s="240" t="s">
        <v>1684</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1685</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5" t="s">
        <v>40</v>
      </c>
      <c r="F109" s="256" t="s">
        <v>2301</v>
      </c>
      <c r="G109" s="254"/>
      <c r="H109" s="257">
        <v>1576</v>
      </c>
      <c r="I109" s="258"/>
      <c r="J109" s="254"/>
      <c r="K109" s="254"/>
      <c r="L109" s="259"/>
      <c r="M109" s="260"/>
      <c r="N109" s="261"/>
      <c r="O109" s="261"/>
      <c r="P109" s="261"/>
      <c r="Q109" s="261"/>
      <c r="R109" s="261"/>
      <c r="S109" s="261"/>
      <c r="T109" s="262"/>
      <c r="AT109" s="263" t="s">
        <v>278</v>
      </c>
      <c r="AU109" s="263" t="s">
        <v>92</v>
      </c>
      <c r="AV109" s="12" t="s">
        <v>92</v>
      </c>
      <c r="AW109" s="12" t="s">
        <v>47</v>
      </c>
      <c r="AX109" s="12" t="s">
        <v>24</v>
      </c>
      <c r="AY109" s="263" t="s">
        <v>261</v>
      </c>
    </row>
    <row r="110" spans="2:65" s="1" customFormat="1" ht="22.8" customHeight="1">
      <c r="B110" s="48"/>
      <c r="C110" s="228" t="s">
        <v>303</v>
      </c>
      <c r="D110" s="228" t="s">
        <v>262</v>
      </c>
      <c r="E110" s="229" t="s">
        <v>532</v>
      </c>
      <c r="F110" s="230" t="s">
        <v>533</v>
      </c>
      <c r="G110" s="231" t="s">
        <v>340</v>
      </c>
      <c r="H110" s="232">
        <v>132.5</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2302</v>
      </c>
    </row>
    <row r="111" spans="2:47" s="1" customFormat="1" ht="13.5">
      <c r="B111" s="48"/>
      <c r="C111" s="76"/>
      <c r="D111" s="239" t="s">
        <v>269</v>
      </c>
      <c r="E111" s="76"/>
      <c r="F111" s="240" t="s">
        <v>535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2303</v>
      </c>
      <c r="G113" s="254"/>
      <c r="H113" s="257">
        <v>132.5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308</v>
      </c>
      <c r="D114" s="228" t="s">
        <v>262</v>
      </c>
      <c r="E114" s="229" t="s">
        <v>1689</v>
      </c>
      <c r="F114" s="230" t="s">
        <v>1690</v>
      </c>
      <c r="G114" s="231" t="s">
        <v>340</v>
      </c>
      <c r="H114" s="232">
        <v>1576</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2304</v>
      </c>
    </row>
    <row r="115" spans="2:47" s="1" customFormat="1" ht="13.5">
      <c r="B115" s="48"/>
      <c r="C115" s="76"/>
      <c r="D115" s="239" t="s">
        <v>269</v>
      </c>
      <c r="E115" s="76"/>
      <c r="F115" s="240" t="s">
        <v>1692</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1693</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2305</v>
      </c>
      <c r="G117" s="254"/>
      <c r="H117" s="257">
        <v>1576</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313</v>
      </c>
      <c r="D118" s="228" t="s">
        <v>262</v>
      </c>
      <c r="E118" s="229" t="s">
        <v>2306</v>
      </c>
      <c r="F118" s="230" t="s">
        <v>2307</v>
      </c>
      <c r="G118" s="231" t="s">
        <v>340</v>
      </c>
      <c r="H118" s="232">
        <v>1576</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2308</v>
      </c>
    </row>
    <row r="119" spans="2:47" s="1" customFormat="1" ht="13.5">
      <c r="B119" s="48"/>
      <c r="C119" s="76"/>
      <c r="D119" s="239" t="s">
        <v>269</v>
      </c>
      <c r="E119" s="76"/>
      <c r="F119" s="240" t="s">
        <v>2309</v>
      </c>
      <c r="G119" s="76"/>
      <c r="H119" s="76"/>
      <c r="I119" s="198"/>
      <c r="J119" s="76"/>
      <c r="K119" s="76"/>
      <c r="L119" s="74"/>
      <c r="M119" s="241"/>
      <c r="N119" s="49"/>
      <c r="O119" s="49"/>
      <c r="P119" s="49"/>
      <c r="Q119" s="49"/>
      <c r="R119" s="49"/>
      <c r="S119" s="49"/>
      <c r="T119" s="97"/>
      <c r="AT119" s="25" t="s">
        <v>269</v>
      </c>
      <c r="AU119" s="25" t="s">
        <v>92</v>
      </c>
    </row>
    <row r="120" spans="2:51" s="12" customFormat="1" ht="13.5">
      <c r="B120" s="253"/>
      <c r="C120" s="254"/>
      <c r="D120" s="239" t="s">
        <v>278</v>
      </c>
      <c r="E120" s="255" t="s">
        <v>40</v>
      </c>
      <c r="F120" s="256" t="s">
        <v>2310</v>
      </c>
      <c r="G120" s="254"/>
      <c r="H120" s="257">
        <v>1576</v>
      </c>
      <c r="I120" s="258"/>
      <c r="J120" s="254"/>
      <c r="K120" s="254"/>
      <c r="L120" s="259"/>
      <c r="M120" s="260"/>
      <c r="N120" s="261"/>
      <c r="O120" s="261"/>
      <c r="P120" s="261"/>
      <c r="Q120" s="261"/>
      <c r="R120" s="261"/>
      <c r="S120" s="261"/>
      <c r="T120" s="262"/>
      <c r="AT120" s="263" t="s">
        <v>278</v>
      </c>
      <c r="AU120" s="263" t="s">
        <v>92</v>
      </c>
      <c r="AV120" s="12" t="s">
        <v>92</v>
      </c>
      <c r="AW120" s="12" t="s">
        <v>47</v>
      </c>
      <c r="AX120" s="12" t="s">
        <v>24</v>
      </c>
      <c r="AY120" s="263" t="s">
        <v>261</v>
      </c>
    </row>
    <row r="121" spans="2:65" s="1" customFormat="1" ht="22.8" customHeight="1">
      <c r="B121" s="48"/>
      <c r="C121" s="228" t="s">
        <v>29</v>
      </c>
      <c r="D121" s="228" t="s">
        <v>262</v>
      </c>
      <c r="E121" s="229" t="s">
        <v>2311</v>
      </c>
      <c r="F121" s="230" t="s">
        <v>2312</v>
      </c>
      <c r="G121" s="231" t="s">
        <v>340</v>
      </c>
      <c r="H121" s="232">
        <v>48856</v>
      </c>
      <c r="I121" s="233"/>
      <c r="J121" s="232">
        <f>ROUND(I121*H121,2)</f>
        <v>0</v>
      </c>
      <c r="K121" s="230" t="s">
        <v>266</v>
      </c>
      <c r="L121" s="74"/>
      <c r="M121" s="234" t="s">
        <v>40</v>
      </c>
      <c r="N121" s="235" t="s">
        <v>55</v>
      </c>
      <c r="O121" s="49"/>
      <c r="P121" s="236">
        <f>O121*H121</f>
        <v>0</v>
      </c>
      <c r="Q121" s="236">
        <v>0</v>
      </c>
      <c r="R121" s="236">
        <f>Q121*H121</f>
        <v>0</v>
      </c>
      <c r="S121" s="236">
        <v>0</v>
      </c>
      <c r="T121" s="237">
        <f>S121*H121</f>
        <v>0</v>
      </c>
      <c r="AR121" s="25" t="s">
        <v>287</v>
      </c>
      <c r="AT121" s="25" t="s">
        <v>262</v>
      </c>
      <c r="AU121" s="25" t="s">
        <v>92</v>
      </c>
      <c r="AY121" s="25" t="s">
        <v>261</v>
      </c>
      <c r="BE121" s="238">
        <f>IF(N121="základní",J121,0)</f>
        <v>0</v>
      </c>
      <c r="BF121" s="238">
        <f>IF(N121="snížená",J121,0)</f>
        <v>0</v>
      </c>
      <c r="BG121" s="238">
        <f>IF(N121="zákl. přenesená",J121,0)</f>
        <v>0</v>
      </c>
      <c r="BH121" s="238">
        <f>IF(N121="sníž. přenesená",J121,0)</f>
        <v>0</v>
      </c>
      <c r="BI121" s="238">
        <f>IF(N121="nulová",J121,0)</f>
        <v>0</v>
      </c>
      <c r="BJ121" s="25" t="s">
        <v>24</v>
      </c>
      <c r="BK121" s="238">
        <f>ROUND(I121*H121,2)</f>
        <v>0</v>
      </c>
      <c r="BL121" s="25" t="s">
        <v>287</v>
      </c>
      <c r="BM121" s="25" t="s">
        <v>2313</v>
      </c>
    </row>
    <row r="122" spans="2:47" s="1" customFormat="1" ht="13.5">
      <c r="B122" s="48"/>
      <c r="C122" s="76"/>
      <c r="D122" s="239" t="s">
        <v>269</v>
      </c>
      <c r="E122" s="76"/>
      <c r="F122" s="240" t="s">
        <v>2314</v>
      </c>
      <c r="G122" s="76"/>
      <c r="H122" s="76"/>
      <c r="I122" s="198"/>
      <c r="J122" s="76"/>
      <c r="K122" s="76"/>
      <c r="L122" s="74"/>
      <c r="M122" s="241"/>
      <c r="N122" s="49"/>
      <c r="O122" s="49"/>
      <c r="P122" s="49"/>
      <c r="Q122" s="49"/>
      <c r="R122" s="49"/>
      <c r="S122" s="49"/>
      <c r="T122" s="97"/>
      <c r="AT122" s="25" t="s">
        <v>269</v>
      </c>
      <c r="AU122" s="25" t="s">
        <v>92</v>
      </c>
    </row>
    <row r="123" spans="2:51" s="12" customFormat="1" ht="13.5">
      <c r="B123" s="253"/>
      <c r="C123" s="254"/>
      <c r="D123" s="239" t="s">
        <v>278</v>
      </c>
      <c r="E123" s="255" t="s">
        <v>40</v>
      </c>
      <c r="F123" s="256" t="s">
        <v>2315</v>
      </c>
      <c r="G123" s="254"/>
      <c r="H123" s="257">
        <v>48856</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5" s="1" customFormat="1" ht="22.8" customHeight="1">
      <c r="B124" s="48"/>
      <c r="C124" s="228" t="s">
        <v>324</v>
      </c>
      <c r="D124" s="228" t="s">
        <v>262</v>
      </c>
      <c r="E124" s="229" t="s">
        <v>608</v>
      </c>
      <c r="F124" s="230" t="s">
        <v>609</v>
      </c>
      <c r="G124" s="231" t="s">
        <v>340</v>
      </c>
      <c r="H124" s="232">
        <v>378.8</v>
      </c>
      <c r="I124" s="233"/>
      <c r="J124" s="232">
        <f>ROUND(I124*H124,2)</f>
        <v>0</v>
      </c>
      <c r="K124" s="230" t="s">
        <v>266</v>
      </c>
      <c r="L124" s="74"/>
      <c r="M124" s="234" t="s">
        <v>40</v>
      </c>
      <c r="N124" s="235" t="s">
        <v>55</v>
      </c>
      <c r="O124" s="49"/>
      <c r="P124" s="236">
        <f>O124*H124</f>
        <v>0</v>
      </c>
      <c r="Q124" s="236">
        <v>0</v>
      </c>
      <c r="R124" s="236">
        <f>Q124*H124</f>
        <v>0</v>
      </c>
      <c r="S124" s="236">
        <v>0</v>
      </c>
      <c r="T124" s="237">
        <f>S124*H124</f>
        <v>0</v>
      </c>
      <c r="AR124" s="25" t="s">
        <v>287</v>
      </c>
      <c r="AT124" s="25" t="s">
        <v>262</v>
      </c>
      <c r="AU124" s="25" t="s">
        <v>92</v>
      </c>
      <c r="AY124" s="25" t="s">
        <v>261</v>
      </c>
      <c r="BE124" s="238">
        <f>IF(N124="základní",J124,0)</f>
        <v>0</v>
      </c>
      <c r="BF124" s="238">
        <f>IF(N124="snížená",J124,0)</f>
        <v>0</v>
      </c>
      <c r="BG124" s="238">
        <f>IF(N124="zákl. přenesená",J124,0)</f>
        <v>0</v>
      </c>
      <c r="BH124" s="238">
        <f>IF(N124="sníž. přenesená",J124,0)</f>
        <v>0</v>
      </c>
      <c r="BI124" s="238">
        <f>IF(N124="nulová",J124,0)</f>
        <v>0</v>
      </c>
      <c r="BJ124" s="25" t="s">
        <v>24</v>
      </c>
      <c r="BK124" s="238">
        <f>ROUND(I124*H124,2)</f>
        <v>0</v>
      </c>
      <c r="BL124" s="25" t="s">
        <v>287</v>
      </c>
      <c r="BM124" s="25" t="s">
        <v>2316</v>
      </c>
    </row>
    <row r="125" spans="2:47" s="1" customFormat="1" ht="13.5">
      <c r="B125" s="48"/>
      <c r="C125" s="76"/>
      <c r="D125" s="239" t="s">
        <v>269</v>
      </c>
      <c r="E125" s="76"/>
      <c r="F125" s="240" t="s">
        <v>611</v>
      </c>
      <c r="G125" s="76"/>
      <c r="H125" s="76"/>
      <c r="I125" s="198"/>
      <c r="J125" s="76"/>
      <c r="K125" s="76"/>
      <c r="L125" s="74"/>
      <c r="M125" s="241"/>
      <c r="N125" s="49"/>
      <c r="O125" s="49"/>
      <c r="P125" s="49"/>
      <c r="Q125" s="49"/>
      <c r="R125" s="49"/>
      <c r="S125" s="49"/>
      <c r="T125" s="97"/>
      <c r="AT125" s="25" t="s">
        <v>269</v>
      </c>
      <c r="AU125" s="25" t="s">
        <v>92</v>
      </c>
    </row>
    <row r="126" spans="2:47" s="1" customFormat="1" ht="13.5">
      <c r="B126" s="48"/>
      <c r="C126" s="76"/>
      <c r="D126" s="239" t="s">
        <v>343</v>
      </c>
      <c r="E126" s="76"/>
      <c r="F126" s="310" t="s">
        <v>612</v>
      </c>
      <c r="G126" s="76"/>
      <c r="H126" s="76"/>
      <c r="I126" s="198"/>
      <c r="J126" s="76"/>
      <c r="K126" s="76"/>
      <c r="L126" s="74"/>
      <c r="M126" s="241"/>
      <c r="N126" s="49"/>
      <c r="O126" s="49"/>
      <c r="P126" s="49"/>
      <c r="Q126" s="49"/>
      <c r="R126" s="49"/>
      <c r="S126" s="49"/>
      <c r="T126" s="97"/>
      <c r="AT126" s="25" t="s">
        <v>343</v>
      </c>
      <c r="AU126" s="25" t="s">
        <v>92</v>
      </c>
    </row>
    <row r="127" spans="2:51" s="12" customFormat="1" ht="13.5">
      <c r="B127" s="253"/>
      <c r="C127" s="254"/>
      <c r="D127" s="239" t="s">
        <v>278</v>
      </c>
      <c r="E127" s="255" t="s">
        <v>40</v>
      </c>
      <c r="F127" s="256" t="s">
        <v>2317</v>
      </c>
      <c r="G127" s="254"/>
      <c r="H127" s="257">
        <v>132.5</v>
      </c>
      <c r="I127" s="258"/>
      <c r="J127" s="254"/>
      <c r="K127" s="254"/>
      <c r="L127" s="259"/>
      <c r="M127" s="260"/>
      <c r="N127" s="261"/>
      <c r="O127" s="261"/>
      <c r="P127" s="261"/>
      <c r="Q127" s="261"/>
      <c r="R127" s="261"/>
      <c r="S127" s="261"/>
      <c r="T127" s="262"/>
      <c r="AT127" s="263" t="s">
        <v>278</v>
      </c>
      <c r="AU127" s="263" t="s">
        <v>92</v>
      </c>
      <c r="AV127" s="12" t="s">
        <v>92</v>
      </c>
      <c r="AW127" s="12" t="s">
        <v>47</v>
      </c>
      <c r="AX127" s="12" t="s">
        <v>84</v>
      </c>
      <c r="AY127" s="263" t="s">
        <v>261</v>
      </c>
    </row>
    <row r="128" spans="2:51" s="12" customFormat="1" ht="13.5">
      <c r="B128" s="253"/>
      <c r="C128" s="254"/>
      <c r="D128" s="239" t="s">
        <v>278</v>
      </c>
      <c r="E128" s="255" t="s">
        <v>40</v>
      </c>
      <c r="F128" s="256" t="s">
        <v>2318</v>
      </c>
      <c r="G128" s="254"/>
      <c r="H128" s="257">
        <v>246.3</v>
      </c>
      <c r="I128" s="258"/>
      <c r="J128" s="254"/>
      <c r="K128" s="254"/>
      <c r="L128" s="259"/>
      <c r="M128" s="260"/>
      <c r="N128" s="261"/>
      <c r="O128" s="261"/>
      <c r="P128" s="261"/>
      <c r="Q128" s="261"/>
      <c r="R128" s="261"/>
      <c r="S128" s="261"/>
      <c r="T128" s="262"/>
      <c r="AT128" s="263" t="s">
        <v>278</v>
      </c>
      <c r="AU128" s="263" t="s">
        <v>92</v>
      </c>
      <c r="AV128" s="12" t="s">
        <v>92</v>
      </c>
      <c r="AW128" s="12" t="s">
        <v>47</v>
      </c>
      <c r="AX128" s="12" t="s">
        <v>84</v>
      </c>
      <c r="AY128" s="263" t="s">
        <v>261</v>
      </c>
    </row>
    <row r="129" spans="2:51" s="15" customFormat="1" ht="13.5">
      <c r="B129" s="290"/>
      <c r="C129" s="291"/>
      <c r="D129" s="239" t="s">
        <v>278</v>
      </c>
      <c r="E129" s="292" t="s">
        <v>40</v>
      </c>
      <c r="F129" s="293" t="s">
        <v>380</v>
      </c>
      <c r="G129" s="291"/>
      <c r="H129" s="294">
        <v>378.8</v>
      </c>
      <c r="I129" s="295"/>
      <c r="J129" s="291"/>
      <c r="K129" s="291"/>
      <c r="L129" s="296"/>
      <c r="M129" s="297"/>
      <c r="N129" s="298"/>
      <c r="O129" s="298"/>
      <c r="P129" s="298"/>
      <c r="Q129" s="298"/>
      <c r="R129" s="298"/>
      <c r="S129" s="298"/>
      <c r="T129" s="299"/>
      <c r="AT129" s="300" t="s">
        <v>278</v>
      </c>
      <c r="AU129" s="300" t="s">
        <v>92</v>
      </c>
      <c r="AV129" s="15" t="s">
        <v>287</v>
      </c>
      <c r="AW129" s="15" t="s">
        <v>47</v>
      </c>
      <c r="AX129" s="15" t="s">
        <v>24</v>
      </c>
      <c r="AY129" s="300" t="s">
        <v>261</v>
      </c>
    </row>
    <row r="130" spans="2:65" s="1" customFormat="1" ht="14.4" customHeight="1">
      <c r="B130" s="48"/>
      <c r="C130" s="228" t="s">
        <v>538</v>
      </c>
      <c r="D130" s="228" t="s">
        <v>262</v>
      </c>
      <c r="E130" s="229" t="s">
        <v>356</v>
      </c>
      <c r="F130" s="230" t="s">
        <v>357</v>
      </c>
      <c r="G130" s="231" t="s">
        <v>340</v>
      </c>
      <c r="H130" s="232">
        <v>1576</v>
      </c>
      <c r="I130" s="233"/>
      <c r="J130" s="232">
        <f>ROUND(I130*H130,2)</f>
        <v>0</v>
      </c>
      <c r="K130" s="230" t="s">
        <v>266</v>
      </c>
      <c r="L130" s="74"/>
      <c r="M130" s="234" t="s">
        <v>40</v>
      </c>
      <c r="N130" s="235" t="s">
        <v>55</v>
      </c>
      <c r="O130" s="49"/>
      <c r="P130" s="236">
        <f>O130*H130</f>
        <v>0</v>
      </c>
      <c r="Q130" s="236">
        <v>0</v>
      </c>
      <c r="R130" s="236">
        <f>Q130*H130</f>
        <v>0</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2319</v>
      </c>
    </row>
    <row r="131" spans="2:47" s="1" customFormat="1" ht="13.5">
      <c r="B131" s="48"/>
      <c r="C131" s="76"/>
      <c r="D131" s="239" t="s">
        <v>269</v>
      </c>
      <c r="E131" s="76"/>
      <c r="F131" s="240" t="s">
        <v>357</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359</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2320</v>
      </c>
      <c r="G133" s="254"/>
      <c r="H133" s="257">
        <v>1576</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14.4" customHeight="1">
      <c r="B134" s="48"/>
      <c r="C134" s="228" t="s">
        <v>545</v>
      </c>
      <c r="D134" s="228" t="s">
        <v>262</v>
      </c>
      <c r="E134" s="229" t="s">
        <v>2321</v>
      </c>
      <c r="F134" s="230" t="s">
        <v>2322</v>
      </c>
      <c r="G134" s="231" t="s">
        <v>363</v>
      </c>
      <c r="H134" s="232">
        <v>2364</v>
      </c>
      <c r="I134" s="233"/>
      <c r="J134" s="232">
        <f>ROUND(I134*H134,2)</f>
        <v>0</v>
      </c>
      <c r="K134" s="230" t="s">
        <v>40</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2323</v>
      </c>
    </row>
    <row r="135" spans="2:47" s="1" customFormat="1" ht="13.5">
      <c r="B135" s="48"/>
      <c r="C135" s="76"/>
      <c r="D135" s="239" t="s">
        <v>271</v>
      </c>
      <c r="E135" s="76"/>
      <c r="F135" s="242" t="s">
        <v>2324</v>
      </c>
      <c r="G135" s="76"/>
      <c r="H135" s="76"/>
      <c r="I135" s="198"/>
      <c r="J135" s="76"/>
      <c r="K135" s="76"/>
      <c r="L135" s="74"/>
      <c r="M135" s="241"/>
      <c r="N135" s="49"/>
      <c r="O135" s="49"/>
      <c r="P135" s="49"/>
      <c r="Q135" s="49"/>
      <c r="R135" s="49"/>
      <c r="S135" s="49"/>
      <c r="T135" s="97"/>
      <c r="AT135" s="25" t="s">
        <v>271</v>
      </c>
      <c r="AU135" s="25" t="s">
        <v>92</v>
      </c>
    </row>
    <row r="136" spans="2:51" s="12" customFormat="1" ht="13.5">
      <c r="B136" s="253"/>
      <c r="C136" s="254"/>
      <c r="D136" s="239" t="s">
        <v>278</v>
      </c>
      <c r="E136" s="255" t="s">
        <v>40</v>
      </c>
      <c r="F136" s="256" t="s">
        <v>2325</v>
      </c>
      <c r="G136" s="254"/>
      <c r="H136" s="257">
        <v>2364</v>
      </c>
      <c r="I136" s="258"/>
      <c r="J136" s="254"/>
      <c r="K136" s="254"/>
      <c r="L136" s="259"/>
      <c r="M136" s="260"/>
      <c r="N136" s="261"/>
      <c r="O136" s="261"/>
      <c r="P136" s="261"/>
      <c r="Q136" s="261"/>
      <c r="R136" s="261"/>
      <c r="S136" s="261"/>
      <c r="T136" s="262"/>
      <c r="AT136" s="263" t="s">
        <v>278</v>
      </c>
      <c r="AU136" s="263" t="s">
        <v>92</v>
      </c>
      <c r="AV136" s="12" t="s">
        <v>92</v>
      </c>
      <c r="AW136" s="12" t="s">
        <v>47</v>
      </c>
      <c r="AX136" s="12" t="s">
        <v>24</v>
      </c>
      <c r="AY136" s="263" t="s">
        <v>261</v>
      </c>
    </row>
    <row r="137" spans="2:65" s="1" customFormat="1" ht="22.8" customHeight="1">
      <c r="B137" s="48"/>
      <c r="C137" s="228" t="s">
        <v>551</v>
      </c>
      <c r="D137" s="228" t="s">
        <v>262</v>
      </c>
      <c r="E137" s="229" t="s">
        <v>640</v>
      </c>
      <c r="F137" s="230" t="s">
        <v>641</v>
      </c>
      <c r="G137" s="231" t="s">
        <v>340</v>
      </c>
      <c r="H137" s="232">
        <v>132</v>
      </c>
      <c r="I137" s="233"/>
      <c r="J137" s="232">
        <f>ROUND(I137*H137,2)</f>
        <v>0</v>
      </c>
      <c r="K137" s="230" t="s">
        <v>266</v>
      </c>
      <c r="L137" s="74"/>
      <c r="M137" s="234" t="s">
        <v>40</v>
      </c>
      <c r="N137" s="235" t="s">
        <v>55</v>
      </c>
      <c r="O137" s="49"/>
      <c r="P137" s="236">
        <f>O137*H137</f>
        <v>0</v>
      </c>
      <c r="Q137" s="236">
        <v>0</v>
      </c>
      <c r="R137" s="236">
        <f>Q137*H137</f>
        <v>0</v>
      </c>
      <c r="S137" s="236">
        <v>0</v>
      </c>
      <c r="T137" s="237">
        <f>S137*H137</f>
        <v>0</v>
      </c>
      <c r="AR137" s="25" t="s">
        <v>287</v>
      </c>
      <c r="AT137" s="25" t="s">
        <v>262</v>
      </c>
      <c r="AU137" s="25" t="s">
        <v>92</v>
      </c>
      <c r="AY137" s="25" t="s">
        <v>261</v>
      </c>
      <c r="BE137" s="238">
        <f>IF(N137="základní",J137,0)</f>
        <v>0</v>
      </c>
      <c r="BF137" s="238">
        <f>IF(N137="snížená",J137,0)</f>
        <v>0</v>
      </c>
      <c r="BG137" s="238">
        <f>IF(N137="zákl. přenesená",J137,0)</f>
        <v>0</v>
      </c>
      <c r="BH137" s="238">
        <f>IF(N137="sníž. přenesená",J137,0)</f>
        <v>0</v>
      </c>
      <c r="BI137" s="238">
        <f>IF(N137="nulová",J137,0)</f>
        <v>0</v>
      </c>
      <c r="BJ137" s="25" t="s">
        <v>24</v>
      </c>
      <c r="BK137" s="238">
        <f>ROUND(I137*H137,2)</f>
        <v>0</v>
      </c>
      <c r="BL137" s="25" t="s">
        <v>287</v>
      </c>
      <c r="BM137" s="25" t="s">
        <v>2326</v>
      </c>
    </row>
    <row r="138" spans="2:47" s="1" customFormat="1" ht="13.5">
      <c r="B138" s="48"/>
      <c r="C138" s="76"/>
      <c r="D138" s="239" t="s">
        <v>269</v>
      </c>
      <c r="E138" s="76"/>
      <c r="F138" s="240" t="s">
        <v>643</v>
      </c>
      <c r="G138" s="76"/>
      <c r="H138" s="76"/>
      <c r="I138" s="198"/>
      <c r="J138" s="76"/>
      <c r="K138" s="76"/>
      <c r="L138" s="74"/>
      <c r="M138" s="241"/>
      <c r="N138" s="49"/>
      <c r="O138" s="49"/>
      <c r="P138" s="49"/>
      <c r="Q138" s="49"/>
      <c r="R138" s="49"/>
      <c r="S138" s="49"/>
      <c r="T138" s="97"/>
      <c r="AT138" s="25" t="s">
        <v>269</v>
      </c>
      <c r="AU138" s="25" t="s">
        <v>92</v>
      </c>
    </row>
    <row r="139" spans="2:47" s="1" customFormat="1" ht="13.5">
      <c r="B139" s="48"/>
      <c r="C139" s="76"/>
      <c r="D139" s="239" t="s">
        <v>343</v>
      </c>
      <c r="E139" s="76"/>
      <c r="F139" s="310" t="s">
        <v>636</v>
      </c>
      <c r="G139" s="76"/>
      <c r="H139" s="76"/>
      <c r="I139" s="198"/>
      <c r="J139" s="76"/>
      <c r="K139" s="76"/>
      <c r="L139" s="74"/>
      <c r="M139" s="241"/>
      <c r="N139" s="49"/>
      <c r="O139" s="49"/>
      <c r="P139" s="49"/>
      <c r="Q139" s="49"/>
      <c r="R139" s="49"/>
      <c r="S139" s="49"/>
      <c r="T139" s="97"/>
      <c r="AT139" s="25" t="s">
        <v>343</v>
      </c>
      <c r="AU139" s="25" t="s">
        <v>92</v>
      </c>
    </row>
    <row r="140" spans="2:51" s="12" customFormat="1" ht="13.5">
      <c r="B140" s="253"/>
      <c r="C140" s="254"/>
      <c r="D140" s="239" t="s">
        <v>278</v>
      </c>
      <c r="E140" s="255" t="s">
        <v>40</v>
      </c>
      <c r="F140" s="256" t="s">
        <v>2327</v>
      </c>
      <c r="G140" s="254"/>
      <c r="H140" s="257">
        <v>132</v>
      </c>
      <c r="I140" s="258"/>
      <c r="J140" s="254"/>
      <c r="K140" s="254"/>
      <c r="L140" s="259"/>
      <c r="M140" s="260"/>
      <c r="N140" s="261"/>
      <c r="O140" s="261"/>
      <c r="P140" s="261"/>
      <c r="Q140" s="261"/>
      <c r="R140" s="261"/>
      <c r="S140" s="261"/>
      <c r="T140" s="262"/>
      <c r="AT140" s="263" t="s">
        <v>278</v>
      </c>
      <c r="AU140" s="263" t="s">
        <v>92</v>
      </c>
      <c r="AV140" s="12" t="s">
        <v>92</v>
      </c>
      <c r="AW140" s="12" t="s">
        <v>47</v>
      </c>
      <c r="AX140" s="12" t="s">
        <v>24</v>
      </c>
      <c r="AY140" s="263" t="s">
        <v>261</v>
      </c>
    </row>
    <row r="141" spans="2:63" s="10" customFormat="1" ht="29.85" customHeight="1">
      <c r="B141" s="214"/>
      <c r="C141" s="215"/>
      <c r="D141" s="216" t="s">
        <v>83</v>
      </c>
      <c r="E141" s="274" t="s">
        <v>930</v>
      </c>
      <c r="F141" s="274" t="s">
        <v>931</v>
      </c>
      <c r="G141" s="215"/>
      <c r="H141" s="215"/>
      <c r="I141" s="218"/>
      <c r="J141" s="275">
        <f>BK141</f>
        <v>0</v>
      </c>
      <c r="K141" s="215"/>
      <c r="L141" s="220"/>
      <c r="M141" s="221"/>
      <c r="N141" s="222"/>
      <c r="O141" s="222"/>
      <c r="P141" s="223">
        <f>SUM(P142:P147)</f>
        <v>0</v>
      </c>
      <c r="Q141" s="222"/>
      <c r="R141" s="223">
        <f>SUM(R142:R147)</f>
        <v>0</v>
      </c>
      <c r="S141" s="222"/>
      <c r="T141" s="224">
        <f>SUM(T142:T147)</f>
        <v>0</v>
      </c>
      <c r="AR141" s="225" t="s">
        <v>24</v>
      </c>
      <c r="AT141" s="226" t="s">
        <v>83</v>
      </c>
      <c r="AU141" s="226" t="s">
        <v>24</v>
      </c>
      <c r="AY141" s="225" t="s">
        <v>261</v>
      </c>
      <c r="BK141" s="227">
        <f>SUM(BK142:BK147)</f>
        <v>0</v>
      </c>
    </row>
    <row r="142" spans="2:65" s="1" customFormat="1" ht="14.4" customHeight="1">
      <c r="B142" s="48"/>
      <c r="C142" s="228" t="s">
        <v>10</v>
      </c>
      <c r="D142" s="228" t="s">
        <v>262</v>
      </c>
      <c r="E142" s="229" t="s">
        <v>1352</v>
      </c>
      <c r="F142" s="230" t="s">
        <v>1353</v>
      </c>
      <c r="G142" s="231" t="s">
        <v>363</v>
      </c>
      <c r="H142" s="232">
        <v>0.33</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2328</v>
      </c>
    </row>
    <row r="143" spans="2:47" s="1" customFormat="1" ht="13.5">
      <c r="B143" s="48"/>
      <c r="C143" s="76"/>
      <c r="D143" s="239" t="s">
        <v>269</v>
      </c>
      <c r="E143" s="76"/>
      <c r="F143" s="240" t="s">
        <v>1355</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1356</v>
      </c>
      <c r="G144" s="76"/>
      <c r="H144" s="76"/>
      <c r="I144" s="198"/>
      <c r="J144" s="76"/>
      <c r="K144" s="76"/>
      <c r="L144" s="74"/>
      <c r="M144" s="241"/>
      <c r="N144" s="49"/>
      <c r="O144" s="49"/>
      <c r="P144" s="49"/>
      <c r="Q144" s="49"/>
      <c r="R144" s="49"/>
      <c r="S144" s="49"/>
      <c r="T144" s="97"/>
      <c r="AT144" s="25" t="s">
        <v>343</v>
      </c>
      <c r="AU144" s="25" t="s">
        <v>92</v>
      </c>
    </row>
    <row r="145" spans="2:65" s="1" customFormat="1" ht="22.8" customHeight="1">
      <c r="B145" s="48"/>
      <c r="C145" s="228" t="s">
        <v>563</v>
      </c>
      <c r="D145" s="228" t="s">
        <v>262</v>
      </c>
      <c r="E145" s="229" t="s">
        <v>2329</v>
      </c>
      <c r="F145" s="230" t="s">
        <v>2330</v>
      </c>
      <c r="G145" s="231" t="s">
        <v>363</v>
      </c>
      <c r="H145" s="232">
        <v>0.33</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2331</v>
      </c>
    </row>
    <row r="146" spans="2:47" s="1" customFormat="1" ht="13.5">
      <c r="B146" s="48"/>
      <c r="C146" s="76"/>
      <c r="D146" s="239" t="s">
        <v>269</v>
      </c>
      <c r="E146" s="76"/>
      <c r="F146" s="240" t="s">
        <v>2332</v>
      </c>
      <c r="G146" s="76"/>
      <c r="H146" s="76"/>
      <c r="I146" s="198"/>
      <c r="J146" s="76"/>
      <c r="K146" s="76"/>
      <c r="L146" s="74"/>
      <c r="M146" s="241"/>
      <c r="N146" s="49"/>
      <c r="O146" s="49"/>
      <c r="P146" s="49"/>
      <c r="Q146" s="49"/>
      <c r="R146" s="49"/>
      <c r="S146" s="49"/>
      <c r="T146" s="97"/>
      <c r="AT146" s="25" t="s">
        <v>269</v>
      </c>
      <c r="AU146" s="25" t="s">
        <v>92</v>
      </c>
    </row>
    <row r="147" spans="2:47" s="1" customFormat="1" ht="13.5">
      <c r="B147" s="48"/>
      <c r="C147" s="76"/>
      <c r="D147" s="239" t="s">
        <v>343</v>
      </c>
      <c r="E147" s="76"/>
      <c r="F147" s="242" t="s">
        <v>1356</v>
      </c>
      <c r="G147" s="76"/>
      <c r="H147" s="76"/>
      <c r="I147" s="198"/>
      <c r="J147" s="76"/>
      <c r="K147" s="76"/>
      <c r="L147" s="74"/>
      <c r="M147" s="264"/>
      <c r="N147" s="265"/>
      <c r="O147" s="265"/>
      <c r="P147" s="265"/>
      <c r="Q147" s="265"/>
      <c r="R147" s="265"/>
      <c r="S147" s="265"/>
      <c r="T147" s="266"/>
      <c r="AT147" s="25" t="s">
        <v>343</v>
      </c>
      <c r="AU147" s="25" t="s">
        <v>92</v>
      </c>
    </row>
    <row r="148" spans="2:12" s="1" customFormat="1" ht="6.95" customHeight="1">
      <c r="B148" s="69"/>
      <c r="C148" s="70"/>
      <c r="D148" s="70"/>
      <c r="E148" s="70"/>
      <c r="F148" s="70"/>
      <c r="G148" s="70"/>
      <c r="H148" s="70"/>
      <c r="I148" s="180"/>
      <c r="J148" s="70"/>
      <c r="K148" s="70"/>
      <c r="L148" s="74"/>
    </row>
  </sheetData>
  <sheetProtection password="CC35" sheet="1" objects="1" scenarios="1" formatColumns="0" formatRows="0" autoFilter="0"/>
  <autoFilter ref="C84:K147"/>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287"/>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180</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2333</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2334</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117</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2016</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ROUND(J88,2)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ROUND(SUM(BE88:BE286),2)</f>
        <v>0</v>
      </c>
      <c r="G32" s="49"/>
      <c r="H32" s="49"/>
      <c r="I32" s="172">
        <v>0.21</v>
      </c>
      <c r="J32" s="171">
        <f>ROUND(ROUND((SUM(BE88:BE286)),2)*I32,2)</f>
        <v>0</v>
      </c>
      <c r="K32" s="53"/>
    </row>
    <row r="33" spans="2:11" s="1" customFormat="1" ht="14.4" customHeight="1">
      <c r="B33" s="48"/>
      <c r="C33" s="49"/>
      <c r="D33" s="49"/>
      <c r="E33" s="57" t="s">
        <v>56</v>
      </c>
      <c r="F33" s="171">
        <f>ROUND(SUM(BF88:BF286),2)</f>
        <v>0</v>
      </c>
      <c r="G33" s="49"/>
      <c r="H33" s="49"/>
      <c r="I33" s="172">
        <v>0.15</v>
      </c>
      <c r="J33" s="171">
        <f>ROUND(ROUND((SUM(BF88:BF286)),2)*I33,2)</f>
        <v>0</v>
      </c>
      <c r="K33" s="53"/>
    </row>
    <row r="34" spans="2:11" s="1" customFormat="1" ht="14.4" customHeight="1" hidden="1">
      <c r="B34" s="48"/>
      <c r="C34" s="49"/>
      <c r="D34" s="49"/>
      <c r="E34" s="57" t="s">
        <v>57</v>
      </c>
      <c r="F34" s="171">
        <f>ROUND(SUM(BG88:BG286),2)</f>
        <v>0</v>
      </c>
      <c r="G34" s="49"/>
      <c r="H34" s="49"/>
      <c r="I34" s="172">
        <v>0.21</v>
      </c>
      <c r="J34" s="171">
        <v>0</v>
      </c>
      <c r="K34" s="53"/>
    </row>
    <row r="35" spans="2:11" s="1" customFormat="1" ht="14.4" customHeight="1" hidden="1">
      <c r="B35" s="48"/>
      <c r="C35" s="49"/>
      <c r="D35" s="49"/>
      <c r="E35" s="57" t="s">
        <v>58</v>
      </c>
      <c r="F35" s="171">
        <f>ROUND(SUM(BH88:BH286),2)</f>
        <v>0</v>
      </c>
      <c r="G35" s="49"/>
      <c r="H35" s="49"/>
      <c r="I35" s="172">
        <v>0.15</v>
      </c>
      <c r="J35" s="171">
        <v>0</v>
      </c>
      <c r="K35" s="53"/>
    </row>
    <row r="36" spans="2:11" s="1" customFormat="1" ht="14.4" customHeight="1" hidden="1">
      <c r="B36" s="48"/>
      <c r="C36" s="49"/>
      <c r="D36" s="49"/>
      <c r="E36" s="57" t="s">
        <v>59</v>
      </c>
      <c r="F36" s="171">
        <f>ROUND(SUM(BI88:BI286),2)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2333</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05-1 - Rekonstrukce hráze HliR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J88</f>
        <v>0</v>
      </c>
      <c r="K60" s="53"/>
      <c r="AU60" s="25" t="s">
        <v>242</v>
      </c>
    </row>
    <row r="61" spans="2:11" s="8" customFormat="1" ht="24.95" customHeight="1">
      <c r="B61" s="191"/>
      <c r="C61" s="192"/>
      <c r="D61" s="193" t="s">
        <v>333</v>
      </c>
      <c r="E61" s="194"/>
      <c r="F61" s="194"/>
      <c r="G61" s="194"/>
      <c r="H61" s="194"/>
      <c r="I61" s="195"/>
      <c r="J61" s="196">
        <f>J89</f>
        <v>0</v>
      </c>
      <c r="K61" s="197"/>
    </row>
    <row r="62" spans="2:11" s="13" customFormat="1" ht="19.9" customHeight="1">
      <c r="B62" s="267"/>
      <c r="C62" s="268"/>
      <c r="D62" s="269" t="s">
        <v>334</v>
      </c>
      <c r="E62" s="270"/>
      <c r="F62" s="270"/>
      <c r="G62" s="270"/>
      <c r="H62" s="270"/>
      <c r="I62" s="271"/>
      <c r="J62" s="272">
        <f>J90</f>
        <v>0</v>
      </c>
      <c r="K62" s="273"/>
    </row>
    <row r="63" spans="2:11" s="13" customFormat="1" ht="19.9" customHeight="1">
      <c r="B63" s="267"/>
      <c r="C63" s="268"/>
      <c r="D63" s="269" t="s">
        <v>464</v>
      </c>
      <c r="E63" s="270"/>
      <c r="F63" s="270"/>
      <c r="G63" s="270"/>
      <c r="H63" s="270"/>
      <c r="I63" s="271"/>
      <c r="J63" s="272">
        <f>J250</f>
        <v>0</v>
      </c>
      <c r="K63" s="273"/>
    </row>
    <row r="64" spans="2:11" s="13" customFormat="1" ht="19.9" customHeight="1">
      <c r="B64" s="267"/>
      <c r="C64" s="268"/>
      <c r="D64" s="269" t="s">
        <v>467</v>
      </c>
      <c r="E64" s="270"/>
      <c r="F64" s="270"/>
      <c r="G64" s="270"/>
      <c r="H64" s="270"/>
      <c r="I64" s="271"/>
      <c r="J64" s="272">
        <f>J255</f>
        <v>0</v>
      </c>
      <c r="K64" s="273"/>
    </row>
    <row r="65" spans="2:11" s="13" customFormat="1" ht="19.9" customHeight="1">
      <c r="B65" s="267"/>
      <c r="C65" s="268"/>
      <c r="D65" s="269" t="s">
        <v>468</v>
      </c>
      <c r="E65" s="270"/>
      <c r="F65" s="270"/>
      <c r="G65" s="270"/>
      <c r="H65" s="270"/>
      <c r="I65" s="271"/>
      <c r="J65" s="272">
        <f>J259</f>
        <v>0</v>
      </c>
      <c r="K65" s="273"/>
    </row>
    <row r="66" spans="2:11" s="13" customFormat="1" ht="19.9" customHeight="1">
      <c r="B66" s="267"/>
      <c r="C66" s="268"/>
      <c r="D66" s="269" t="s">
        <v>469</v>
      </c>
      <c r="E66" s="270"/>
      <c r="F66" s="270"/>
      <c r="G66" s="270"/>
      <c r="H66" s="270"/>
      <c r="I66" s="271"/>
      <c r="J66" s="272">
        <f>J282</f>
        <v>0</v>
      </c>
      <c r="K66" s="273"/>
    </row>
    <row r="67" spans="2:11" s="1" customFormat="1" ht="21.8" customHeight="1">
      <c r="B67" s="48"/>
      <c r="C67" s="49"/>
      <c r="D67" s="49"/>
      <c r="E67" s="49"/>
      <c r="F67" s="49"/>
      <c r="G67" s="49"/>
      <c r="H67" s="49"/>
      <c r="I67" s="158"/>
      <c r="J67" s="49"/>
      <c r="K67" s="53"/>
    </row>
    <row r="68" spans="2:11" s="1" customFormat="1" ht="6.95" customHeight="1">
      <c r="B68" s="69"/>
      <c r="C68" s="70"/>
      <c r="D68" s="70"/>
      <c r="E68" s="70"/>
      <c r="F68" s="70"/>
      <c r="G68" s="70"/>
      <c r="H68" s="70"/>
      <c r="I68" s="180"/>
      <c r="J68" s="70"/>
      <c r="K68" s="71"/>
    </row>
    <row r="72" spans="2:12" s="1" customFormat="1" ht="6.95" customHeight="1">
      <c r="B72" s="72"/>
      <c r="C72" s="73"/>
      <c r="D72" s="73"/>
      <c r="E72" s="73"/>
      <c r="F72" s="73"/>
      <c r="G72" s="73"/>
      <c r="H72" s="73"/>
      <c r="I72" s="183"/>
      <c r="J72" s="73"/>
      <c r="K72" s="73"/>
      <c r="L72" s="74"/>
    </row>
    <row r="73" spans="2:12" s="1" customFormat="1" ht="36.95" customHeight="1">
      <c r="B73" s="48"/>
      <c r="C73" s="75" t="s">
        <v>244</v>
      </c>
      <c r="D73" s="76"/>
      <c r="E73" s="76"/>
      <c r="F73" s="76"/>
      <c r="G73" s="76"/>
      <c r="H73" s="76"/>
      <c r="I73" s="198"/>
      <c r="J73" s="76"/>
      <c r="K73" s="76"/>
      <c r="L73" s="74"/>
    </row>
    <row r="74" spans="2:12" s="1" customFormat="1" ht="6.95" customHeight="1">
      <c r="B74" s="48"/>
      <c r="C74" s="76"/>
      <c r="D74" s="76"/>
      <c r="E74" s="76"/>
      <c r="F74" s="76"/>
      <c r="G74" s="76"/>
      <c r="H74" s="76"/>
      <c r="I74" s="198"/>
      <c r="J74" s="76"/>
      <c r="K74" s="76"/>
      <c r="L74" s="74"/>
    </row>
    <row r="75" spans="2:12" s="1" customFormat="1" ht="14.4" customHeight="1">
      <c r="B75" s="48"/>
      <c r="C75" s="78" t="s">
        <v>17</v>
      </c>
      <c r="D75" s="76"/>
      <c r="E75" s="76"/>
      <c r="F75" s="76"/>
      <c r="G75" s="76"/>
      <c r="H75" s="76"/>
      <c r="I75" s="198"/>
      <c r="J75" s="76"/>
      <c r="K75" s="76"/>
      <c r="L75" s="74"/>
    </row>
    <row r="76" spans="2:12" s="1" customFormat="1" ht="14.4" customHeight="1">
      <c r="B76" s="48"/>
      <c r="C76" s="76"/>
      <c r="D76" s="76"/>
      <c r="E76" s="199" t="str">
        <f>E7</f>
        <v>Revitalizace PR U sedmi rybníků - DPS</v>
      </c>
      <c r="F76" s="78"/>
      <c r="G76" s="78"/>
      <c r="H76" s="78"/>
      <c r="I76" s="198"/>
      <c r="J76" s="76"/>
      <c r="K76" s="76"/>
      <c r="L76" s="74"/>
    </row>
    <row r="77" spans="2:12" ht="13.5">
      <c r="B77" s="29"/>
      <c r="C77" s="78" t="s">
        <v>234</v>
      </c>
      <c r="D77" s="200"/>
      <c r="E77" s="200"/>
      <c r="F77" s="200"/>
      <c r="G77" s="200"/>
      <c r="H77" s="200"/>
      <c r="I77" s="150"/>
      <c r="J77" s="200"/>
      <c r="K77" s="200"/>
      <c r="L77" s="201"/>
    </row>
    <row r="78" spans="2:12" s="1" customFormat="1" ht="14.4" customHeight="1">
      <c r="B78" s="48"/>
      <c r="C78" s="76"/>
      <c r="D78" s="76"/>
      <c r="E78" s="199" t="s">
        <v>2333</v>
      </c>
      <c r="F78" s="76"/>
      <c r="G78" s="76"/>
      <c r="H78" s="76"/>
      <c r="I78" s="198"/>
      <c r="J78" s="76"/>
      <c r="K78" s="76"/>
      <c r="L78" s="74"/>
    </row>
    <row r="79" spans="2:12" s="1" customFormat="1" ht="14.4" customHeight="1">
      <c r="B79" s="48"/>
      <c r="C79" s="78" t="s">
        <v>236</v>
      </c>
      <c r="D79" s="76"/>
      <c r="E79" s="76"/>
      <c r="F79" s="76"/>
      <c r="G79" s="76"/>
      <c r="H79" s="76"/>
      <c r="I79" s="198"/>
      <c r="J79" s="76"/>
      <c r="K79" s="76"/>
      <c r="L79" s="74"/>
    </row>
    <row r="80" spans="2:12" s="1" customFormat="1" ht="16.2" customHeight="1">
      <c r="B80" s="48"/>
      <c r="C80" s="76"/>
      <c r="D80" s="76"/>
      <c r="E80" s="84" t="str">
        <f>E11</f>
        <v>SO 05-1 - Rekonstrukce hráze HliR</v>
      </c>
      <c r="F80" s="76"/>
      <c r="G80" s="76"/>
      <c r="H80" s="76"/>
      <c r="I80" s="198"/>
      <c r="J80" s="76"/>
      <c r="K80" s="76"/>
      <c r="L80" s="74"/>
    </row>
    <row r="81" spans="2:12" s="1" customFormat="1" ht="6.95" customHeight="1">
      <c r="B81" s="48"/>
      <c r="C81" s="76"/>
      <c r="D81" s="76"/>
      <c r="E81" s="76"/>
      <c r="F81" s="76"/>
      <c r="G81" s="76"/>
      <c r="H81" s="76"/>
      <c r="I81" s="198"/>
      <c r="J81" s="76"/>
      <c r="K81" s="76"/>
      <c r="L81" s="74"/>
    </row>
    <row r="82" spans="2:12" s="1" customFormat="1" ht="18" customHeight="1">
      <c r="B82" s="48"/>
      <c r="C82" s="78" t="s">
        <v>25</v>
      </c>
      <c r="D82" s="76"/>
      <c r="E82" s="76"/>
      <c r="F82" s="202" t="str">
        <f>F14</f>
        <v>Vojtanov</v>
      </c>
      <c r="G82" s="76"/>
      <c r="H82" s="76"/>
      <c r="I82" s="203" t="s">
        <v>27</v>
      </c>
      <c r="J82" s="87" t="str">
        <f>IF(J14="","",J14)</f>
        <v>29. 9. 2016</v>
      </c>
      <c r="K82" s="76"/>
      <c r="L82" s="74"/>
    </row>
    <row r="83" spans="2:12" s="1" customFormat="1" ht="6.95" customHeight="1">
      <c r="B83" s="48"/>
      <c r="C83" s="76"/>
      <c r="D83" s="76"/>
      <c r="E83" s="76"/>
      <c r="F83" s="76"/>
      <c r="G83" s="76"/>
      <c r="H83" s="76"/>
      <c r="I83" s="198"/>
      <c r="J83" s="76"/>
      <c r="K83" s="76"/>
      <c r="L83" s="74"/>
    </row>
    <row r="84" spans="2:12" s="1" customFormat="1" ht="13.5">
      <c r="B84" s="48"/>
      <c r="C84" s="78" t="s">
        <v>35</v>
      </c>
      <c r="D84" s="76"/>
      <c r="E84" s="76"/>
      <c r="F84" s="202" t="str">
        <f>E17</f>
        <v>AOPK ČR</v>
      </c>
      <c r="G84" s="76"/>
      <c r="H84" s="76"/>
      <c r="I84" s="203" t="s">
        <v>43</v>
      </c>
      <c r="J84" s="202" t="str">
        <f>E23</f>
        <v>VRV, a.s.</v>
      </c>
      <c r="K84" s="76"/>
      <c r="L84" s="74"/>
    </row>
    <row r="85" spans="2:12" s="1" customFormat="1" ht="14.4" customHeight="1">
      <c r="B85" s="48"/>
      <c r="C85" s="78" t="s">
        <v>41</v>
      </c>
      <c r="D85" s="76"/>
      <c r="E85" s="76"/>
      <c r="F85" s="202" t="str">
        <f>IF(E20="","",E20)</f>
        <v/>
      </c>
      <c r="G85" s="76"/>
      <c r="H85" s="76"/>
      <c r="I85" s="198"/>
      <c r="J85" s="76"/>
      <c r="K85" s="76"/>
      <c r="L85" s="74"/>
    </row>
    <row r="86" spans="2:12" s="1" customFormat="1" ht="10.3" customHeight="1">
      <c r="B86" s="48"/>
      <c r="C86" s="76"/>
      <c r="D86" s="76"/>
      <c r="E86" s="76"/>
      <c r="F86" s="76"/>
      <c r="G86" s="76"/>
      <c r="H86" s="76"/>
      <c r="I86" s="198"/>
      <c r="J86" s="76"/>
      <c r="K86" s="76"/>
      <c r="L86" s="74"/>
    </row>
    <row r="87" spans="2:20" s="9" customFormat="1" ht="29.25" customHeight="1">
      <c r="B87" s="204"/>
      <c r="C87" s="205" t="s">
        <v>245</v>
      </c>
      <c r="D87" s="206" t="s">
        <v>69</v>
      </c>
      <c r="E87" s="206" t="s">
        <v>65</v>
      </c>
      <c r="F87" s="206" t="s">
        <v>246</v>
      </c>
      <c r="G87" s="206" t="s">
        <v>247</v>
      </c>
      <c r="H87" s="206" t="s">
        <v>248</v>
      </c>
      <c r="I87" s="207" t="s">
        <v>249</v>
      </c>
      <c r="J87" s="206" t="s">
        <v>240</v>
      </c>
      <c r="K87" s="208" t="s">
        <v>250</v>
      </c>
      <c r="L87" s="209"/>
      <c r="M87" s="104" t="s">
        <v>251</v>
      </c>
      <c r="N87" s="105" t="s">
        <v>54</v>
      </c>
      <c r="O87" s="105" t="s">
        <v>252</v>
      </c>
      <c r="P87" s="105" t="s">
        <v>253</v>
      </c>
      <c r="Q87" s="105" t="s">
        <v>254</v>
      </c>
      <c r="R87" s="105" t="s">
        <v>255</v>
      </c>
      <c r="S87" s="105" t="s">
        <v>256</v>
      </c>
      <c r="T87" s="106" t="s">
        <v>257</v>
      </c>
    </row>
    <row r="88" spans="2:63" s="1" customFormat="1" ht="29.25" customHeight="1">
      <c r="B88" s="48"/>
      <c r="C88" s="110" t="s">
        <v>241</v>
      </c>
      <c r="D88" s="76"/>
      <c r="E88" s="76"/>
      <c r="F88" s="76"/>
      <c r="G88" s="76"/>
      <c r="H88" s="76"/>
      <c r="I88" s="198"/>
      <c r="J88" s="210">
        <f>BK88</f>
        <v>0</v>
      </c>
      <c r="K88" s="76"/>
      <c r="L88" s="74"/>
      <c r="M88" s="107"/>
      <c r="N88" s="108"/>
      <c r="O88" s="108"/>
      <c r="P88" s="211">
        <f>P89</f>
        <v>0</v>
      </c>
      <c r="Q88" s="108"/>
      <c r="R88" s="211">
        <f>R89</f>
        <v>26.8803583408</v>
      </c>
      <c r="S88" s="108"/>
      <c r="T88" s="212">
        <f>T89</f>
        <v>4.8</v>
      </c>
      <c r="AT88" s="25" t="s">
        <v>83</v>
      </c>
      <c r="AU88" s="25" t="s">
        <v>242</v>
      </c>
      <c r="BK88" s="213">
        <f>BK89</f>
        <v>0</v>
      </c>
    </row>
    <row r="89" spans="2:63" s="10" customFormat="1" ht="37.4" customHeight="1">
      <c r="B89" s="214"/>
      <c r="C89" s="215"/>
      <c r="D89" s="216" t="s">
        <v>83</v>
      </c>
      <c r="E89" s="217" t="s">
        <v>335</v>
      </c>
      <c r="F89" s="217" t="s">
        <v>336</v>
      </c>
      <c r="G89" s="215"/>
      <c r="H89" s="215"/>
      <c r="I89" s="218"/>
      <c r="J89" s="219">
        <f>BK89</f>
        <v>0</v>
      </c>
      <c r="K89" s="215"/>
      <c r="L89" s="220"/>
      <c r="M89" s="221"/>
      <c r="N89" s="222"/>
      <c r="O89" s="222"/>
      <c r="P89" s="223">
        <f>P90+P250+P255+P259+P282</f>
        <v>0</v>
      </c>
      <c r="Q89" s="222"/>
      <c r="R89" s="223">
        <f>R90+R250+R255+R259+R282</f>
        <v>26.8803583408</v>
      </c>
      <c r="S89" s="222"/>
      <c r="T89" s="224">
        <f>T90+T250+T255+T259+T282</f>
        <v>4.8</v>
      </c>
      <c r="AR89" s="225" t="s">
        <v>24</v>
      </c>
      <c r="AT89" s="226" t="s">
        <v>83</v>
      </c>
      <c r="AU89" s="226" t="s">
        <v>84</v>
      </c>
      <c r="AY89" s="225" t="s">
        <v>261</v>
      </c>
      <c r="BK89" s="227">
        <f>BK90+BK250+BK255+BK259+BK282</f>
        <v>0</v>
      </c>
    </row>
    <row r="90" spans="2:63" s="10" customFormat="1" ht="19.9" customHeight="1">
      <c r="B90" s="214"/>
      <c r="C90" s="215"/>
      <c r="D90" s="216" t="s">
        <v>83</v>
      </c>
      <c r="E90" s="274" t="s">
        <v>24</v>
      </c>
      <c r="F90" s="274" t="s">
        <v>337</v>
      </c>
      <c r="G90" s="215"/>
      <c r="H90" s="215"/>
      <c r="I90" s="218"/>
      <c r="J90" s="275">
        <f>BK90</f>
        <v>0</v>
      </c>
      <c r="K90" s="215"/>
      <c r="L90" s="220"/>
      <c r="M90" s="221"/>
      <c r="N90" s="222"/>
      <c r="O90" s="222"/>
      <c r="P90" s="223">
        <f>SUM(P91:P249)</f>
        <v>0</v>
      </c>
      <c r="Q90" s="222"/>
      <c r="R90" s="223">
        <f>SUM(R91:R249)</f>
        <v>5.3774383408</v>
      </c>
      <c r="S90" s="222"/>
      <c r="T90" s="224">
        <f>SUM(T91:T249)</f>
        <v>0</v>
      </c>
      <c r="AR90" s="225" t="s">
        <v>24</v>
      </c>
      <c r="AT90" s="226" t="s">
        <v>83</v>
      </c>
      <c r="AU90" s="226" t="s">
        <v>24</v>
      </c>
      <c r="AY90" s="225" t="s">
        <v>261</v>
      </c>
      <c r="BK90" s="227">
        <f>SUM(BK91:BK249)</f>
        <v>0</v>
      </c>
    </row>
    <row r="91" spans="2:65" s="1" customFormat="1" ht="14.4" customHeight="1">
      <c r="B91" s="48"/>
      <c r="C91" s="228" t="s">
        <v>24</v>
      </c>
      <c r="D91" s="228" t="s">
        <v>262</v>
      </c>
      <c r="E91" s="229" t="s">
        <v>472</v>
      </c>
      <c r="F91" s="230" t="s">
        <v>473</v>
      </c>
      <c r="G91" s="231" t="s">
        <v>474</v>
      </c>
      <c r="H91" s="232">
        <v>4</v>
      </c>
      <c r="I91" s="233"/>
      <c r="J91" s="232">
        <f>ROUND(I91*H91,2)</f>
        <v>0</v>
      </c>
      <c r="K91" s="230" t="s">
        <v>266</v>
      </c>
      <c r="L91" s="74"/>
      <c r="M91" s="234" t="s">
        <v>40</v>
      </c>
      <c r="N91" s="235" t="s">
        <v>55</v>
      </c>
      <c r="O91" s="49"/>
      <c r="P91" s="236">
        <f>O91*H91</f>
        <v>0</v>
      </c>
      <c r="Q91" s="236">
        <v>5.73122E-05</v>
      </c>
      <c r="R91" s="236">
        <f>Q91*H91</f>
        <v>0.0002292488</v>
      </c>
      <c r="S91" s="236">
        <v>0</v>
      </c>
      <c r="T91" s="237">
        <f>S91*H91</f>
        <v>0</v>
      </c>
      <c r="AR91" s="25" t="s">
        <v>287</v>
      </c>
      <c r="AT91" s="25" t="s">
        <v>262</v>
      </c>
      <c r="AU91" s="25" t="s">
        <v>92</v>
      </c>
      <c r="AY91" s="25" t="s">
        <v>261</v>
      </c>
      <c r="BE91" s="238">
        <f>IF(N91="základní",J91,0)</f>
        <v>0</v>
      </c>
      <c r="BF91" s="238">
        <f>IF(N91="snížená",J91,0)</f>
        <v>0</v>
      </c>
      <c r="BG91" s="238">
        <f>IF(N91="zákl. přenesená",J91,0)</f>
        <v>0</v>
      </c>
      <c r="BH91" s="238">
        <f>IF(N91="sníž. přenesená",J91,0)</f>
        <v>0</v>
      </c>
      <c r="BI91" s="238">
        <f>IF(N91="nulová",J91,0)</f>
        <v>0</v>
      </c>
      <c r="BJ91" s="25" t="s">
        <v>24</v>
      </c>
      <c r="BK91" s="238">
        <f>ROUND(I91*H91,2)</f>
        <v>0</v>
      </c>
      <c r="BL91" s="25" t="s">
        <v>287</v>
      </c>
      <c r="BM91" s="25" t="s">
        <v>2335</v>
      </c>
    </row>
    <row r="92" spans="2:47" s="1" customFormat="1" ht="13.5">
      <c r="B92" s="48"/>
      <c r="C92" s="76"/>
      <c r="D92" s="239" t="s">
        <v>269</v>
      </c>
      <c r="E92" s="76"/>
      <c r="F92" s="240" t="s">
        <v>476</v>
      </c>
      <c r="G92" s="76"/>
      <c r="H92" s="76"/>
      <c r="I92" s="198"/>
      <c r="J92" s="76"/>
      <c r="K92" s="76"/>
      <c r="L92" s="74"/>
      <c r="M92" s="241"/>
      <c r="N92" s="49"/>
      <c r="O92" s="49"/>
      <c r="P92" s="49"/>
      <c r="Q92" s="49"/>
      <c r="R92" s="49"/>
      <c r="S92" s="49"/>
      <c r="T92" s="97"/>
      <c r="AT92" s="25" t="s">
        <v>269</v>
      </c>
      <c r="AU92" s="25" t="s">
        <v>92</v>
      </c>
    </row>
    <row r="93" spans="2:47" s="1" customFormat="1" ht="13.5">
      <c r="B93" s="48"/>
      <c r="C93" s="76"/>
      <c r="D93" s="239" t="s">
        <v>271</v>
      </c>
      <c r="E93" s="76"/>
      <c r="F93" s="242" t="s">
        <v>477</v>
      </c>
      <c r="G93" s="76"/>
      <c r="H93" s="76"/>
      <c r="I93" s="198"/>
      <c r="J93" s="76"/>
      <c r="K93" s="76"/>
      <c r="L93" s="74"/>
      <c r="M93" s="241"/>
      <c r="N93" s="49"/>
      <c r="O93" s="49"/>
      <c r="P93" s="49"/>
      <c r="Q93" s="49"/>
      <c r="R93" s="49"/>
      <c r="S93" s="49"/>
      <c r="T93" s="97"/>
      <c r="AT93" s="25" t="s">
        <v>271</v>
      </c>
      <c r="AU93" s="25" t="s">
        <v>92</v>
      </c>
    </row>
    <row r="94" spans="2:51" s="12" customFormat="1" ht="13.5">
      <c r="B94" s="253"/>
      <c r="C94" s="254"/>
      <c r="D94" s="239" t="s">
        <v>278</v>
      </c>
      <c r="E94" s="255" t="s">
        <v>40</v>
      </c>
      <c r="F94" s="256" t="s">
        <v>2336</v>
      </c>
      <c r="G94" s="254"/>
      <c r="H94" s="257">
        <v>4</v>
      </c>
      <c r="I94" s="258"/>
      <c r="J94" s="254"/>
      <c r="K94" s="254"/>
      <c r="L94" s="259"/>
      <c r="M94" s="260"/>
      <c r="N94" s="261"/>
      <c r="O94" s="261"/>
      <c r="P94" s="261"/>
      <c r="Q94" s="261"/>
      <c r="R94" s="261"/>
      <c r="S94" s="261"/>
      <c r="T94" s="262"/>
      <c r="AT94" s="263" t="s">
        <v>278</v>
      </c>
      <c r="AU94" s="263" t="s">
        <v>92</v>
      </c>
      <c r="AV94" s="12" t="s">
        <v>92</v>
      </c>
      <c r="AW94" s="12" t="s">
        <v>47</v>
      </c>
      <c r="AX94" s="12" t="s">
        <v>24</v>
      </c>
      <c r="AY94" s="263" t="s">
        <v>261</v>
      </c>
    </row>
    <row r="95" spans="2:65" s="1" customFormat="1" ht="14.4" customHeight="1">
      <c r="B95" s="48"/>
      <c r="C95" s="228" t="s">
        <v>92</v>
      </c>
      <c r="D95" s="228" t="s">
        <v>262</v>
      </c>
      <c r="E95" s="229" t="s">
        <v>479</v>
      </c>
      <c r="F95" s="230" t="s">
        <v>480</v>
      </c>
      <c r="G95" s="231" t="s">
        <v>474</v>
      </c>
      <c r="H95" s="232">
        <v>8</v>
      </c>
      <c r="I95" s="233"/>
      <c r="J95" s="232">
        <f>ROUND(I95*H95,2)</f>
        <v>0</v>
      </c>
      <c r="K95" s="230" t="s">
        <v>266</v>
      </c>
      <c r="L95" s="74"/>
      <c r="M95" s="234" t="s">
        <v>40</v>
      </c>
      <c r="N95" s="235" t="s">
        <v>55</v>
      </c>
      <c r="O95" s="49"/>
      <c r="P95" s="236">
        <f>O95*H95</f>
        <v>0</v>
      </c>
      <c r="Q95" s="236">
        <v>5.73122E-05</v>
      </c>
      <c r="R95" s="236">
        <f>Q95*H95</f>
        <v>0.0004584976</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2337</v>
      </c>
    </row>
    <row r="96" spans="2:47" s="1" customFormat="1" ht="13.5">
      <c r="B96" s="48"/>
      <c r="C96" s="76"/>
      <c r="D96" s="239" t="s">
        <v>269</v>
      </c>
      <c r="E96" s="76"/>
      <c r="F96" s="240" t="s">
        <v>482</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271</v>
      </c>
      <c r="E97" s="76"/>
      <c r="F97" s="242" t="s">
        <v>477</v>
      </c>
      <c r="G97" s="76"/>
      <c r="H97" s="76"/>
      <c r="I97" s="198"/>
      <c r="J97" s="76"/>
      <c r="K97" s="76"/>
      <c r="L97" s="74"/>
      <c r="M97" s="241"/>
      <c r="N97" s="49"/>
      <c r="O97" s="49"/>
      <c r="P97" s="49"/>
      <c r="Q97" s="49"/>
      <c r="R97" s="49"/>
      <c r="S97" s="49"/>
      <c r="T97" s="97"/>
      <c r="AT97" s="25" t="s">
        <v>271</v>
      </c>
      <c r="AU97" s="25" t="s">
        <v>92</v>
      </c>
    </row>
    <row r="98" spans="2:51" s="12" customFormat="1" ht="13.5">
      <c r="B98" s="253"/>
      <c r="C98" s="254"/>
      <c r="D98" s="239" t="s">
        <v>278</v>
      </c>
      <c r="E98" s="255" t="s">
        <v>40</v>
      </c>
      <c r="F98" s="256" t="s">
        <v>2338</v>
      </c>
      <c r="G98" s="254"/>
      <c r="H98" s="257">
        <v>8</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282</v>
      </c>
      <c r="D99" s="228" t="s">
        <v>262</v>
      </c>
      <c r="E99" s="229" t="s">
        <v>484</v>
      </c>
      <c r="F99" s="230" t="s">
        <v>485</v>
      </c>
      <c r="G99" s="231" t="s">
        <v>474</v>
      </c>
      <c r="H99" s="232">
        <v>1</v>
      </c>
      <c r="I99" s="233"/>
      <c r="J99" s="232">
        <f>ROUND(I99*H99,2)</f>
        <v>0</v>
      </c>
      <c r="K99" s="230" t="s">
        <v>266</v>
      </c>
      <c r="L99" s="74"/>
      <c r="M99" s="234" t="s">
        <v>40</v>
      </c>
      <c r="N99" s="235" t="s">
        <v>55</v>
      </c>
      <c r="O99" s="49"/>
      <c r="P99" s="236">
        <f>O99*H99</f>
        <v>0</v>
      </c>
      <c r="Q99" s="236">
        <v>0.0001146244</v>
      </c>
      <c r="R99" s="236">
        <f>Q99*H99</f>
        <v>0.0001146244</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2339</v>
      </c>
    </row>
    <row r="100" spans="2:47" s="1" customFormat="1" ht="13.5">
      <c r="B100" s="48"/>
      <c r="C100" s="76"/>
      <c r="D100" s="239" t="s">
        <v>269</v>
      </c>
      <c r="E100" s="76"/>
      <c r="F100" s="240" t="s">
        <v>487</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271</v>
      </c>
      <c r="E101" s="76"/>
      <c r="F101" s="242" t="s">
        <v>477</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488</v>
      </c>
      <c r="G102" s="254"/>
      <c r="H102" s="257">
        <v>1</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287</v>
      </c>
      <c r="D103" s="228" t="s">
        <v>262</v>
      </c>
      <c r="E103" s="229" t="s">
        <v>489</v>
      </c>
      <c r="F103" s="230" t="s">
        <v>490</v>
      </c>
      <c r="G103" s="231" t="s">
        <v>491</v>
      </c>
      <c r="H103" s="232">
        <v>240</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2340</v>
      </c>
    </row>
    <row r="104" spans="2:47" s="1" customFormat="1" ht="13.5">
      <c r="B104" s="48"/>
      <c r="C104" s="76"/>
      <c r="D104" s="239" t="s">
        <v>269</v>
      </c>
      <c r="E104" s="76"/>
      <c r="F104" s="240" t="s">
        <v>493</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494</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2341</v>
      </c>
      <c r="G106" s="254"/>
      <c r="H106" s="257">
        <v>240</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260</v>
      </c>
      <c r="D107" s="228" t="s">
        <v>262</v>
      </c>
      <c r="E107" s="229" t="s">
        <v>496</v>
      </c>
      <c r="F107" s="230" t="s">
        <v>497</v>
      </c>
      <c r="G107" s="231" t="s">
        <v>498</v>
      </c>
      <c r="H107" s="232">
        <v>30</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2342</v>
      </c>
    </row>
    <row r="108" spans="2:47" s="1" customFormat="1" ht="13.5">
      <c r="B108" s="48"/>
      <c r="C108" s="76"/>
      <c r="D108" s="239" t="s">
        <v>269</v>
      </c>
      <c r="E108" s="76"/>
      <c r="F108" s="240" t="s">
        <v>500</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501</v>
      </c>
      <c r="G109" s="76"/>
      <c r="H109" s="76"/>
      <c r="I109" s="198"/>
      <c r="J109" s="76"/>
      <c r="K109" s="76"/>
      <c r="L109" s="74"/>
      <c r="M109" s="241"/>
      <c r="N109" s="49"/>
      <c r="O109" s="49"/>
      <c r="P109" s="49"/>
      <c r="Q109" s="49"/>
      <c r="R109" s="49"/>
      <c r="S109" s="49"/>
      <c r="T109" s="97"/>
      <c r="AT109" s="25" t="s">
        <v>343</v>
      </c>
      <c r="AU109" s="25" t="s">
        <v>92</v>
      </c>
    </row>
    <row r="110" spans="2:65" s="1" customFormat="1" ht="22.8" customHeight="1">
      <c r="B110" s="48"/>
      <c r="C110" s="228" t="s">
        <v>297</v>
      </c>
      <c r="D110" s="228" t="s">
        <v>262</v>
      </c>
      <c r="E110" s="229" t="s">
        <v>502</v>
      </c>
      <c r="F110" s="230" t="s">
        <v>503</v>
      </c>
      <c r="G110" s="231" t="s">
        <v>504</v>
      </c>
      <c r="H110" s="232">
        <v>486</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2343</v>
      </c>
    </row>
    <row r="111" spans="2:47" s="1" customFormat="1" ht="13.5">
      <c r="B111" s="48"/>
      <c r="C111" s="76"/>
      <c r="D111" s="239" t="s">
        <v>269</v>
      </c>
      <c r="E111" s="76"/>
      <c r="F111" s="240" t="s">
        <v>506</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507</v>
      </c>
      <c r="G112" s="76"/>
      <c r="H112" s="76"/>
      <c r="I112" s="198"/>
      <c r="J112" s="76"/>
      <c r="K112" s="76"/>
      <c r="L112" s="74"/>
      <c r="M112" s="241"/>
      <c r="N112" s="49"/>
      <c r="O112" s="49"/>
      <c r="P112" s="49"/>
      <c r="Q112" s="49"/>
      <c r="R112" s="49"/>
      <c r="S112" s="49"/>
      <c r="T112" s="97"/>
      <c r="AT112" s="25" t="s">
        <v>343</v>
      </c>
      <c r="AU112" s="25" t="s">
        <v>92</v>
      </c>
    </row>
    <row r="113" spans="2:51" s="11" customFormat="1" ht="13.5">
      <c r="B113" s="243"/>
      <c r="C113" s="244"/>
      <c r="D113" s="239" t="s">
        <v>278</v>
      </c>
      <c r="E113" s="245" t="s">
        <v>40</v>
      </c>
      <c r="F113" s="246" t="s">
        <v>508</v>
      </c>
      <c r="G113" s="244"/>
      <c r="H113" s="245" t="s">
        <v>40</v>
      </c>
      <c r="I113" s="247"/>
      <c r="J113" s="244"/>
      <c r="K113" s="244"/>
      <c r="L113" s="248"/>
      <c r="M113" s="249"/>
      <c r="N113" s="250"/>
      <c r="O113" s="250"/>
      <c r="P113" s="250"/>
      <c r="Q113" s="250"/>
      <c r="R113" s="250"/>
      <c r="S113" s="250"/>
      <c r="T113" s="251"/>
      <c r="AT113" s="252" t="s">
        <v>278</v>
      </c>
      <c r="AU113" s="252" t="s">
        <v>92</v>
      </c>
      <c r="AV113" s="11" t="s">
        <v>24</v>
      </c>
      <c r="AW113" s="11" t="s">
        <v>47</v>
      </c>
      <c r="AX113" s="11" t="s">
        <v>84</v>
      </c>
      <c r="AY113" s="252" t="s">
        <v>261</v>
      </c>
    </row>
    <row r="114" spans="2:51" s="12" customFormat="1" ht="13.5">
      <c r="B114" s="253"/>
      <c r="C114" s="254"/>
      <c r="D114" s="239" t="s">
        <v>278</v>
      </c>
      <c r="E114" s="255" t="s">
        <v>40</v>
      </c>
      <c r="F114" s="256" t="s">
        <v>2344</v>
      </c>
      <c r="G114" s="254"/>
      <c r="H114" s="257">
        <v>486</v>
      </c>
      <c r="I114" s="258"/>
      <c r="J114" s="254"/>
      <c r="K114" s="254"/>
      <c r="L114" s="259"/>
      <c r="M114" s="260"/>
      <c r="N114" s="261"/>
      <c r="O114" s="261"/>
      <c r="P114" s="261"/>
      <c r="Q114" s="261"/>
      <c r="R114" s="261"/>
      <c r="S114" s="261"/>
      <c r="T114" s="262"/>
      <c r="AT114" s="263" t="s">
        <v>278</v>
      </c>
      <c r="AU114" s="263" t="s">
        <v>92</v>
      </c>
      <c r="AV114" s="12" t="s">
        <v>92</v>
      </c>
      <c r="AW114" s="12" t="s">
        <v>47</v>
      </c>
      <c r="AX114" s="12" t="s">
        <v>24</v>
      </c>
      <c r="AY114" s="263" t="s">
        <v>261</v>
      </c>
    </row>
    <row r="115" spans="2:65" s="1" customFormat="1" ht="14.4" customHeight="1">
      <c r="B115" s="48"/>
      <c r="C115" s="301" t="s">
        <v>303</v>
      </c>
      <c r="D115" s="301" t="s">
        <v>510</v>
      </c>
      <c r="E115" s="302" t="s">
        <v>511</v>
      </c>
      <c r="F115" s="303" t="s">
        <v>512</v>
      </c>
      <c r="G115" s="304" t="s">
        <v>363</v>
      </c>
      <c r="H115" s="305">
        <v>5.3</v>
      </c>
      <c r="I115" s="306"/>
      <c r="J115" s="305">
        <f>ROUND(I115*H115,2)</f>
        <v>0</v>
      </c>
      <c r="K115" s="303" t="s">
        <v>266</v>
      </c>
      <c r="L115" s="307"/>
      <c r="M115" s="308" t="s">
        <v>40</v>
      </c>
      <c r="N115" s="309" t="s">
        <v>55</v>
      </c>
      <c r="O115" s="49"/>
      <c r="P115" s="236">
        <f>O115*H115</f>
        <v>0</v>
      </c>
      <c r="Q115" s="236">
        <v>1</v>
      </c>
      <c r="R115" s="236">
        <f>Q115*H115</f>
        <v>5.3</v>
      </c>
      <c r="S115" s="236">
        <v>0</v>
      </c>
      <c r="T115" s="237">
        <f>S115*H115</f>
        <v>0</v>
      </c>
      <c r="AR115" s="25" t="s">
        <v>308</v>
      </c>
      <c r="AT115" s="25" t="s">
        <v>510</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2345</v>
      </c>
    </row>
    <row r="116" spans="2:47" s="1" customFormat="1" ht="13.5">
      <c r="B116" s="48"/>
      <c r="C116" s="76"/>
      <c r="D116" s="239" t="s">
        <v>269</v>
      </c>
      <c r="E116" s="76"/>
      <c r="F116" s="240" t="s">
        <v>514</v>
      </c>
      <c r="G116" s="76"/>
      <c r="H116" s="76"/>
      <c r="I116" s="198"/>
      <c r="J116" s="76"/>
      <c r="K116" s="76"/>
      <c r="L116" s="74"/>
      <c r="M116" s="241"/>
      <c r="N116" s="49"/>
      <c r="O116" s="49"/>
      <c r="P116" s="49"/>
      <c r="Q116" s="49"/>
      <c r="R116" s="49"/>
      <c r="S116" s="49"/>
      <c r="T116" s="97"/>
      <c r="AT116" s="25" t="s">
        <v>269</v>
      </c>
      <c r="AU116" s="25" t="s">
        <v>92</v>
      </c>
    </row>
    <row r="117" spans="2:51" s="12" customFormat="1" ht="13.5">
      <c r="B117" s="253"/>
      <c r="C117" s="254"/>
      <c r="D117" s="239" t="s">
        <v>278</v>
      </c>
      <c r="E117" s="255" t="s">
        <v>40</v>
      </c>
      <c r="F117" s="256" t="s">
        <v>2346</v>
      </c>
      <c r="G117" s="254"/>
      <c r="H117" s="257">
        <v>5.3</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14.4" customHeight="1">
      <c r="B118" s="48"/>
      <c r="C118" s="228" t="s">
        <v>308</v>
      </c>
      <c r="D118" s="228" t="s">
        <v>262</v>
      </c>
      <c r="E118" s="229" t="s">
        <v>516</v>
      </c>
      <c r="F118" s="230" t="s">
        <v>517</v>
      </c>
      <c r="G118" s="231" t="s">
        <v>340</v>
      </c>
      <c r="H118" s="232">
        <v>8.1</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2347</v>
      </c>
    </row>
    <row r="119" spans="2:47" s="1" customFormat="1" ht="13.5">
      <c r="B119" s="48"/>
      <c r="C119" s="76"/>
      <c r="D119" s="239" t="s">
        <v>269</v>
      </c>
      <c r="E119" s="76"/>
      <c r="F119" s="240" t="s">
        <v>519</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520</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2348</v>
      </c>
      <c r="G121" s="254"/>
      <c r="H121" s="257">
        <v>8.1</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228" t="s">
        <v>313</v>
      </c>
      <c r="D122" s="228" t="s">
        <v>262</v>
      </c>
      <c r="E122" s="229" t="s">
        <v>522</v>
      </c>
      <c r="F122" s="230" t="s">
        <v>523</v>
      </c>
      <c r="G122" s="231" t="s">
        <v>340</v>
      </c>
      <c r="H122" s="232">
        <v>5.8</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2349</v>
      </c>
    </row>
    <row r="123" spans="2:47" s="1" customFormat="1" ht="13.5">
      <c r="B123" s="48"/>
      <c r="C123" s="76"/>
      <c r="D123" s="239" t="s">
        <v>269</v>
      </c>
      <c r="E123" s="76"/>
      <c r="F123" s="240" t="s">
        <v>525</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242" t="s">
        <v>520</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2350</v>
      </c>
      <c r="G125" s="254"/>
      <c r="H125" s="257">
        <v>5.8</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14.4" customHeight="1">
      <c r="B126" s="48"/>
      <c r="C126" s="228" t="s">
        <v>29</v>
      </c>
      <c r="D126" s="228" t="s">
        <v>262</v>
      </c>
      <c r="E126" s="229" t="s">
        <v>527</v>
      </c>
      <c r="F126" s="230" t="s">
        <v>528</v>
      </c>
      <c r="G126" s="231" t="s">
        <v>340</v>
      </c>
      <c r="H126" s="232">
        <v>2.9</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2351</v>
      </c>
    </row>
    <row r="127" spans="2:47" s="1" customFormat="1" ht="13.5">
      <c r="B127" s="48"/>
      <c r="C127" s="76"/>
      <c r="D127" s="239" t="s">
        <v>269</v>
      </c>
      <c r="E127" s="76"/>
      <c r="F127" s="240" t="s">
        <v>530</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242" t="s">
        <v>520</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2352</v>
      </c>
      <c r="G129" s="254"/>
      <c r="H129" s="257">
        <v>2.9</v>
      </c>
      <c r="I129" s="258"/>
      <c r="J129" s="254"/>
      <c r="K129" s="254"/>
      <c r="L129" s="259"/>
      <c r="M129" s="260"/>
      <c r="N129" s="261"/>
      <c r="O129" s="261"/>
      <c r="P129" s="261"/>
      <c r="Q129" s="261"/>
      <c r="R129" s="261"/>
      <c r="S129" s="261"/>
      <c r="T129" s="262"/>
      <c r="AT129" s="263" t="s">
        <v>278</v>
      </c>
      <c r="AU129" s="263" t="s">
        <v>92</v>
      </c>
      <c r="AV129" s="12" t="s">
        <v>92</v>
      </c>
      <c r="AW129" s="12" t="s">
        <v>47</v>
      </c>
      <c r="AX129" s="12" t="s">
        <v>24</v>
      </c>
      <c r="AY129" s="263" t="s">
        <v>261</v>
      </c>
    </row>
    <row r="130" spans="2:65" s="1" customFormat="1" ht="22.8" customHeight="1">
      <c r="B130" s="48"/>
      <c r="C130" s="228" t="s">
        <v>324</v>
      </c>
      <c r="D130" s="228" t="s">
        <v>262</v>
      </c>
      <c r="E130" s="229" t="s">
        <v>532</v>
      </c>
      <c r="F130" s="230" t="s">
        <v>533</v>
      </c>
      <c r="G130" s="231" t="s">
        <v>340</v>
      </c>
      <c r="H130" s="232">
        <v>36</v>
      </c>
      <c r="I130" s="233"/>
      <c r="J130" s="232">
        <f>ROUND(I130*H130,2)</f>
        <v>0</v>
      </c>
      <c r="K130" s="230" t="s">
        <v>266</v>
      </c>
      <c r="L130" s="74"/>
      <c r="M130" s="234" t="s">
        <v>40</v>
      </c>
      <c r="N130" s="235" t="s">
        <v>55</v>
      </c>
      <c r="O130" s="49"/>
      <c r="P130" s="236">
        <f>O130*H130</f>
        <v>0</v>
      </c>
      <c r="Q130" s="236">
        <v>0</v>
      </c>
      <c r="R130" s="236">
        <f>Q130*H130</f>
        <v>0</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2353</v>
      </c>
    </row>
    <row r="131" spans="2:47" s="1" customFormat="1" ht="13.5">
      <c r="B131" s="48"/>
      <c r="C131" s="76"/>
      <c r="D131" s="239" t="s">
        <v>269</v>
      </c>
      <c r="E131" s="76"/>
      <c r="F131" s="240" t="s">
        <v>535</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536</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2354</v>
      </c>
      <c r="G133" s="254"/>
      <c r="H133" s="257">
        <v>36</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22.8" customHeight="1">
      <c r="B134" s="48"/>
      <c r="C134" s="228" t="s">
        <v>538</v>
      </c>
      <c r="D134" s="228" t="s">
        <v>262</v>
      </c>
      <c r="E134" s="229" t="s">
        <v>539</v>
      </c>
      <c r="F134" s="230" t="s">
        <v>540</v>
      </c>
      <c r="G134" s="231" t="s">
        <v>340</v>
      </c>
      <c r="H134" s="232">
        <v>59.7</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2355</v>
      </c>
    </row>
    <row r="135" spans="2:47" s="1" customFormat="1" ht="13.5">
      <c r="B135" s="48"/>
      <c r="C135" s="76"/>
      <c r="D135" s="239" t="s">
        <v>269</v>
      </c>
      <c r="E135" s="76"/>
      <c r="F135" s="240" t="s">
        <v>542</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543</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2356</v>
      </c>
      <c r="G137" s="254"/>
      <c r="H137" s="257">
        <v>59.7</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545</v>
      </c>
      <c r="D138" s="228" t="s">
        <v>262</v>
      </c>
      <c r="E138" s="229" t="s">
        <v>546</v>
      </c>
      <c r="F138" s="230" t="s">
        <v>547</v>
      </c>
      <c r="G138" s="231" t="s">
        <v>340</v>
      </c>
      <c r="H138" s="232">
        <v>17.91</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2357</v>
      </c>
    </row>
    <row r="139" spans="2:47" s="1" customFormat="1" ht="13.5">
      <c r="B139" s="48"/>
      <c r="C139" s="76"/>
      <c r="D139" s="239" t="s">
        <v>269</v>
      </c>
      <c r="E139" s="76"/>
      <c r="F139" s="240" t="s">
        <v>549</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543</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4"/>
      <c r="F141" s="256" t="s">
        <v>2358</v>
      </c>
      <c r="G141" s="254"/>
      <c r="H141" s="257">
        <v>17.91</v>
      </c>
      <c r="I141" s="258"/>
      <c r="J141" s="254"/>
      <c r="K141" s="254"/>
      <c r="L141" s="259"/>
      <c r="M141" s="260"/>
      <c r="N141" s="261"/>
      <c r="O141" s="261"/>
      <c r="P141" s="261"/>
      <c r="Q141" s="261"/>
      <c r="R141" s="261"/>
      <c r="S141" s="261"/>
      <c r="T141" s="262"/>
      <c r="AT141" s="263" t="s">
        <v>278</v>
      </c>
      <c r="AU141" s="263" t="s">
        <v>92</v>
      </c>
      <c r="AV141" s="12" t="s">
        <v>92</v>
      </c>
      <c r="AW141" s="12" t="s">
        <v>6</v>
      </c>
      <c r="AX141" s="12" t="s">
        <v>24</v>
      </c>
      <c r="AY141" s="263" t="s">
        <v>261</v>
      </c>
    </row>
    <row r="142" spans="2:65" s="1" customFormat="1" ht="22.8" customHeight="1">
      <c r="B142" s="48"/>
      <c r="C142" s="228" t="s">
        <v>551</v>
      </c>
      <c r="D142" s="228" t="s">
        <v>262</v>
      </c>
      <c r="E142" s="229" t="s">
        <v>369</v>
      </c>
      <c r="F142" s="230" t="s">
        <v>370</v>
      </c>
      <c r="G142" s="231" t="s">
        <v>340</v>
      </c>
      <c r="H142" s="232">
        <v>143.3</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2359</v>
      </c>
    </row>
    <row r="143" spans="2:47" s="1" customFormat="1" ht="13.5">
      <c r="B143" s="48"/>
      <c r="C143" s="76"/>
      <c r="D143" s="239" t="s">
        <v>269</v>
      </c>
      <c r="E143" s="76"/>
      <c r="F143" s="240" t="s">
        <v>372</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5" t="s">
        <v>40</v>
      </c>
      <c r="F144" s="256" t="s">
        <v>2360</v>
      </c>
      <c r="G144" s="254"/>
      <c r="H144" s="257">
        <v>143.3</v>
      </c>
      <c r="I144" s="258"/>
      <c r="J144" s="254"/>
      <c r="K144" s="254"/>
      <c r="L144" s="259"/>
      <c r="M144" s="260"/>
      <c r="N144" s="261"/>
      <c r="O144" s="261"/>
      <c r="P144" s="261"/>
      <c r="Q144" s="261"/>
      <c r="R144" s="261"/>
      <c r="S144" s="261"/>
      <c r="T144" s="262"/>
      <c r="AT144" s="263" t="s">
        <v>278</v>
      </c>
      <c r="AU144" s="263" t="s">
        <v>92</v>
      </c>
      <c r="AV144" s="12" t="s">
        <v>92</v>
      </c>
      <c r="AW144" s="12" t="s">
        <v>47</v>
      </c>
      <c r="AX144" s="12" t="s">
        <v>24</v>
      </c>
      <c r="AY144" s="263" t="s">
        <v>261</v>
      </c>
    </row>
    <row r="145" spans="2:65" s="1" customFormat="1" ht="14.4" customHeight="1">
      <c r="B145" s="48"/>
      <c r="C145" s="228" t="s">
        <v>10</v>
      </c>
      <c r="D145" s="228" t="s">
        <v>262</v>
      </c>
      <c r="E145" s="229" t="s">
        <v>567</v>
      </c>
      <c r="F145" s="230" t="s">
        <v>568</v>
      </c>
      <c r="G145" s="231" t="s">
        <v>474</v>
      </c>
      <c r="H145" s="232">
        <v>4</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2361</v>
      </c>
    </row>
    <row r="146" spans="2:47" s="1" customFormat="1" ht="13.5">
      <c r="B146" s="48"/>
      <c r="C146" s="76"/>
      <c r="D146" s="239" t="s">
        <v>269</v>
      </c>
      <c r="E146" s="76"/>
      <c r="F146" s="240" t="s">
        <v>570</v>
      </c>
      <c r="G146" s="76"/>
      <c r="H146" s="76"/>
      <c r="I146" s="198"/>
      <c r="J146" s="76"/>
      <c r="K146" s="76"/>
      <c r="L146" s="74"/>
      <c r="M146" s="241"/>
      <c r="N146" s="49"/>
      <c r="O146" s="49"/>
      <c r="P146" s="49"/>
      <c r="Q146" s="49"/>
      <c r="R146" s="49"/>
      <c r="S146" s="49"/>
      <c r="T146" s="97"/>
      <c r="AT146" s="25" t="s">
        <v>269</v>
      </c>
      <c r="AU146" s="25" t="s">
        <v>92</v>
      </c>
    </row>
    <row r="147" spans="2:51" s="12" customFormat="1" ht="13.5">
      <c r="B147" s="253"/>
      <c r="C147" s="254"/>
      <c r="D147" s="239" t="s">
        <v>278</v>
      </c>
      <c r="E147" s="255" t="s">
        <v>40</v>
      </c>
      <c r="F147" s="256" t="s">
        <v>2362</v>
      </c>
      <c r="G147" s="254"/>
      <c r="H147" s="257">
        <v>4</v>
      </c>
      <c r="I147" s="258"/>
      <c r="J147" s="254"/>
      <c r="K147" s="254"/>
      <c r="L147" s="259"/>
      <c r="M147" s="260"/>
      <c r="N147" s="261"/>
      <c r="O147" s="261"/>
      <c r="P147" s="261"/>
      <c r="Q147" s="261"/>
      <c r="R147" s="261"/>
      <c r="S147" s="261"/>
      <c r="T147" s="262"/>
      <c r="AT147" s="263" t="s">
        <v>278</v>
      </c>
      <c r="AU147" s="263" t="s">
        <v>92</v>
      </c>
      <c r="AV147" s="12" t="s">
        <v>92</v>
      </c>
      <c r="AW147" s="12" t="s">
        <v>47</v>
      </c>
      <c r="AX147" s="12" t="s">
        <v>24</v>
      </c>
      <c r="AY147" s="263" t="s">
        <v>261</v>
      </c>
    </row>
    <row r="148" spans="2:65" s="1" customFormat="1" ht="14.4" customHeight="1">
      <c r="B148" s="48"/>
      <c r="C148" s="228" t="s">
        <v>563</v>
      </c>
      <c r="D148" s="228" t="s">
        <v>262</v>
      </c>
      <c r="E148" s="229" t="s">
        <v>573</v>
      </c>
      <c r="F148" s="230" t="s">
        <v>574</v>
      </c>
      <c r="G148" s="231" t="s">
        <v>474</v>
      </c>
      <c r="H148" s="232">
        <v>8</v>
      </c>
      <c r="I148" s="233"/>
      <c r="J148" s="232">
        <f>ROUND(I148*H148,2)</f>
        <v>0</v>
      </c>
      <c r="K148" s="230" t="s">
        <v>266</v>
      </c>
      <c r="L148" s="74"/>
      <c r="M148" s="234" t="s">
        <v>40</v>
      </c>
      <c r="N148" s="235" t="s">
        <v>55</v>
      </c>
      <c r="O148" s="49"/>
      <c r="P148" s="236">
        <f>O148*H148</f>
        <v>0</v>
      </c>
      <c r="Q148" s="236">
        <v>0</v>
      </c>
      <c r="R148" s="236">
        <f>Q148*H148</f>
        <v>0</v>
      </c>
      <c r="S148" s="236">
        <v>0</v>
      </c>
      <c r="T148" s="237">
        <f>S148*H148</f>
        <v>0</v>
      </c>
      <c r="AR148" s="25" t="s">
        <v>287</v>
      </c>
      <c r="AT148" s="25" t="s">
        <v>262</v>
      </c>
      <c r="AU148" s="25" t="s">
        <v>92</v>
      </c>
      <c r="AY148" s="25" t="s">
        <v>261</v>
      </c>
      <c r="BE148" s="238">
        <f>IF(N148="základní",J148,0)</f>
        <v>0</v>
      </c>
      <c r="BF148" s="238">
        <f>IF(N148="snížená",J148,0)</f>
        <v>0</v>
      </c>
      <c r="BG148" s="238">
        <f>IF(N148="zákl. přenesená",J148,0)</f>
        <v>0</v>
      </c>
      <c r="BH148" s="238">
        <f>IF(N148="sníž. přenesená",J148,0)</f>
        <v>0</v>
      </c>
      <c r="BI148" s="238">
        <f>IF(N148="nulová",J148,0)</f>
        <v>0</v>
      </c>
      <c r="BJ148" s="25" t="s">
        <v>24</v>
      </c>
      <c r="BK148" s="238">
        <f>ROUND(I148*H148,2)</f>
        <v>0</v>
      </c>
      <c r="BL148" s="25" t="s">
        <v>287</v>
      </c>
      <c r="BM148" s="25" t="s">
        <v>2363</v>
      </c>
    </row>
    <row r="149" spans="2:47" s="1" customFormat="1" ht="13.5">
      <c r="B149" s="48"/>
      <c r="C149" s="76"/>
      <c r="D149" s="239" t="s">
        <v>269</v>
      </c>
      <c r="E149" s="76"/>
      <c r="F149" s="240" t="s">
        <v>576</v>
      </c>
      <c r="G149" s="76"/>
      <c r="H149" s="76"/>
      <c r="I149" s="198"/>
      <c r="J149" s="76"/>
      <c r="K149" s="76"/>
      <c r="L149" s="74"/>
      <c r="M149" s="241"/>
      <c r="N149" s="49"/>
      <c r="O149" s="49"/>
      <c r="P149" s="49"/>
      <c r="Q149" s="49"/>
      <c r="R149" s="49"/>
      <c r="S149" s="49"/>
      <c r="T149" s="97"/>
      <c r="AT149" s="25" t="s">
        <v>269</v>
      </c>
      <c r="AU149" s="25" t="s">
        <v>92</v>
      </c>
    </row>
    <row r="150" spans="2:51" s="12" customFormat="1" ht="13.5">
      <c r="B150" s="253"/>
      <c r="C150" s="254"/>
      <c r="D150" s="239" t="s">
        <v>278</v>
      </c>
      <c r="E150" s="255" t="s">
        <v>40</v>
      </c>
      <c r="F150" s="256" t="s">
        <v>2364</v>
      </c>
      <c r="G150" s="254"/>
      <c r="H150" s="257">
        <v>8</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5" s="1" customFormat="1" ht="14.4" customHeight="1">
      <c r="B151" s="48"/>
      <c r="C151" s="228" t="s">
        <v>566</v>
      </c>
      <c r="D151" s="228" t="s">
        <v>262</v>
      </c>
      <c r="E151" s="229" t="s">
        <v>579</v>
      </c>
      <c r="F151" s="230" t="s">
        <v>580</v>
      </c>
      <c r="G151" s="231" t="s">
        <v>474</v>
      </c>
      <c r="H151" s="232">
        <v>1</v>
      </c>
      <c r="I151" s="233"/>
      <c r="J151" s="232">
        <f>ROUND(I151*H151,2)</f>
        <v>0</v>
      </c>
      <c r="K151" s="230" t="s">
        <v>266</v>
      </c>
      <c r="L151" s="74"/>
      <c r="M151" s="234" t="s">
        <v>40</v>
      </c>
      <c r="N151" s="235" t="s">
        <v>55</v>
      </c>
      <c r="O151" s="49"/>
      <c r="P151" s="236">
        <f>O151*H151</f>
        <v>0</v>
      </c>
      <c r="Q151" s="236">
        <v>0</v>
      </c>
      <c r="R151" s="236">
        <f>Q151*H151</f>
        <v>0</v>
      </c>
      <c r="S151" s="236">
        <v>0</v>
      </c>
      <c r="T151" s="237">
        <f>S151*H151</f>
        <v>0</v>
      </c>
      <c r="AR151" s="25" t="s">
        <v>287</v>
      </c>
      <c r="AT151" s="25" t="s">
        <v>262</v>
      </c>
      <c r="AU151" s="25" t="s">
        <v>92</v>
      </c>
      <c r="AY151" s="25" t="s">
        <v>261</v>
      </c>
      <c r="BE151" s="238">
        <f>IF(N151="základní",J151,0)</f>
        <v>0</v>
      </c>
      <c r="BF151" s="238">
        <f>IF(N151="snížená",J151,0)</f>
        <v>0</v>
      </c>
      <c r="BG151" s="238">
        <f>IF(N151="zákl. přenesená",J151,0)</f>
        <v>0</v>
      </c>
      <c r="BH151" s="238">
        <f>IF(N151="sníž. přenesená",J151,0)</f>
        <v>0</v>
      </c>
      <c r="BI151" s="238">
        <f>IF(N151="nulová",J151,0)</f>
        <v>0</v>
      </c>
      <c r="BJ151" s="25" t="s">
        <v>24</v>
      </c>
      <c r="BK151" s="238">
        <f>ROUND(I151*H151,2)</f>
        <v>0</v>
      </c>
      <c r="BL151" s="25" t="s">
        <v>287</v>
      </c>
      <c r="BM151" s="25" t="s">
        <v>2365</v>
      </c>
    </row>
    <row r="152" spans="2:47" s="1" customFormat="1" ht="13.5">
      <c r="B152" s="48"/>
      <c r="C152" s="76"/>
      <c r="D152" s="239" t="s">
        <v>269</v>
      </c>
      <c r="E152" s="76"/>
      <c r="F152" s="240" t="s">
        <v>582</v>
      </c>
      <c r="G152" s="76"/>
      <c r="H152" s="76"/>
      <c r="I152" s="198"/>
      <c r="J152" s="76"/>
      <c r="K152" s="76"/>
      <c r="L152" s="74"/>
      <c r="M152" s="241"/>
      <c r="N152" s="49"/>
      <c r="O152" s="49"/>
      <c r="P152" s="49"/>
      <c r="Q152" s="49"/>
      <c r="R152" s="49"/>
      <c r="S152" s="49"/>
      <c r="T152" s="97"/>
      <c r="AT152" s="25" t="s">
        <v>269</v>
      </c>
      <c r="AU152" s="25" t="s">
        <v>92</v>
      </c>
    </row>
    <row r="153" spans="2:51" s="12" customFormat="1" ht="13.5">
      <c r="B153" s="253"/>
      <c r="C153" s="254"/>
      <c r="D153" s="239" t="s">
        <v>278</v>
      </c>
      <c r="E153" s="255" t="s">
        <v>40</v>
      </c>
      <c r="F153" s="256" t="s">
        <v>583</v>
      </c>
      <c r="G153" s="254"/>
      <c r="H153" s="257">
        <v>1</v>
      </c>
      <c r="I153" s="258"/>
      <c r="J153" s="254"/>
      <c r="K153" s="254"/>
      <c r="L153" s="259"/>
      <c r="M153" s="260"/>
      <c r="N153" s="261"/>
      <c r="O153" s="261"/>
      <c r="P153" s="261"/>
      <c r="Q153" s="261"/>
      <c r="R153" s="261"/>
      <c r="S153" s="261"/>
      <c r="T153" s="262"/>
      <c r="AT153" s="263" t="s">
        <v>278</v>
      </c>
      <c r="AU153" s="263" t="s">
        <v>92</v>
      </c>
      <c r="AV153" s="12" t="s">
        <v>92</v>
      </c>
      <c r="AW153" s="12" t="s">
        <v>47</v>
      </c>
      <c r="AX153" s="12" t="s">
        <v>24</v>
      </c>
      <c r="AY153" s="263" t="s">
        <v>261</v>
      </c>
    </row>
    <row r="154" spans="2:65" s="1" customFormat="1" ht="22.8" customHeight="1">
      <c r="B154" s="48"/>
      <c r="C154" s="228" t="s">
        <v>572</v>
      </c>
      <c r="D154" s="228" t="s">
        <v>262</v>
      </c>
      <c r="E154" s="229" t="s">
        <v>585</v>
      </c>
      <c r="F154" s="230" t="s">
        <v>586</v>
      </c>
      <c r="G154" s="231" t="s">
        <v>474</v>
      </c>
      <c r="H154" s="232">
        <v>8</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2366</v>
      </c>
    </row>
    <row r="155" spans="2:47" s="1" customFormat="1" ht="13.5">
      <c r="B155" s="48"/>
      <c r="C155" s="76"/>
      <c r="D155" s="239" t="s">
        <v>269</v>
      </c>
      <c r="E155" s="76"/>
      <c r="F155" s="240" t="s">
        <v>588</v>
      </c>
      <c r="G155" s="76"/>
      <c r="H155" s="76"/>
      <c r="I155" s="198"/>
      <c r="J155" s="76"/>
      <c r="K155" s="76"/>
      <c r="L155" s="74"/>
      <c r="M155" s="241"/>
      <c r="N155" s="49"/>
      <c r="O155" s="49"/>
      <c r="P155" s="49"/>
      <c r="Q155" s="49"/>
      <c r="R155" s="49"/>
      <c r="S155" s="49"/>
      <c r="T155" s="97"/>
      <c r="AT155" s="25" t="s">
        <v>269</v>
      </c>
      <c r="AU155" s="25" t="s">
        <v>92</v>
      </c>
    </row>
    <row r="156" spans="2:51" s="12" customFormat="1" ht="13.5">
      <c r="B156" s="253"/>
      <c r="C156" s="254"/>
      <c r="D156" s="239" t="s">
        <v>278</v>
      </c>
      <c r="E156" s="255" t="s">
        <v>40</v>
      </c>
      <c r="F156" s="256" t="s">
        <v>2367</v>
      </c>
      <c r="G156" s="254"/>
      <c r="H156" s="257">
        <v>8</v>
      </c>
      <c r="I156" s="258"/>
      <c r="J156" s="254"/>
      <c r="K156" s="254"/>
      <c r="L156" s="259"/>
      <c r="M156" s="260"/>
      <c r="N156" s="261"/>
      <c r="O156" s="261"/>
      <c r="P156" s="261"/>
      <c r="Q156" s="261"/>
      <c r="R156" s="261"/>
      <c r="S156" s="261"/>
      <c r="T156" s="262"/>
      <c r="AT156" s="263" t="s">
        <v>278</v>
      </c>
      <c r="AU156" s="263" t="s">
        <v>92</v>
      </c>
      <c r="AV156" s="12" t="s">
        <v>92</v>
      </c>
      <c r="AW156" s="12" t="s">
        <v>47</v>
      </c>
      <c r="AX156" s="12" t="s">
        <v>24</v>
      </c>
      <c r="AY156" s="263" t="s">
        <v>261</v>
      </c>
    </row>
    <row r="157" spans="2:65" s="1" customFormat="1" ht="22.8" customHeight="1">
      <c r="B157" s="48"/>
      <c r="C157" s="228" t="s">
        <v>578</v>
      </c>
      <c r="D157" s="228" t="s">
        <v>262</v>
      </c>
      <c r="E157" s="229" t="s">
        <v>590</v>
      </c>
      <c r="F157" s="230" t="s">
        <v>591</v>
      </c>
      <c r="G157" s="231" t="s">
        <v>474</v>
      </c>
      <c r="H157" s="232">
        <v>16</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2368</v>
      </c>
    </row>
    <row r="158" spans="2:47" s="1" customFormat="1" ht="13.5">
      <c r="B158" s="48"/>
      <c r="C158" s="76"/>
      <c r="D158" s="239" t="s">
        <v>269</v>
      </c>
      <c r="E158" s="76"/>
      <c r="F158" s="240" t="s">
        <v>593</v>
      </c>
      <c r="G158" s="76"/>
      <c r="H158" s="76"/>
      <c r="I158" s="198"/>
      <c r="J158" s="76"/>
      <c r="K158" s="76"/>
      <c r="L158" s="74"/>
      <c r="M158" s="241"/>
      <c r="N158" s="49"/>
      <c r="O158" s="49"/>
      <c r="P158" s="49"/>
      <c r="Q158" s="49"/>
      <c r="R158" s="49"/>
      <c r="S158" s="49"/>
      <c r="T158" s="97"/>
      <c r="AT158" s="25" t="s">
        <v>269</v>
      </c>
      <c r="AU158" s="25" t="s">
        <v>92</v>
      </c>
    </row>
    <row r="159" spans="2:51" s="12" customFormat="1" ht="13.5">
      <c r="B159" s="253"/>
      <c r="C159" s="254"/>
      <c r="D159" s="239" t="s">
        <v>278</v>
      </c>
      <c r="E159" s="255" t="s">
        <v>40</v>
      </c>
      <c r="F159" s="256" t="s">
        <v>2369</v>
      </c>
      <c r="G159" s="254"/>
      <c r="H159" s="257">
        <v>16</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584</v>
      </c>
      <c r="D160" s="228" t="s">
        <v>262</v>
      </c>
      <c r="E160" s="229" t="s">
        <v>596</v>
      </c>
      <c r="F160" s="230" t="s">
        <v>597</v>
      </c>
      <c r="G160" s="231" t="s">
        <v>474</v>
      </c>
      <c r="H160" s="232">
        <v>2</v>
      </c>
      <c r="I160" s="233"/>
      <c r="J160" s="232">
        <f>ROUND(I160*H160,2)</f>
        <v>0</v>
      </c>
      <c r="K160" s="230" t="s">
        <v>266</v>
      </c>
      <c r="L160" s="74"/>
      <c r="M160" s="234" t="s">
        <v>40</v>
      </c>
      <c r="N160" s="235" t="s">
        <v>55</v>
      </c>
      <c r="O160" s="49"/>
      <c r="P160" s="236">
        <f>O160*H160</f>
        <v>0</v>
      </c>
      <c r="Q160" s="236">
        <v>0</v>
      </c>
      <c r="R160" s="236">
        <f>Q160*H160</f>
        <v>0</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2370</v>
      </c>
    </row>
    <row r="161" spans="2:47" s="1" customFormat="1" ht="13.5">
      <c r="B161" s="48"/>
      <c r="C161" s="76"/>
      <c r="D161" s="239" t="s">
        <v>269</v>
      </c>
      <c r="E161" s="76"/>
      <c r="F161" s="240" t="s">
        <v>599</v>
      </c>
      <c r="G161" s="76"/>
      <c r="H161" s="76"/>
      <c r="I161" s="198"/>
      <c r="J161" s="76"/>
      <c r="K161" s="76"/>
      <c r="L161" s="74"/>
      <c r="M161" s="241"/>
      <c r="N161" s="49"/>
      <c r="O161" s="49"/>
      <c r="P161" s="49"/>
      <c r="Q161" s="49"/>
      <c r="R161" s="49"/>
      <c r="S161" s="49"/>
      <c r="T161" s="97"/>
      <c r="AT161" s="25" t="s">
        <v>269</v>
      </c>
      <c r="AU161" s="25" t="s">
        <v>92</v>
      </c>
    </row>
    <row r="162" spans="2:51" s="12" customFormat="1" ht="13.5">
      <c r="B162" s="253"/>
      <c r="C162" s="254"/>
      <c r="D162" s="239" t="s">
        <v>278</v>
      </c>
      <c r="E162" s="255" t="s">
        <v>40</v>
      </c>
      <c r="F162" s="256" t="s">
        <v>600</v>
      </c>
      <c r="G162" s="254"/>
      <c r="H162" s="257">
        <v>2</v>
      </c>
      <c r="I162" s="258"/>
      <c r="J162" s="254"/>
      <c r="K162" s="254"/>
      <c r="L162" s="259"/>
      <c r="M162" s="260"/>
      <c r="N162" s="261"/>
      <c r="O162" s="261"/>
      <c r="P162" s="261"/>
      <c r="Q162" s="261"/>
      <c r="R162" s="261"/>
      <c r="S162" s="261"/>
      <c r="T162" s="262"/>
      <c r="AT162" s="263" t="s">
        <v>278</v>
      </c>
      <c r="AU162" s="263" t="s">
        <v>92</v>
      </c>
      <c r="AV162" s="12" t="s">
        <v>92</v>
      </c>
      <c r="AW162" s="12" t="s">
        <v>47</v>
      </c>
      <c r="AX162" s="12" t="s">
        <v>24</v>
      </c>
      <c r="AY162" s="263" t="s">
        <v>261</v>
      </c>
    </row>
    <row r="163" spans="2:65" s="1" customFormat="1" ht="22.8" customHeight="1">
      <c r="B163" s="48"/>
      <c r="C163" s="228" t="s">
        <v>9</v>
      </c>
      <c r="D163" s="228" t="s">
        <v>262</v>
      </c>
      <c r="E163" s="229" t="s">
        <v>346</v>
      </c>
      <c r="F163" s="230" t="s">
        <v>347</v>
      </c>
      <c r="G163" s="231" t="s">
        <v>340</v>
      </c>
      <c r="H163" s="232">
        <v>143.3</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2371</v>
      </c>
    </row>
    <row r="164" spans="2:47" s="1" customFormat="1" ht="13.5">
      <c r="B164" s="48"/>
      <c r="C164" s="76"/>
      <c r="D164" s="239" t="s">
        <v>269</v>
      </c>
      <c r="E164" s="76"/>
      <c r="F164" s="240" t="s">
        <v>349</v>
      </c>
      <c r="G164" s="76"/>
      <c r="H164" s="76"/>
      <c r="I164" s="198"/>
      <c r="J164" s="76"/>
      <c r="K164" s="76"/>
      <c r="L164" s="74"/>
      <c r="M164" s="241"/>
      <c r="N164" s="49"/>
      <c r="O164" s="49"/>
      <c r="P164" s="49"/>
      <c r="Q164" s="49"/>
      <c r="R164" s="49"/>
      <c r="S164" s="49"/>
      <c r="T164" s="97"/>
      <c r="AT164" s="25" t="s">
        <v>269</v>
      </c>
      <c r="AU164" s="25" t="s">
        <v>92</v>
      </c>
    </row>
    <row r="165" spans="2:51" s="12" customFormat="1" ht="13.5">
      <c r="B165" s="253"/>
      <c r="C165" s="254"/>
      <c r="D165" s="239" t="s">
        <v>278</v>
      </c>
      <c r="E165" s="255" t="s">
        <v>40</v>
      </c>
      <c r="F165" s="256" t="s">
        <v>2372</v>
      </c>
      <c r="G165" s="254"/>
      <c r="H165" s="257">
        <v>143.3</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14.4" customHeight="1">
      <c r="B166" s="48"/>
      <c r="C166" s="228" t="s">
        <v>595</v>
      </c>
      <c r="D166" s="228" t="s">
        <v>262</v>
      </c>
      <c r="E166" s="229" t="s">
        <v>408</v>
      </c>
      <c r="F166" s="230" t="s">
        <v>409</v>
      </c>
      <c r="G166" s="231" t="s">
        <v>340</v>
      </c>
      <c r="H166" s="232">
        <v>143.3</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2373</v>
      </c>
    </row>
    <row r="167" spans="2:47" s="1" customFormat="1" ht="13.5">
      <c r="B167" s="48"/>
      <c r="C167" s="76"/>
      <c r="D167" s="239" t="s">
        <v>269</v>
      </c>
      <c r="E167" s="76"/>
      <c r="F167" s="240" t="s">
        <v>411</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2374</v>
      </c>
      <c r="G168" s="254"/>
      <c r="H168" s="257">
        <v>143.3</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22.8" customHeight="1">
      <c r="B169" s="48"/>
      <c r="C169" s="228" t="s">
        <v>601</v>
      </c>
      <c r="D169" s="228" t="s">
        <v>262</v>
      </c>
      <c r="E169" s="229" t="s">
        <v>616</v>
      </c>
      <c r="F169" s="230" t="s">
        <v>617</v>
      </c>
      <c r="G169" s="231" t="s">
        <v>340</v>
      </c>
      <c r="H169" s="232">
        <v>143.3</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2375</v>
      </c>
    </row>
    <row r="170" spans="2:47" s="1" customFormat="1" ht="13.5">
      <c r="B170" s="48"/>
      <c r="C170" s="76"/>
      <c r="D170" s="239" t="s">
        <v>269</v>
      </c>
      <c r="E170" s="76"/>
      <c r="F170" s="240" t="s">
        <v>619</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242" t="s">
        <v>620</v>
      </c>
      <c r="G171" s="76"/>
      <c r="H171" s="76"/>
      <c r="I171" s="198"/>
      <c r="J171" s="76"/>
      <c r="K171" s="76"/>
      <c r="L171" s="74"/>
      <c r="M171" s="241"/>
      <c r="N171" s="49"/>
      <c r="O171" s="49"/>
      <c r="P171" s="49"/>
      <c r="Q171" s="49"/>
      <c r="R171" s="49"/>
      <c r="S171" s="49"/>
      <c r="T171" s="97"/>
      <c r="AT171" s="25" t="s">
        <v>343</v>
      </c>
      <c r="AU171" s="25" t="s">
        <v>92</v>
      </c>
    </row>
    <row r="172" spans="2:51" s="12" customFormat="1" ht="13.5">
      <c r="B172" s="253"/>
      <c r="C172" s="254"/>
      <c r="D172" s="239" t="s">
        <v>278</v>
      </c>
      <c r="E172" s="255" t="s">
        <v>40</v>
      </c>
      <c r="F172" s="256" t="s">
        <v>2376</v>
      </c>
      <c r="G172" s="254"/>
      <c r="H172" s="257">
        <v>143.3</v>
      </c>
      <c r="I172" s="258"/>
      <c r="J172" s="254"/>
      <c r="K172" s="254"/>
      <c r="L172" s="259"/>
      <c r="M172" s="260"/>
      <c r="N172" s="261"/>
      <c r="O172" s="261"/>
      <c r="P172" s="261"/>
      <c r="Q172" s="261"/>
      <c r="R172" s="261"/>
      <c r="S172" s="261"/>
      <c r="T172" s="262"/>
      <c r="AT172" s="263" t="s">
        <v>278</v>
      </c>
      <c r="AU172" s="263" t="s">
        <v>92</v>
      </c>
      <c r="AV172" s="12" t="s">
        <v>92</v>
      </c>
      <c r="AW172" s="12" t="s">
        <v>47</v>
      </c>
      <c r="AX172" s="12" t="s">
        <v>24</v>
      </c>
      <c r="AY172" s="263" t="s">
        <v>261</v>
      </c>
    </row>
    <row r="173" spans="2:65" s="1" customFormat="1" ht="14.4" customHeight="1">
      <c r="B173" s="48"/>
      <c r="C173" s="301" t="s">
        <v>604</v>
      </c>
      <c r="D173" s="301" t="s">
        <v>510</v>
      </c>
      <c r="E173" s="302" t="s">
        <v>626</v>
      </c>
      <c r="F173" s="303" t="s">
        <v>627</v>
      </c>
      <c r="G173" s="304" t="s">
        <v>363</v>
      </c>
      <c r="H173" s="305">
        <v>286.6</v>
      </c>
      <c r="I173" s="306"/>
      <c r="J173" s="305">
        <f>ROUND(I173*H173,2)</f>
        <v>0</v>
      </c>
      <c r="K173" s="303" t="s">
        <v>40</v>
      </c>
      <c r="L173" s="307"/>
      <c r="M173" s="308" t="s">
        <v>40</v>
      </c>
      <c r="N173" s="309" t="s">
        <v>55</v>
      </c>
      <c r="O173" s="49"/>
      <c r="P173" s="236">
        <f>O173*H173</f>
        <v>0</v>
      </c>
      <c r="Q173" s="236">
        <v>0</v>
      </c>
      <c r="R173" s="236">
        <f>Q173*H173</f>
        <v>0</v>
      </c>
      <c r="S173" s="236">
        <v>0</v>
      </c>
      <c r="T173" s="237">
        <f>S173*H173</f>
        <v>0</v>
      </c>
      <c r="AR173" s="25" t="s">
        <v>308</v>
      </c>
      <c r="AT173" s="25" t="s">
        <v>510</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2377</v>
      </c>
    </row>
    <row r="174" spans="2:47" s="1" customFormat="1" ht="13.5">
      <c r="B174" s="48"/>
      <c r="C174" s="76"/>
      <c r="D174" s="239" t="s">
        <v>269</v>
      </c>
      <c r="E174" s="76"/>
      <c r="F174" s="240" t="s">
        <v>629</v>
      </c>
      <c r="G174" s="76"/>
      <c r="H174" s="76"/>
      <c r="I174" s="198"/>
      <c r="J174" s="76"/>
      <c r="K174" s="76"/>
      <c r="L174" s="74"/>
      <c r="M174" s="241"/>
      <c r="N174" s="49"/>
      <c r="O174" s="49"/>
      <c r="P174" s="49"/>
      <c r="Q174" s="49"/>
      <c r="R174" s="49"/>
      <c r="S174" s="49"/>
      <c r="T174" s="97"/>
      <c r="AT174" s="25" t="s">
        <v>269</v>
      </c>
      <c r="AU174" s="25" t="s">
        <v>92</v>
      </c>
    </row>
    <row r="175" spans="2:51" s="12" customFormat="1" ht="13.5">
      <c r="B175" s="253"/>
      <c r="C175" s="254"/>
      <c r="D175" s="239" t="s">
        <v>278</v>
      </c>
      <c r="E175" s="255" t="s">
        <v>40</v>
      </c>
      <c r="F175" s="256" t="s">
        <v>2378</v>
      </c>
      <c r="G175" s="254"/>
      <c r="H175" s="257">
        <v>286.6</v>
      </c>
      <c r="I175" s="258"/>
      <c r="J175" s="254"/>
      <c r="K175" s="254"/>
      <c r="L175" s="259"/>
      <c r="M175" s="260"/>
      <c r="N175" s="261"/>
      <c r="O175" s="261"/>
      <c r="P175" s="261"/>
      <c r="Q175" s="261"/>
      <c r="R175" s="261"/>
      <c r="S175" s="261"/>
      <c r="T175" s="262"/>
      <c r="AT175" s="263" t="s">
        <v>278</v>
      </c>
      <c r="AU175" s="263" t="s">
        <v>92</v>
      </c>
      <c r="AV175" s="12" t="s">
        <v>92</v>
      </c>
      <c r="AW175" s="12" t="s">
        <v>47</v>
      </c>
      <c r="AX175" s="12" t="s">
        <v>24</v>
      </c>
      <c r="AY175" s="263" t="s">
        <v>261</v>
      </c>
    </row>
    <row r="176" spans="2:65" s="1" customFormat="1" ht="14.4" customHeight="1">
      <c r="B176" s="48"/>
      <c r="C176" s="228" t="s">
        <v>607</v>
      </c>
      <c r="D176" s="228" t="s">
        <v>262</v>
      </c>
      <c r="E176" s="229" t="s">
        <v>356</v>
      </c>
      <c r="F176" s="230" t="s">
        <v>357</v>
      </c>
      <c r="G176" s="231" t="s">
        <v>340</v>
      </c>
      <c r="H176" s="232">
        <v>143.3</v>
      </c>
      <c r="I176" s="233"/>
      <c r="J176" s="232">
        <f>ROUND(I176*H176,2)</f>
        <v>0</v>
      </c>
      <c r="K176" s="230" t="s">
        <v>266</v>
      </c>
      <c r="L176" s="74"/>
      <c r="M176" s="234" t="s">
        <v>40</v>
      </c>
      <c r="N176" s="235" t="s">
        <v>55</v>
      </c>
      <c r="O176" s="49"/>
      <c r="P176" s="236">
        <f>O176*H176</f>
        <v>0</v>
      </c>
      <c r="Q176" s="236">
        <v>0</v>
      </c>
      <c r="R176" s="236">
        <f>Q176*H176</f>
        <v>0</v>
      </c>
      <c r="S176" s="236">
        <v>0</v>
      </c>
      <c r="T176" s="237">
        <f>S176*H176</f>
        <v>0</v>
      </c>
      <c r="AR176" s="25" t="s">
        <v>287</v>
      </c>
      <c r="AT176" s="25" t="s">
        <v>262</v>
      </c>
      <c r="AU176" s="25" t="s">
        <v>92</v>
      </c>
      <c r="AY176" s="25" t="s">
        <v>261</v>
      </c>
      <c r="BE176" s="238">
        <f>IF(N176="základní",J176,0)</f>
        <v>0</v>
      </c>
      <c r="BF176" s="238">
        <f>IF(N176="snížená",J176,0)</f>
        <v>0</v>
      </c>
      <c r="BG176" s="238">
        <f>IF(N176="zákl. přenesená",J176,0)</f>
        <v>0</v>
      </c>
      <c r="BH176" s="238">
        <f>IF(N176="sníž. přenesená",J176,0)</f>
        <v>0</v>
      </c>
      <c r="BI176" s="238">
        <f>IF(N176="nulová",J176,0)</f>
        <v>0</v>
      </c>
      <c r="BJ176" s="25" t="s">
        <v>24</v>
      </c>
      <c r="BK176" s="238">
        <f>ROUND(I176*H176,2)</f>
        <v>0</v>
      </c>
      <c r="BL176" s="25" t="s">
        <v>287</v>
      </c>
      <c r="BM176" s="25" t="s">
        <v>2379</v>
      </c>
    </row>
    <row r="177" spans="2:47" s="1" customFormat="1" ht="13.5">
      <c r="B177" s="48"/>
      <c r="C177" s="76"/>
      <c r="D177" s="239" t="s">
        <v>269</v>
      </c>
      <c r="E177" s="76"/>
      <c r="F177" s="240" t="s">
        <v>357</v>
      </c>
      <c r="G177" s="76"/>
      <c r="H177" s="76"/>
      <c r="I177" s="198"/>
      <c r="J177" s="76"/>
      <c r="K177" s="76"/>
      <c r="L177" s="74"/>
      <c r="M177" s="241"/>
      <c r="N177" s="49"/>
      <c r="O177" s="49"/>
      <c r="P177" s="49"/>
      <c r="Q177" s="49"/>
      <c r="R177" s="49"/>
      <c r="S177" s="49"/>
      <c r="T177" s="97"/>
      <c r="AT177" s="25" t="s">
        <v>269</v>
      </c>
      <c r="AU177" s="25" t="s">
        <v>92</v>
      </c>
    </row>
    <row r="178" spans="2:51" s="12" customFormat="1" ht="13.5">
      <c r="B178" s="253"/>
      <c r="C178" s="254"/>
      <c r="D178" s="239" t="s">
        <v>278</v>
      </c>
      <c r="E178" s="255" t="s">
        <v>40</v>
      </c>
      <c r="F178" s="256" t="s">
        <v>2380</v>
      </c>
      <c r="G178" s="254"/>
      <c r="H178" s="257">
        <v>143.3</v>
      </c>
      <c r="I178" s="258"/>
      <c r="J178" s="254"/>
      <c r="K178" s="254"/>
      <c r="L178" s="259"/>
      <c r="M178" s="260"/>
      <c r="N178" s="261"/>
      <c r="O178" s="261"/>
      <c r="P178" s="261"/>
      <c r="Q178" s="261"/>
      <c r="R178" s="261"/>
      <c r="S178" s="261"/>
      <c r="T178" s="262"/>
      <c r="AT178" s="263" t="s">
        <v>278</v>
      </c>
      <c r="AU178" s="263" t="s">
        <v>92</v>
      </c>
      <c r="AV178" s="12" t="s">
        <v>92</v>
      </c>
      <c r="AW178" s="12" t="s">
        <v>47</v>
      </c>
      <c r="AX178" s="12" t="s">
        <v>24</v>
      </c>
      <c r="AY178" s="263" t="s">
        <v>261</v>
      </c>
    </row>
    <row r="179" spans="2:65" s="1" customFormat="1" ht="22.8" customHeight="1">
      <c r="B179" s="48"/>
      <c r="C179" s="228" t="s">
        <v>615</v>
      </c>
      <c r="D179" s="228" t="s">
        <v>262</v>
      </c>
      <c r="E179" s="229" t="s">
        <v>632</v>
      </c>
      <c r="F179" s="230" t="s">
        <v>633</v>
      </c>
      <c r="G179" s="231" t="s">
        <v>340</v>
      </c>
      <c r="H179" s="232">
        <v>56.2</v>
      </c>
      <c r="I179" s="233"/>
      <c r="J179" s="232">
        <f>ROUND(I179*H179,2)</f>
        <v>0</v>
      </c>
      <c r="K179" s="230" t="s">
        <v>266</v>
      </c>
      <c r="L179" s="74"/>
      <c r="M179" s="234" t="s">
        <v>40</v>
      </c>
      <c r="N179" s="235" t="s">
        <v>55</v>
      </c>
      <c r="O179" s="49"/>
      <c r="P179" s="236">
        <f>O179*H179</f>
        <v>0</v>
      </c>
      <c r="Q179" s="236">
        <v>0</v>
      </c>
      <c r="R179" s="236">
        <f>Q179*H179</f>
        <v>0</v>
      </c>
      <c r="S179" s="236">
        <v>0</v>
      </c>
      <c r="T179" s="237">
        <f>S179*H179</f>
        <v>0</v>
      </c>
      <c r="AR179" s="25" t="s">
        <v>287</v>
      </c>
      <c r="AT179" s="25" t="s">
        <v>262</v>
      </c>
      <c r="AU179" s="25" t="s">
        <v>92</v>
      </c>
      <c r="AY179" s="25" t="s">
        <v>261</v>
      </c>
      <c r="BE179" s="238">
        <f>IF(N179="základní",J179,0)</f>
        <v>0</v>
      </c>
      <c r="BF179" s="238">
        <f>IF(N179="snížená",J179,0)</f>
        <v>0</v>
      </c>
      <c r="BG179" s="238">
        <f>IF(N179="zákl. přenesená",J179,0)</f>
        <v>0</v>
      </c>
      <c r="BH179" s="238">
        <f>IF(N179="sníž. přenesená",J179,0)</f>
        <v>0</v>
      </c>
      <c r="BI179" s="238">
        <f>IF(N179="nulová",J179,0)</f>
        <v>0</v>
      </c>
      <c r="BJ179" s="25" t="s">
        <v>24</v>
      </c>
      <c r="BK179" s="238">
        <f>ROUND(I179*H179,2)</f>
        <v>0</v>
      </c>
      <c r="BL179" s="25" t="s">
        <v>287</v>
      </c>
      <c r="BM179" s="25" t="s">
        <v>2381</v>
      </c>
    </row>
    <row r="180" spans="2:47" s="1" customFormat="1" ht="13.5">
      <c r="B180" s="48"/>
      <c r="C180" s="76"/>
      <c r="D180" s="239" t="s">
        <v>269</v>
      </c>
      <c r="E180" s="76"/>
      <c r="F180" s="240" t="s">
        <v>635</v>
      </c>
      <c r="G180" s="76"/>
      <c r="H180" s="76"/>
      <c r="I180" s="198"/>
      <c r="J180" s="76"/>
      <c r="K180" s="76"/>
      <c r="L180" s="74"/>
      <c r="M180" s="241"/>
      <c r="N180" s="49"/>
      <c r="O180" s="49"/>
      <c r="P180" s="49"/>
      <c r="Q180" s="49"/>
      <c r="R180" s="49"/>
      <c r="S180" s="49"/>
      <c r="T180" s="97"/>
      <c r="AT180" s="25" t="s">
        <v>269</v>
      </c>
      <c r="AU180" s="25" t="s">
        <v>92</v>
      </c>
    </row>
    <row r="181" spans="2:47" s="1" customFormat="1" ht="13.5">
      <c r="B181" s="48"/>
      <c r="C181" s="76"/>
      <c r="D181" s="239" t="s">
        <v>343</v>
      </c>
      <c r="E181" s="76"/>
      <c r="F181" s="310" t="s">
        <v>636</v>
      </c>
      <c r="G181" s="76"/>
      <c r="H181" s="76"/>
      <c r="I181" s="198"/>
      <c r="J181" s="76"/>
      <c r="K181" s="76"/>
      <c r="L181" s="74"/>
      <c r="M181" s="241"/>
      <c r="N181" s="49"/>
      <c r="O181" s="49"/>
      <c r="P181" s="49"/>
      <c r="Q181" s="49"/>
      <c r="R181" s="49"/>
      <c r="S181" s="49"/>
      <c r="T181" s="97"/>
      <c r="AT181" s="25" t="s">
        <v>343</v>
      </c>
      <c r="AU181" s="25" t="s">
        <v>92</v>
      </c>
    </row>
    <row r="182" spans="2:51" s="12" customFormat="1" ht="13.5">
      <c r="B182" s="253"/>
      <c r="C182" s="254"/>
      <c r="D182" s="239" t="s">
        <v>278</v>
      </c>
      <c r="E182" s="255" t="s">
        <v>40</v>
      </c>
      <c r="F182" s="256" t="s">
        <v>2382</v>
      </c>
      <c r="G182" s="254"/>
      <c r="H182" s="257">
        <v>56.2</v>
      </c>
      <c r="I182" s="258"/>
      <c r="J182" s="254"/>
      <c r="K182" s="254"/>
      <c r="L182" s="259"/>
      <c r="M182" s="260"/>
      <c r="N182" s="261"/>
      <c r="O182" s="261"/>
      <c r="P182" s="261"/>
      <c r="Q182" s="261"/>
      <c r="R182" s="261"/>
      <c r="S182" s="261"/>
      <c r="T182" s="262"/>
      <c r="AT182" s="263" t="s">
        <v>278</v>
      </c>
      <c r="AU182" s="263" t="s">
        <v>92</v>
      </c>
      <c r="AV182" s="12" t="s">
        <v>92</v>
      </c>
      <c r="AW182" s="12" t="s">
        <v>47</v>
      </c>
      <c r="AX182" s="12" t="s">
        <v>24</v>
      </c>
      <c r="AY182" s="263" t="s">
        <v>261</v>
      </c>
    </row>
    <row r="183" spans="2:65" s="1" customFormat="1" ht="22.8" customHeight="1">
      <c r="B183" s="48"/>
      <c r="C183" s="228" t="s">
        <v>622</v>
      </c>
      <c r="D183" s="228" t="s">
        <v>262</v>
      </c>
      <c r="E183" s="229" t="s">
        <v>640</v>
      </c>
      <c r="F183" s="230" t="s">
        <v>641</v>
      </c>
      <c r="G183" s="231" t="s">
        <v>340</v>
      </c>
      <c r="H183" s="232">
        <v>36</v>
      </c>
      <c r="I183" s="233"/>
      <c r="J183" s="232">
        <f>ROUND(I183*H183,2)</f>
        <v>0</v>
      </c>
      <c r="K183" s="230" t="s">
        <v>266</v>
      </c>
      <c r="L183" s="74"/>
      <c r="M183" s="234" t="s">
        <v>40</v>
      </c>
      <c r="N183" s="235" t="s">
        <v>55</v>
      </c>
      <c r="O183" s="49"/>
      <c r="P183" s="236">
        <f>O183*H183</f>
        <v>0</v>
      </c>
      <c r="Q183" s="236">
        <v>0</v>
      </c>
      <c r="R183" s="236">
        <f>Q183*H183</f>
        <v>0</v>
      </c>
      <c r="S183" s="236">
        <v>0</v>
      </c>
      <c r="T183" s="237">
        <f>S183*H183</f>
        <v>0</v>
      </c>
      <c r="AR183" s="25" t="s">
        <v>287</v>
      </c>
      <c r="AT183" s="25" t="s">
        <v>262</v>
      </c>
      <c r="AU183" s="25" t="s">
        <v>92</v>
      </c>
      <c r="AY183" s="25" t="s">
        <v>261</v>
      </c>
      <c r="BE183" s="238">
        <f>IF(N183="základní",J183,0)</f>
        <v>0</v>
      </c>
      <c r="BF183" s="238">
        <f>IF(N183="snížená",J183,0)</f>
        <v>0</v>
      </c>
      <c r="BG183" s="238">
        <f>IF(N183="zákl. přenesená",J183,0)</f>
        <v>0</v>
      </c>
      <c r="BH183" s="238">
        <f>IF(N183="sníž. přenesená",J183,0)</f>
        <v>0</v>
      </c>
      <c r="BI183" s="238">
        <f>IF(N183="nulová",J183,0)</f>
        <v>0</v>
      </c>
      <c r="BJ183" s="25" t="s">
        <v>24</v>
      </c>
      <c r="BK183" s="238">
        <f>ROUND(I183*H183,2)</f>
        <v>0</v>
      </c>
      <c r="BL183" s="25" t="s">
        <v>287</v>
      </c>
      <c r="BM183" s="25" t="s">
        <v>2383</v>
      </c>
    </row>
    <row r="184" spans="2:47" s="1" customFormat="1" ht="13.5">
      <c r="B184" s="48"/>
      <c r="C184" s="76"/>
      <c r="D184" s="239" t="s">
        <v>269</v>
      </c>
      <c r="E184" s="76"/>
      <c r="F184" s="240" t="s">
        <v>643</v>
      </c>
      <c r="G184" s="76"/>
      <c r="H184" s="76"/>
      <c r="I184" s="198"/>
      <c r="J184" s="76"/>
      <c r="K184" s="76"/>
      <c r="L184" s="74"/>
      <c r="M184" s="241"/>
      <c r="N184" s="49"/>
      <c r="O184" s="49"/>
      <c r="P184" s="49"/>
      <c r="Q184" s="49"/>
      <c r="R184" s="49"/>
      <c r="S184" s="49"/>
      <c r="T184" s="97"/>
      <c r="AT184" s="25" t="s">
        <v>269</v>
      </c>
      <c r="AU184" s="25" t="s">
        <v>92</v>
      </c>
    </row>
    <row r="185" spans="2:47" s="1" customFormat="1" ht="13.5">
      <c r="B185" s="48"/>
      <c r="C185" s="76"/>
      <c r="D185" s="239" t="s">
        <v>343</v>
      </c>
      <c r="E185" s="76"/>
      <c r="F185" s="310" t="s">
        <v>636</v>
      </c>
      <c r="G185" s="76"/>
      <c r="H185" s="76"/>
      <c r="I185" s="198"/>
      <c r="J185" s="76"/>
      <c r="K185" s="76"/>
      <c r="L185" s="74"/>
      <c r="M185" s="241"/>
      <c r="N185" s="49"/>
      <c r="O185" s="49"/>
      <c r="P185" s="49"/>
      <c r="Q185" s="49"/>
      <c r="R185" s="49"/>
      <c r="S185" s="49"/>
      <c r="T185" s="97"/>
      <c r="AT185" s="25" t="s">
        <v>343</v>
      </c>
      <c r="AU185" s="25" t="s">
        <v>92</v>
      </c>
    </row>
    <row r="186" spans="2:65" s="1" customFormat="1" ht="14.4" customHeight="1">
      <c r="B186" s="48"/>
      <c r="C186" s="228" t="s">
        <v>625</v>
      </c>
      <c r="D186" s="228" t="s">
        <v>262</v>
      </c>
      <c r="E186" s="229" t="s">
        <v>646</v>
      </c>
      <c r="F186" s="230" t="s">
        <v>647</v>
      </c>
      <c r="G186" s="231" t="s">
        <v>474</v>
      </c>
      <c r="H186" s="232">
        <v>4</v>
      </c>
      <c r="I186" s="233"/>
      <c r="J186" s="232">
        <f>ROUND(I186*H186,2)</f>
        <v>0</v>
      </c>
      <c r="K186" s="230" t="s">
        <v>266</v>
      </c>
      <c r="L186" s="74"/>
      <c r="M186" s="234" t="s">
        <v>40</v>
      </c>
      <c r="N186" s="235" t="s">
        <v>55</v>
      </c>
      <c r="O186" s="49"/>
      <c r="P186" s="236">
        <f>O186*H186</f>
        <v>0</v>
      </c>
      <c r="Q186" s="236">
        <v>0</v>
      </c>
      <c r="R186" s="236">
        <f>Q186*H186</f>
        <v>0</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2384</v>
      </c>
    </row>
    <row r="187" spans="2:47" s="1" customFormat="1" ht="13.5">
      <c r="B187" s="48"/>
      <c r="C187" s="76"/>
      <c r="D187" s="239" t="s">
        <v>269</v>
      </c>
      <c r="E187" s="76"/>
      <c r="F187" s="240" t="s">
        <v>649</v>
      </c>
      <c r="G187" s="76"/>
      <c r="H187" s="76"/>
      <c r="I187" s="198"/>
      <c r="J187" s="76"/>
      <c r="K187" s="76"/>
      <c r="L187" s="74"/>
      <c r="M187" s="241"/>
      <c r="N187" s="49"/>
      <c r="O187" s="49"/>
      <c r="P187" s="49"/>
      <c r="Q187" s="49"/>
      <c r="R187" s="49"/>
      <c r="S187" s="49"/>
      <c r="T187" s="97"/>
      <c r="AT187" s="25" t="s">
        <v>269</v>
      </c>
      <c r="AU187" s="25" t="s">
        <v>92</v>
      </c>
    </row>
    <row r="188" spans="2:65" s="1" customFormat="1" ht="14.4" customHeight="1">
      <c r="B188" s="48"/>
      <c r="C188" s="228" t="s">
        <v>631</v>
      </c>
      <c r="D188" s="228" t="s">
        <v>262</v>
      </c>
      <c r="E188" s="229" t="s">
        <v>651</v>
      </c>
      <c r="F188" s="230" t="s">
        <v>652</v>
      </c>
      <c r="G188" s="231" t="s">
        <v>474</v>
      </c>
      <c r="H188" s="232">
        <v>8</v>
      </c>
      <c r="I188" s="233"/>
      <c r="J188" s="232">
        <f>ROUND(I188*H188,2)</f>
        <v>0</v>
      </c>
      <c r="K188" s="230" t="s">
        <v>266</v>
      </c>
      <c r="L188" s="74"/>
      <c r="M188" s="234" t="s">
        <v>40</v>
      </c>
      <c r="N188" s="235" t="s">
        <v>55</v>
      </c>
      <c r="O188" s="49"/>
      <c r="P188" s="236">
        <f>O188*H188</f>
        <v>0</v>
      </c>
      <c r="Q188" s="236">
        <v>0</v>
      </c>
      <c r="R188" s="236">
        <f>Q188*H188</f>
        <v>0</v>
      </c>
      <c r="S188" s="236">
        <v>0</v>
      </c>
      <c r="T188" s="237">
        <f>S188*H188</f>
        <v>0</v>
      </c>
      <c r="AR188" s="25" t="s">
        <v>287</v>
      </c>
      <c r="AT188" s="25" t="s">
        <v>262</v>
      </c>
      <c r="AU188" s="25" t="s">
        <v>92</v>
      </c>
      <c r="AY188" s="25" t="s">
        <v>261</v>
      </c>
      <c r="BE188" s="238">
        <f>IF(N188="základní",J188,0)</f>
        <v>0</v>
      </c>
      <c r="BF188" s="238">
        <f>IF(N188="snížená",J188,0)</f>
        <v>0</v>
      </c>
      <c r="BG188" s="238">
        <f>IF(N188="zákl. přenesená",J188,0)</f>
        <v>0</v>
      </c>
      <c r="BH188" s="238">
        <f>IF(N188="sníž. přenesená",J188,0)</f>
        <v>0</v>
      </c>
      <c r="BI188" s="238">
        <f>IF(N188="nulová",J188,0)</f>
        <v>0</v>
      </c>
      <c r="BJ188" s="25" t="s">
        <v>24</v>
      </c>
      <c r="BK188" s="238">
        <f>ROUND(I188*H188,2)</f>
        <v>0</v>
      </c>
      <c r="BL188" s="25" t="s">
        <v>287</v>
      </c>
      <c r="BM188" s="25" t="s">
        <v>2385</v>
      </c>
    </row>
    <row r="189" spans="2:47" s="1" customFormat="1" ht="13.5">
      <c r="B189" s="48"/>
      <c r="C189" s="76"/>
      <c r="D189" s="239" t="s">
        <v>269</v>
      </c>
      <c r="E189" s="76"/>
      <c r="F189" s="240" t="s">
        <v>654</v>
      </c>
      <c r="G189" s="76"/>
      <c r="H189" s="76"/>
      <c r="I189" s="198"/>
      <c r="J189" s="76"/>
      <c r="K189" s="76"/>
      <c r="L189" s="74"/>
      <c r="M189" s="241"/>
      <c r="N189" s="49"/>
      <c r="O189" s="49"/>
      <c r="P189" s="49"/>
      <c r="Q189" s="49"/>
      <c r="R189" s="49"/>
      <c r="S189" s="49"/>
      <c r="T189" s="97"/>
      <c r="AT189" s="25" t="s">
        <v>269</v>
      </c>
      <c r="AU189" s="25" t="s">
        <v>92</v>
      </c>
    </row>
    <row r="190" spans="2:65" s="1" customFormat="1" ht="14.4" customHeight="1">
      <c r="B190" s="48"/>
      <c r="C190" s="228" t="s">
        <v>639</v>
      </c>
      <c r="D190" s="228" t="s">
        <v>262</v>
      </c>
      <c r="E190" s="229" t="s">
        <v>656</v>
      </c>
      <c r="F190" s="230" t="s">
        <v>657</v>
      </c>
      <c r="G190" s="231" t="s">
        <v>474</v>
      </c>
      <c r="H190" s="232">
        <v>1</v>
      </c>
      <c r="I190" s="233"/>
      <c r="J190" s="232">
        <f>ROUND(I190*H190,2)</f>
        <v>0</v>
      </c>
      <c r="K190" s="230" t="s">
        <v>266</v>
      </c>
      <c r="L190" s="74"/>
      <c r="M190" s="234" t="s">
        <v>40</v>
      </c>
      <c r="N190" s="235" t="s">
        <v>55</v>
      </c>
      <c r="O190" s="49"/>
      <c r="P190" s="236">
        <f>O190*H190</f>
        <v>0</v>
      </c>
      <c r="Q190" s="236">
        <v>0</v>
      </c>
      <c r="R190" s="236">
        <f>Q190*H190</f>
        <v>0</v>
      </c>
      <c r="S190" s="236">
        <v>0</v>
      </c>
      <c r="T190" s="237">
        <f>S190*H190</f>
        <v>0</v>
      </c>
      <c r="AR190" s="25" t="s">
        <v>287</v>
      </c>
      <c r="AT190" s="25" t="s">
        <v>262</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287</v>
      </c>
      <c r="BM190" s="25" t="s">
        <v>2386</v>
      </c>
    </row>
    <row r="191" spans="2:47" s="1" customFormat="1" ht="13.5">
      <c r="B191" s="48"/>
      <c r="C191" s="76"/>
      <c r="D191" s="239" t="s">
        <v>269</v>
      </c>
      <c r="E191" s="76"/>
      <c r="F191" s="240" t="s">
        <v>659</v>
      </c>
      <c r="G191" s="76"/>
      <c r="H191" s="76"/>
      <c r="I191" s="198"/>
      <c r="J191" s="76"/>
      <c r="K191" s="76"/>
      <c r="L191" s="74"/>
      <c r="M191" s="241"/>
      <c r="N191" s="49"/>
      <c r="O191" s="49"/>
      <c r="P191" s="49"/>
      <c r="Q191" s="49"/>
      <c r="R191" s="49"/>
      <c r="S191" s="49"/>
      <c r="T191" s="97"/>
      <c r="AT191" s="25" t="s">
        <v>269</v>
      </c>
      <c r="AU191" s="25" t="s">
        <v>92</v>
      </c>
    </row>
    <row r="192" spans="2:65" s="1" customFormat="1" ht="22.8" customHeight="1">
      <c r="B192" s="48"/>
      <c r="C192" s="228" t="s">
        <v>645</v>
      </c>
      <c r="D192" s="228" t="s">
        <v>262</v>
      </c>
      <c r="E192" s="229" t="s">
        <v>661</v>
      </c>
      <c r="F192" s="230" t="s">
        <v>662</v>
      </c>
      <c r="G192" s="231" t="s">
        <v>504</v>
      </c>
      <c r="H192" s="232">
        <v>39</v>
      </c>
      <c r="I192" s="233"/>
      <c r="J192" s="232">
        <f>ROUND(I192*H192,2)</f>
        <v>0</v>
      </c>
      <c r="K192" s="230" t="s">
        <v>266</v>
      </c>
      <c r="L192" s="74"/>
      <c r="M192" s="234" t="s">
        <v>40</v>
      </c>
      <c r="N192" s="235" t="s">
        <v>55</v>
      </c>
      <c r="O192" s="49"/>
      <c r="P192" s="236">
        <f>O192*H192</f>
        <v>0</v>
      </c>
      <c r="Q192" s="236">
        <v>0</v>
      </c>
      <c r="R192" s="236">
        <f>Q192*H192</f>
        <v>0</v>
      </c>
      <c r="S192" s="236">
        <v>0</v>
      </c>
      <c r="T192" s="237">
        <f>S192*H192</f>
        <v>0</v>
      </c>
      <c r="AR192" s="25" t="s">
        <v>287</v>
      </c>
      <c r="AT192" s="25" t="s">
        <v>262</v>
      </c>
      <c r="AU192" s="25" t="s">
        <v>92</v>
      </c>
      <c r="AY192" s="25" t="s">
        <v>261</v>
      </c>
      <c r="BE192" s="238">
        <f>IF(N192="základní",J192,0)</f>
        <v>0</v>
      </c>
      <c r="BF192" s="238">
        <f>IF(N192="snížená",J192,0)</f>
        <v>0</v>
      </c>
      <c r="BG192" s="238">
        <f>IF(N192="zákl. přenesená",J192,0)</f>
        <v>0</v>
      </c>
      <c r="BH192" s="238">
        <f>IF(N192="sníž. přenesená",J192,0)</f>
        <v>0</v>
      </c>
      <c r="BI192" s="238">
        <f>IF(N192="nulová",J192,0)</f>
        <v>0</v>
      </c>
      <c r="BJ192" s="25" t="s">
        <v>24</v>
      </c>
      <c r="BK192" s="238">
        <f>ROUND(I192*H192,2)</f>
        <v>0</v>
      </c>
      <c r="BL192" s="25" t="s">
        <v>287</v>
      </c>
      <c r="BM192" s="25" t="s">
        <v>2387</v>
      </c>
    </row>
    <row r="193" spans="2:47" s="1" customFormat="1" ht="13.5">
      <c r="B193" s="48"/>
      <c r="C193" s="76"/>
      <c r="D193" s="239" t="s">
        <v>269</v>
      </c>
      <c r="E193" s="76"/>
      <c r="F193" s="240" t="s">
        <v>664</v>
      </c>
      <c r="G193" s="76"/>
      <c r="H193" s="76"/>
      <c r="I193" s="198"/>
      <c r="J193" s="76"/>
      <c r="K193" s="76"/>
      <c r="L193" s="74"/>
      <c r="M193" s="241"/>
      <c r="N193" s="49"/>
      <c r="O193" s="49"/>
      <c r="P193" s="49"/>
      <c r="Q193" s="49"/>
      <c r="R193" s="49"/>
      <c r="S193" s="49"/>
      <c r="T193" s="97"/>
      <c r="AT193" s="25" t="s">
        <v>269</v>
      </c>
      <c r="AU193" s="25" t="s">
        <v>92</v>
      </c>
    </row>
    <row r="194" spans="2:51" s="12" customFormat="1" ht="13.5">
      <c r="B194" s="253"/>
      <c r="C194" s="254"/>
      <c r="D194" s="239" t="s">
        <v>278</v>
      </c>
      <c r="E194" s="255" t="s">
        <v>40</v>
      </c>
      <c r="F194" s="256" t="s">
        <v>2388</v>
      </c>
      <c r="G194" s="254"/>
      <c r="H194" s="257">
        <v>39</v>
      </c>
      <c r="I194" s="258"/>
      <c r="J194" s="254"/>
      <c r="K194" s="254"/>
      <c r="L194" s="259"/>
      <c r="M194" s="260"/>
      <c r="N194" s="261"/>
      <c r="O194" s="261"/>
      <c r="P194" s="261"/>
      <c r="Q194" s="261"/>
      <c r="R194" s="261"/>
      <c r="S194" s="261"/>
      <c r="T194" s="262"/>
      <c r="AT194" s="263" t="s">
        <v>278</v>
      </c>
      <c r="AU194" s="263" t="s">
        <v>92</v>
      </c>
      <c r="AV194" s="12" t="s">
        <v>92</v>
      </c>
      <c r="AW194" s="12" t="s">
        <v>47</v>
      </c>
      <c r="AX194" s="12" t="s">
        <v>24</v>
      </c>
      <c r="AY194" s="263" t="s">
        <v>261</v>
      </c>
    </row>
    <row r="195" spans="2:65" s="1" customFormat="1" ht="22.8" customHeight="1">
      <c r="B195" s="48"/>
      <c r="C195" s="228" t="s">
        <v>650</v>
      </c>
      <c r="D195" s="228" t="s">
        <v>262</v>
      </c>
      <c r="E195" s="229" t="s">
        <v>667</v>
      </c>
      <c r="F195" s="230" t="s">
        <v>668</v>
      </c>
      <c r="G195" s="231" t="s">
        <v>504</v>
      </c>
      <c r="H195" s="232">
        <v>111.1</v>
      </c>
      <c r="I195" s="233"/>
      <c r="J195" s="232">
        <f>ROUND(I195*H195,2)</f>
        <v>0</v>
      </c>
      <c r="K195" s="230" t="s">
        <v>266</v>
      </c>
      <c r="L195" s="74"/>
      <c r="M195" s="234" t="s">
        <v>40</v>
      </c>
      <c r="N195" s="235" t="s">
        <v>55</v>
      </c>
      <c r="O195" s="49"/>
      <c r="P195" s="236">
        <f>O195*H195</f>
        <v>0</v>
      </c>
      <c r="Q195" s="236">
        <v>0</v>
      </c>
      <c r="R195" s="236">
        <f>Q195*H195</f>
        <v>0</v>
      </c>
      <c r="S195" s="236">
        <v>0</v>
      </c>
      <c r="T195" s="237">
        <f>S195*H195</f>
        <v>0</v>
      </c>
      <c r="AR195" s="25" t="s">
        <v>287</v>
      </c>
      <c r="AT195" s="25" t="s">
        <v>262</v>
      </c>
      <c r="AU195" s="25" t="s">
        <v>92</v>
      </c>
      <c r="AY195" s="25" t="s">
        <v>261</v>
      </c>
      <c r="BE195" s="238">
        <f>IF(N195="základní",J195,0)</f>
        <v>0</v>
      </c>
      <c r="BF195" s="238">
        <f>IF(N195="snížená",J195,0)</f>
        <v>0</v>
      </c>
      <c r="BG195" s="238">
        <f>IF(N195="zákl. přenesená",J195,0)</f>
        <v>0</v>
      </c>
      <c r="BH195" s="238">
        <f>IF(N195="sníž. přenesená",J195,0)</f>
        <v>0</v>
      </c>
      <c r="BI195" s="238">
        <f>IF(N195="nulová",J195,0)</f>
        <v>0</v>
      </c>
      <c r="BJ195" s="25" t="s">
        <v>24</v>
      </c>
      <c r="BK195" s="238">
        <f>ROUND(I195*H195,2)</f>
        <v>0</v>
      </c>
      <c r="BL195" s="25" t="s">
        <v>287</v>
      </c>
      <c r="BM195" s="25" t="s">
        <v>2389</v>
      </c>
    </row>
    <row r="196" spans="2:47" s="1" customFormat="1" ht="13.5">
      <c r="B196" s="48"/>
      <c r="C196" s="76"/>
      <c r="D196" s="239" t="s">
        <v>269</v>
      </c>
      <c r="E196" s="76"/>
      <c r="F196" s="240" t="s">
        <v>670</v>
      </c>
      <c r="G196" s="76"/>
      <c r="H196" s="76"/>
      <c r="I196" s="198"/>
      <c r="J196" s="76"/>
      <c r="K196" s="76"/>
      <c r="L196" s="74"/>
      <c r="M196" s="241"/>
      <c r="N196" s="49"/>
      <c r="O196" s="49"/>
      <c r="P196" s="49"/>
      <c r="Q196" s="49"/>
      <c r="R196" s="49"/>
      <c r="S196" s="49"/>
      <c r="T196" s="97"/>
      <c r="AT196" s="25" t="s">
        <v>269</v>
      </c>
      <c r="AU196" s="25" t="s">
        <v>92</v>
      </c>
    </row>
    <row r="197" spans="2:51" s="12" customFormat="1" ht="13.5">
      <c r="B197" s="253"/>
      <c r="C197" s="254"/>
      <c r="D197" s="239" t="s">
        <v>278</v>
      </c>
      <c r="E197" s="255" t="s">
        <v>40</v>
      </c>
      <c r="F197" s="256" t="s">
        <v>2390</v>
      </c>
      <c r="G197" s="254"/>
      <c r="H197" s="257">
        <v>94.2</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2391</v>
      </c>
      <c r="G198" s="254"/>
      <c r="H198" s="257">
        <v>16.9</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5" customFormat="1" ht="13.5">
      <c r="B199" s="290"/>
      <c r="C199" s="291"/>
      <c r="D199" s="239" t="s">
        <v>278</v>
      </c>
      <c r="E199" s="292" t="s">
        <v>40</v>
      </c>
      <c r="F199" s="293" t="s">
        <v>380</v>
      </c>
      <c r="G199" s="291"/>
      <c r="H199" s="294">
        <v>111.1</v>
      </c>
      <c r="I199" s="295"/>
      <c r="J199" s="291"/>
      <c r="K199" s="291"/>
      <c r="L199" s="296"/>
      <c r="M199" s="297"/>
      <c r="N199" s="298"/>
      <c r="O199" s="298"/>
      <c r="P199" s="298"/>
      <c r="Q199" s="298"/>
      <c r="R199" s="298"/>
      <c r="S199" s="298"/>
      <c r="T199" s="299"/>
      <c r="AT199" s="300" t="s">
        <v>278</v>
      </c>
      <c r="AU199" s="300" t="s">
        <v>92</v>
      </c>
      <c r="AV199" s="15" t="s">
        <v>287</v>
      </c>
      <c r="AW199" s="15" t="s">
        <v>47</v>
      </c>
      <c r="AX199" s="15" t="s">
        <v>24</v>
      </c>
      <c r="AY199" s="300" t="s">
        <v>261</v>
      </c>
    </row>
    <row r="200" spans="2:65" s="1" customFormat="1" ht="22.8" customHeight="1">
      <c r="B200" s="48"/>
      <c r="C200" s="228" t="s">
        <v>655</v>
      </c>
      <c r="D200" s="228" t="s">
        <v>262</v>
      </c>
      <c r="E200" s="229" t="s">
        <v>1016</v>
      </c>
      <c r="F200" s="230" t="s">
        <v>1017</v>
      </c>
      <c r="G200" s="231" t="s">
        <v>504</v>
      </c>
      <c r="H200" s="232">
        <v>39</v>
      </c>
      <c r="I200" s="233"/>
      <c r="J200" s="232">
        <f>ROUND(I200*H200,2)</f>
        <v>0</v>
      </c>
      <c r="K200" s="230" t="s">
        <v>266</v>
      </c>
      <c r="L200" s="74"/>
      <c r="M200" s="234" t="s">
        <v>40</v>
      </c>
      <c r="N200" s="235" t="s">
        <v>55</v>
      </c>
      <c r="O200" s="49"/>
      <c r="P200" s="236">
        <f>O200*H200</f>
        <v>0</v>
      </c>
      <c r="Q200" s="236">
        <v>0</v>
      </c>
      <c r="R200" s="236">
        <f>Q200*H200</f>
        <v>0</v>
      </c>
      <c r="S200" s="236">
        <v>0</v>
      </c>
      <c r="T200" s="237">
        <f>S200*H200</f>
        <v>0</v>
      </c>
      <c r="AR200" s="25" t="s">
        <v>287</v>
      </c>
      <c r="AT200" s="25" t="s">
        <v>262</v>
      </c>
      <c r="AU200" s="25" t="s">
        <v>92</v>
      </c>
      <c r="AY200" s="25" t="s">
        <v>261</v>
      </c>
      <c r="BE200" s="238">
        <f>IF(N200="základní",J200,0)</f>
        <v>0</v>
      </c>
      <c r="BF200" s="238">
        <f>IF(N200="snížená",J200,0)</f>
        <v>0</v>
      </c>
      <c r="BG200" s="238">
        <f>IF(N200="zákl. přenesená",J200,0)</f>
        <v>0</v>
      </c>
      <c r="BH200" s="238">
        <f>IF(N200="sníž. přenesená",J200,0)</f>
        <v>0</v>
      </c>
      <c r="BI200" s="238">
        <f>IF(N200="nulová",J200,0)</f>
        <v>0</v>
      </c>
      <c r="BJ200" s="25" t="s">
        <v>24</v>
      </c>
      <c r="BK200" s="238">
        <f>ROUND(I200*H200,2)</f>
        <v>0</v>
      </c>
      <c r="BL200" s="25" t="s">
        <v>287</v>
      </c>
      <c r="BM200" s="25" t="s">
        <v>2392</v>
      </c>
    </row>
    <row r="201" spans="2:47" s="1" customFormat="1" ht="13.5">
      <c r="B201" s="48"/>
      <c r="C201" s="76"/>
      <c r="D201" s="239" t="s">
        <v>269</v>
      </c>
      <c r="E201" s="76"/>
      <c r="F201" s="240" t="s">
        <v>1019</v>
      </c>
      <c r="G201" s="76"/>
      <c r="H201" s="76"/>
      <c r="I201" s="198"/>
      <c r="J201" s="76"/>
      <c r="K201" s="76"/>
      <c r="L201" s="74"/>
      <c r="M201" s="241"/>
      <c r="N201" s="49"/>
      <c r="O201" s="49"/>
      <c r="P201" s="49"/>
      <c r="Q201" s="49"/>
      <c r="R201" s="49"/>
      <c r="S201" s="49"/>
      <c r="T201" s="97"/>
      <c r="AT201" s="25" t="s">
        <v>269</v>
      </c>
      <c r="AU201" s="25" t="s">
        <v>92</v>
      </c>
    </row>
    <row r="202" spans="2:47" s="1" customFormat="1" ht="13.5">
      <c r="B202" s="48"/>
      <c r="C202" s="76"/>
      <c r="D202" s="239" t="s">
        <v>343</v>
      </c>
      <c r="E202" s="76"/>
      <c r="F202" s="242" t="s">
        <v>678</v>
      </c>
      <c r="G202" s="76"/>
      <c r="H202" s="76"/>
      <c r="I202" s="198"/>
      <c r="J202" s="76"/>
      <c r="K202" s="76"/>
      <c r="L202" s="74"/>
      <c r="M202" s="241"/>
      <c r="N202" s="49"/>
      <c r="O202" s="49"/>
      <c r="P202" s="49"/>
      <c r="Q202" s="49"/>
      <c r="R202" s="49"/>
      <c r="S202" s="49"/>
      <c r="T202" s="97"/>
      <c r="AT202" s="25" t="s">
        <v>343</v>
      </c>
      <c r="AU202" s="25" t="s">
        <v>92</v>
      </c>
    </row>
    <row r="203" spans="2:51" s="12" customFormat="1" ht="13.5">
      <c r="B203" s="253"/>
      <c r="C203" s="254"/>
      <c r="D203" s="239" t="s">
        <v>278</v>
      </c>
      <c r="E203" s="255" t="s">
        <v>40</v>
      </c>
      <c r="F203" s="256" t="s">
        <v>2393</v>
      </c>
      <c r="G203" s="254"/>
      <c r="H203" s="257">
        <v>39</v>
      </c>
      <c r="I203" s="258"/>
      <c r="J203" s="254"/>
      <c r="K203" s="254"/>
      <c r="L203" s="259"/>
      <c r="M203" s="260"/>
      <c r="N203" s="261"/>
      <c r="O203" s="261"/>
      <c r="P203" s="261"/>
      <c r="Q203" s="261"/>
      <c r="R203" s="261"/>
      <c r="S203" s="261"/>
      <c r="T203" s="262"/>
      <c r="AT203" s="263" t="s">
        <v>278</v>
      </c>
      <c r="AU203" s="263" t="s">
        <v>92</v>
      </c>
      <c r="AV203" s="12" t="s">
        <v>92</v>
      </c>
      <c r="AW203" s="12" t="s">
        <v>47</v>
      </c>
      <c r="AX203" s="12" t="s">
        <v>24</v>
      </c>
      <c r="AY203" s="263" t="s">
        <v>261</v>
      </c>
    </row>
    <row r="204" spans="2:65" s="1" customFormat="1" ht="14.4" customHeight="1">
      <c r="B204" s="48"/>
      <c r="C204" s="301" t="s">
        <v>660</v>
      </c>
      <c r="D204" s="301" t="s">
        <v>510</v>
      </c>
      <c r="E204" s="302" t="s">
        <v>693</v>
      </c>
      <c r="F204" s="303" t="s">
        <v>694</v>
      </c>
      <c r="G204" s="304" t="s">
        <v>683</v>
      </c>
      <c r="H204" s="305">
        <v>0.98</v>
      </c>
      <c r="I204" s="306"/>
      <c r="J204" s="305">
        <f>ROUND(I204*H204,2)</f>
        <v>0</v>
      </c>
      <c r="K204" s="303" t="s">
        <v>266</v>
      </c>
      <c r="L204" s="307"/>
      <c r="M204" s="308" t="s">
        <v>40</v>
      </c>
      <c r="N204" s="309" t="s">
        <v>55</v>
      </c>
      <c r="O204" s="49"/>
      <c r="P204" s="236">
        <f>O204*H204</f>
        <v>0</v>
      </c>
      <c r="Q204" s="236">
        <v>0.001</v>
      </c>
      <c r="R204" s="236">
        <f>Q204*H204</f>
        <v>0.00098</v>
      </c>
      <c r="S204" s="236">
        <v>0</v>
      </c>
      <c r="T204" s="237">
        <f>S204*H204</f>
        <v>0</v>
      </c>
      <c r="AR204" s="25" t="s">
        <v>308</v>
      </c>
      <c r="AT204" s="25" t="s">
        <v>510</v>
      </c>
      <c r="AU204" s="25" t="s">
        <v>92</v>
      </c>
      <c r="AY204" s="25" t="s">
        <v>261</v>
      </c>
      <c r="BE204" s="238">
        <f>IF(N204="základní",J204,0)</f>
        <v>0</v>
      </c>
      <c r="BF204" s="238">
        <f>IF(N204="snížená",J204,0)</f>
        <v>0</v>
      </c>
      <c r="BG204" s="238">
        <f>IF(N204="zákl. přenesená",J204,0)</f>
        <v>0</v>
      </c>
      <c r="BH204" s="238">
        <f>IF(N204="sníž. přenesená",J204,0)</f>
        <v>0</v>
      </c>
      <c r="BI204" s="238">
        <f>IF(N204="nulová",J204,0)</f>
        <v>0</v>
      </c>
      <c r="BJ204" s="25" t="s">
        <v>24</v>
      </c>
      <c r="BK204" s="238">
        <f>ROUND(I204*H204,2)</f>
        <v>0</v>
      </c>
      <c r="BL204" s="25" t="s">
        <v>287</v>
      </c>
      <c r="BM204" s="25" t="s">
        <v>2394</v>
      </c>
    </row>
    <row r="205" spans="2:47" s="1" customFormat="1" ht="13.5">
      <c r="B205" s="48"/>
      <c r="C205" s="76"/>
      <c r="D205" s="239" t="s">
        <v>269</v>
      </c>
      <c r="E205" s="76"/>
      <c r="F205" s="240" t="s">
        <v>694</v>
      </c>
      <c r="G205" s="76"/>
      <c r="H205" s="76"/>
      <c r="I205" s="198"/>
      <c r="J205" s="76"/>
      <c r="K205" s="76"/>
      <c r="L205" s="74"/>
      <c r="M205" s="241"/>
      <c r="N205" s="49"/>
      <c r="O205" s="49"/>
      <c r="P205" s="49"/>
      <c r="Q205" s="49"/>
      <c r="R205" s="49"/>
      <c r="S205" s="49"/>
      <c r="T205" s="97"/>
      <c r="AT205" s="25" t="s">
        <v>269</v>
      </c>
      <c r="AU205" s="25" t="s">
        <v>92</v>
      </c>
    </row>
    <row r="206" spans="2:47" s="1" customFormat="1" ht="13.5">
      <c r="B206" s="48"/>
      <c r="C206" s="76"/>
      <c r="D206" s="239" t="s">
        <v>271</v>
      </c>
      <c r="E206" s="76"/>
      <c r="F206" s="242" t="s">
        <v>1775</v>
      </c>
      <c r="G206" s="76"/>
      <c r="H206" s="76"/>
      <c r="I206" s="198"/>
      <c r="J206" s="76"/>
      <c r="K206" s="76"/>
      <c r="L206" s="74"/>
      <c r="M206" s="241"/>
      <c r="N206" s="49"/>
      <c r="O206" s="49"/>
      <c r="P206" s="49"/>
      <c r="Q206" s="49"/>
      <c r="R206" s="49"/>
      <c r="S206" s="49"/>
      <c r="T206" s="97"/>
      <c r="AT206" s="25" t="s">
        <v>271</v>
      </c>
      <c r="AU206" s="25" t="s">
        <v>92</v>
      </c>
    </row>
    <row r="207" spans="2:51" s="12" customFormat="1" ht="13.5">
      <c r="B207" s="253"/>
      <c r="C207" s="254"/>
      <c r="D207" s="239" t="s">
        <v>278</v>
      </c>
      <c r="E207" s="255" t="s">
        <v>40</v>
      </c>
      <c r="F207" s="256" t="s">
        <v>2395</v>
      </c>
      <c r="G207" s="254"/>
      <c r="H207" s="257">
        <v>0.98</v>
      </c>
      <c r="I207" s="258"/>
      <c r="J207" s="254"/>
      <c r="K207" s="254"/>
      <c r="L207" s="259"/>
      <c r="M207" s="260"/>
      <c r="N207" s="261"/>
      <c r="O207" s="261"/>
      <c r="P207" s="261"/>
      <c r="Q207" s="261"/>
      <c r="R207" s="261"/>
      <c r="S207" s="261"/>
      <c r="T207" s="262"/>
      <c r="AT207" s="263" t="s">
        <v>278</v>
      </c>
      <c r="AU207" s="263" t="s">
        <v>92</v>
      </c>
      <c r="AV207" s="12" t="s">
        <v>92</v>
      </c>
      <c r="AW207" s="12" t="s">
        <v>47</v>
      </c>
      <c r="AX207" s="12" t="s">
        <v>24</v>
      </c>
      <c r="AY207" s="263" t="s">
        <v>261</v>
      </c>
    </row>
    <row r="208" spans="2:65" s="1" customFormat="1" ht="22.8" customHeight="1">
      <c r="B208" s="48"/>
      <c r="C208" s="228" t="s">
        <v>666</v>
      </c>
      <c r="D208" s="228" t="s">
        <v>262</v>
      </c>
      <c r="E208" s="229" t="s">
        <v>674</v>
      </c>
      <c r="F208" s="230" t="s">
        <v>675</v>
      </c>
      <c r="G208" s="231" t="s">
        <v>504</v>
      </c>
      <c r="H208" s="232">
        <v>16.9</v>
      </c>
      <c r="I208" s="233"/>
      <c r="J208" s="232">
        <f>ROUND(I208*H208,2)</f>
        <v>0</v>
      </c>
      <c r="K208" s="230" t="s">
        <v>266</v>
      </c>
      <c r="L208" s="74"/>
      <c r="M208" s="234" t="s">
        <v>40</v>
      </c>
      <c r="N208" s="235" t="s">
        <v>55</v>
      </c>
      <c r="O208" s="49"/>
      <c r="P208" s="236">
        <f>O208*H208</f>
        <v>0</v>
      </c>
      <c r="Q208" s="236">
        <v>0</v>
      </c>
      <c r="R208" s="236">
        <f>Q208*H208</f>
        <v>0</v>
      </c>
      <c r="S208" s="236">
        <v>0</v>
      </c>
      <c r="T208" s="237">
        <f>S208*H208</f>
        <v>0</v>
      </c>
      <c r="AR208" s="25" t="s">
        <v>287</v>
      </c>
      <c r="AT208" s="25" t="s">
        <v>262</v>
      </c>
      <c r="AU208" s="25" t="s">
        <v>92</v>
      </c>
      <c r="AY208" s="25" t="s">
        <v>261</v>
      </c>
      <c r="BE208" s="238">
        <f>IF(N208="základní",J208,0)</f>
        <v>0</v>
      </c>
      <c r="BF208" s="238">
        <f>IF(N208="snížená",J208,0)</f>
        <v>0</v>
      </c>
      <c r="BG208" s="238">
        <f>IF(N208="zákl. přenesená",J208,0)</f>
        <v>0</v>
      </c>
      <c r="BH208" s="238">
        <f>IF(N208="sníž. přenesená",J208,0)</f>
        <v>0</v>
      </c>
      <c r="BI208" s="238">
        <f>IF(N208="nulová",J208,0)</f>
        <v>0</v>
      </c>
      <c r="BJ208" s="25" t="s">
        <v>24</v>
      </c>
      <c r="BK208" s="238">
        <f>ROUND(I208*H208,2)</f>
        <v>0</v>
      </c>
      <c r="BL208" s="25" t="s">
        <v>287</v>
      </c>
      <c r="BM208" s="25" t="s">
        <v>2396</v>
      </c>
    </row>
    <row r="209" spans="2:47" s="1" customFormat="1" ht="13.5">
      <c r="B209" s="48"/>
      <c r="C209" s="76"/>
      <c r="D209" s="239" t="s">
        <v>269</v>
      </c>
      <c r="E209" s="76"/>
      <c r="F209" s="240" t="s">
        <v>677</v>
      </c>
      <c r="G209" s="76"/>
      <c r="H209" s="76"/>
      <c r="I209" s="198"/>
      <c r="J209" s="76"/>
      <c r="K209" s="76"/>
      <c r="L209" s="74"/>
      <c r="M209" s="241"/>
      <c r="N209" s="49"/>
      <c r="O209" s="49"/>
      <c r="P209" s="49"/>
      <c r="Q209" s="49"/>
      <c r="R209" s="49"/>
      <c r="S209" s="49"/>
      <c r="T209" s="97"/>
      <c r="AT209" s="25" t="s">
        <v>269</v>
      </c>
      <c r="AU209" s="25" t="s">
        <v>92</v>
      </c>
    </row>
    <row r="210" spans="2:47" s="1" customFormat="1" ht="13.5">
      <c r="B210" s="48"/>
      <c r="C210" s="76"/>
      <c r="D210" s="239" t="s">
        <v>343</v>
      </c>
      <c r="E210" s="76"/>
      <c r="F210" s="242" t="s">
        <v>678</v>
      </c>
      <c r="G210" s="76"/>
      <c r="H210" s="76"/>
      <c r="I210" s="198"/>
      <c r="J210" s="76"/>
      <c r="K210" s="76"/>
      <c r="L210" s="74"/>
      <c r="M210" s="241"/>
      <c r="N210" s="49"/>
      <c r="O210" s="49"/>
      <c r="P210" s="49"/>
      <c r="Q210" s="49"/>
      <c r="R210" s="49"/>
      <c r="S210" s="49"/>
      <c r="T210" s="97"/>
      <c r="AT210" s="25" t="s">
        <v>343</v>
      </c>
      <c r="AU210" s="25" t="s">
        <v>92</v>
      </c>
    </row>
    <row r="211" spans="2:51" s="12" customFormat="1" ht="13.5">
      <c r="B211" s="253"/>
      <c r="C211" s="254"/>
      <c r="D211" s="239" t="s">
        <v>278</v>
      </c>
      <c r="E211" s="255" t="s">
        <v>40</v>
      </c>
      <c r="F211" s="256" t="s">
        <v>2397</v>
      </c>
      <c r="G211" s="254"/>
      <c r="H211" s="257">
        <v>16.9</v>
      </c>
      <c r="I211" s="258"/>
      <c r="J211" s="254"/>
      <c r="K211" s="254"/>
      <c r="L211" s="259"/>
      <c r="M211" s="260"/>
      <c r="N211" s="261"/>
      <c r="O211" s="261"/>
      <c r="P211" s="261"/>
      <c r="Q211" s="261"/>
      <c r="R211" s="261"/>
      <c r="S211" s="261"/>
      <c r="T211" s="262"/>
      <c r="AT211" s="263" t="s">
        <v>278</v>
      </c>
      <c r="AU211" s="263" t="s">
        <v>92</v>
      </c>
      <c r="AV211" s="12" t="s">
        <v>92</v>
      </c>
      <c r="AW211" s="12" t="s">
        <v>47</v>
      </c>
      <c r="AX211" s="12" t="s">
        <v>24</v>
      </c>
      <c r="AY211" s="263" t="s">
        <v>261</v>
      </c>
    </row>
    <row r="212" spans="2:65" s="1" customFormat="1" ht="14.4" customHeight="1">
      <c r="B212" s="48"/>
      <c r="C212" s="301" t="s">
        <v>673</v>
      </c>
      <c r="D212" s="301" t="s">
        <v>510</v>
      </c>
      <c r="E212" s="302" t="s">
        <v>681</v>
      </c>
      <c r="F212" s="303" t="s">
        <v>682</v>
      </c>
      <c r="G212" s="304" t="s">
        <v>683</v>
      </c>
      <c r="H212" s="305">
        <v>0.42</v>
      </c>
      <c r="I212" s="306"/>
      <c r="J212" s="305">
        <f>ROUND(I212*H212,2)</f>
        <v>0</v>
      </c>
      <c r="K212" s="303" t="s">
        <v>266</v>
      </c>
      <c r="L212" s="307"/>
      <c r="M212" s="308" t="s">
        <v>40</v>
      </c>
      <c r="N212" s="309" t="s">
        <v>55</v>
      </c>
      <c r="O212" s="49"/>
      <c r="P212" s="236">
        <f>O212*H212</f>
        <v>0</v>
      </c>
      <c r="Q212" s="236">
        <v>0.001</v>
      </c>
      <c r="R212" s="236">
        <f>Q212*H212</f>
        <v>0.00042</v>
      </c>
      <c r="S212" s="236">
        <v>0</v>
      </c>
      <c r="T212" s="237">
        <f>S212*H212</f>
        <v>0</v>
      </c>
      <c r="AR212" s="25" t="s">
        <v>308</v>
      </c>
      <c r="AT212" s="25" t="s">
        <v>510</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2398</v>
      </c>
    </row>
    <row r="213" spans="2:47" s="1" customFormat="1" ht="13.5">
      <c r="B213" s="48"/>
      <c r="C213" s="76"/>
      <c r="D213" s="239" t="s">
        <v>269</v>
      </c>
      <c r="E213" s="76"/>
      <c r="F213" s="240" t="s">
        <v>682</v>
      </c>
      <c r="G213" s="76"/>
      <c r="H213" s="76"/>
      <c r="I213" s="198"/>
      <c r="J213" s="76"/>
      <c r="K213" s="76"/>
      <c r="L213" s="74"/>
      <c r="M213" s="241"/>
      <c r="N213" s="49"/>
      <c r="O213" s="49"/>
      <c r="P213" s="49"/>
      <c r="Q213" s="49"/>
      <c r="R213" s="49"/>
      <c r="S213" s="49"/>
      <c r="T213" s="97"/>
      <c r="AT213" s="25" t="s">
        <v>269</v>
      </c>
      <c r="AU213" s="25" t="s">
        <v>92</v>
      </c>
    </row>
    <row r="214" spans="2:47" s="1" customFormat="1" ht="13.5">
      <c r="B214" s="48"/>
      <c r="C214" s="76"/>
      <c r="D214" s="239" t="s">
        <v>271</v>
      </c>
      <c r="E214" s="76"/>
      <c r="F214" s="242" t="s">
        <v>1775</v>
      </c>
      <c r="G214" s="76"/>
      <c r="H214" s="76"/>
      <c r="I214" s="198"/>
      <c r="J214" s="76"/>
      <c r="K214" s="76"/>
      <c r="L214" s="74"/>
      <c r="M214" s="241"/>
      <c r="N214" s="49"/>
      <c r="O214" s="49"/>
      <c r="P214" s="49"/>
      <c r="Q214" s="49"/>
      <c r="R214" s="49"/>
      <c r="S214" s="49"/>
      <c r="T214" s="97"/>
      <c r="AT214" s="25" t="s">
        <v>271</v>
      </c>
      <c r="AU214" s="25" t="s">
        <v>92</v>
      </c>
    </row>
    <row r="215" spans="2:51" s="12" customFormat="1" ht="13.5">
      <c r="B215" s="253"/>
      <c r="C215" s="254"/>
      <c r="D215" s="239" t="s">
        <v>278</v>
      </c>
      <c r="E215" s="255" t="s">
        <v>40</v>
      </c>
      <c r="F215" s="256" t="s">
        <v>2399</v>
      </c>
      <c r="G215" s="254"/>
      <c r="H215" s="257">
        <v>0.42</v>
      </c>
      <c r="I215" s="258"/>
      <c r="J215" s="254"/>
      <c r="K215" s="254"/>
      <c r="L215" s="259"/>
      <c r="M215" s="260"/>
      <c r="N215" s="261"/>
      <c r="O215" s="261"/>
      <c r="P215" s="261"/>
      <c r="Q215" s="261"/>
      <c r="R215" s="261"/>
      <c r="S215" s="261"/>
      <c r="T215" s="262"/>
      <c r="AT215" s="263" t="s">
        <v>278</v>
      </c>
      <c r="AU215" s="263" t="s">
        <v>92</v>
      </c>
      <c r="AV215" s="12" t="s">
        <v>92</v>
      </c>
      <c r="AW215" s="12" t="s">
        <v>47</v>
      </c>
      <c r="AX215" s="12" t="s">
        <v>24</v>
      </c>
      <c r="AY215" s="263" t="s">
        <v>261</v>
      </c>
    </row>
    <row r="216" spans="2:65" s="1" customFormat="1" ht="14.4" customHeight="1">
      <c r="B216" s="48"/>
      <c r="C216" s="228" t="s">
        <v>680</v>
      </c>
      <c r="D216" s="228" t="s">
        <v>262</v>
      </c>
      <c r="E216" s="229" t="s">
        <v>698</v>
      </c>
      <c r="F216" s="230" t="s">
        <v>699</v>
      </c>
      <c r="G216" s="231" t="s">
        <v>504</v>
      </c>
      <c r="H216" s="232">
        <v>160.7</v>
      </c>
      <c r="I216" s="233"/>
      <c r="J216" s="232">
        <f>ROUND(I216*H216,2)</f>
        <v>0</v>
      </c>
      <c r="K216" s="230" t="s">
        <v>266</v>
      </c>
      <c r="L216" s="74"/>
      <c r="M216" s="234" t="s">
        <v>40</v>
      </c>
      <c r="N216" s="235" t="s">
        <v>55</v>
      </c>
      <c r="O216" s="49"/>
      <c r="P216" s="236">
        <f>O216*H216</f>
        <v>0</v>
      </c>
      <c r="Q216" s="236">
        <v>0</v>
      </c>
      <c r="R216" s="236">
        <f>Q216*H216</f>
        <v>0</v>
      </c>
      <c r="S216" s="236">
        <v>0</v>
      </c>
      <c r="T216" s="237">
        <f>S216*H216</f>
        <v>0</v>
      </c>
      <c r="AR216" s="25" t="s">
        <v>287</v>
      </c>
      <c r="AT216" s="25" t="s">
        <v>262</v>
      </c>
      <c r="AU216" s="25" t="s">
        <v>92</v>
      </c>
      <c r="AY216" s="25" t="s">
        <v>261</v>
      </c>
      <c r="BE216" s="238">
        <f>IF(N216="základní",J216,0)</f>
        <v>0</v>
      </c>
      <c r="BF216" s="238">
        <f>IF(N216="snížená",J216,0)</f>
        <v>0</v>
      </c>
      <c r="BG216" s="238">
        <f>IF(N216="zákl. přenesená",J216,0)</f>
        <v>0</v>
      </c>
      <c r="BH216" s="238">
        <f>IF(N216="sníž. přenesená",J216,0)</f>
        <v>0</v>
      </c>
      <c r="BI216" s="238">
        <f>IF(N216="nulová",J216,0)</f>
        <v>0</v>
      </c>
      <c r="BJ216" s="25" t="s">
        <v>24</v>
      </c>
      <c r="BK216" s="238">
        <f>ROUND(I216*H216,2)</f>
        <v>0</v>
      </c>
      <c r="BL216" s="25" t="s">
        <v>287</v>
      </c>
      <c r="BM216" s="25" t="s">
        <v>2400</v>
      </c>
    </row>
    <row r="217" spans="2:47" s="1" customFormat="1" ht="13.5">
      <c r="B217" s="48"/>
      <c r="C217" s="76"/>
      <c r="D217" s="239" t="s">
        <v>269</v>
      </c>
      <c r="E217" s="76"/>
      <c r="F217" s="240" t="s">
        <v>701</v>
      </c>
      <c r="G217" s="76"/>
      <c r="H217" s="76"/>
      <c r="I217" s="198"/>
      <c r="J217" s="76"/>
      <c r="K217" s="76"/>
      <c r="L217" s="74"/>
      <c r="M217" s="241"/>
      <c r="N217" s="49"/>
      <c r="O217" s="49"/>
      <c r="P217" s="49"/>
      <c r="Q217" s="49"/>
      <c r="R217" s="49"/>
      <c r="S217" s="49"/>
      <c r="T217" s="97"/>
      <c r="AT217" s="25" t="s">
        <v>269</v>
      </c>
      <c r="AU217" s="25" t="s">
        <v>92</v>
      </c>
    </row>
    <row r="218" spans="2:47" s="1" customFormat="1" ht="13.5">
      <c r="B218" s="48"/>
      <c r="C218" s="76"/>
      <c r="D218" s="239" t="s">
        <v>343</v>
      </c>
      <c r="E218" s="76"/>
      <c r="F218" s="242" t="s">
        <v>702</v>
      </c>
      <c r="G218" s="76"/>
      <c r="H218" s="76"/>
      <c r="I218" s="198"/>
      <c r="J218" s="76"/>
      <c r="K218" s="76"/>
      <c r="L218" s="74"/>
      <c r="M218" s="241"/>
      <c r="N218" s="49"/>
      <c r="O218" s="49"/>
      <c r="P218" s="49"/>
      <c r="Q218" s="49"/>
      <c r="R218" s="49"/>
      <c r="S218" s="49"/>
      <c r="T218" s="97"/>
      <c r="AT218" s="25" t="s">
        <v>343</v>
      </c>
      <c r="AU218" s="25" t="s">
        <v>92</v>
      </c>
    </row>
    <row r="219" spans="2:47" s="1" customFormat="1" ht="13.5">
      <c r="B219" s="48"/>
      <c r="C219" s="76"/>
      <c r="D219" s="239" t="s">
        <v>271</v>
      </c>
      <c r="E219" s="76"/>
      <c r="F219" s="242" t="s">
        <v>703</v>
      </c>
      <c r="G219" s="76"/>
      <c r="H219" s="76"/>
      <c r="I219" s="198"/>
      <c r="J219" s="76"/>
      <c r="K219" s="76"/>
      <c r="L219" s="74"/>
      <c r="M219" s="241"/>
      <c r="N219" s="49"/>
      <c r="O219" s="49"/>
      <c r="P219" s="49"/>
      <c r="Q219" s="49"/>
      <c r="R219" s="49"/>
      <c r="S219" s="49"/>
      <c r="T219" s="97"/>
      <c r="AT219" s="25" t="s">
        <v>271</v>
      </c>
      <c r="AU219" s="25" t="s">
        <v>92</v>
      </c>
    </row>
    <row r="220" spans="2:51" s="12" customFormat="1" ht="13.5">
      <c r="B220" s="253"/>
      <c r="C220" s="254"/>
      <c r="D220" s="239" t="s">
        <v>278</v>
      </c>
      <c r="E220" s="255" t="s">
        <v>40</v>
      </c>
      <c r="F220" s="256" t="s">
        <v>2401</v>
      </c>
      <c r="G220" s="254"/>
      <c r="H220" s="257">
        <v>160.7</v>
      </c>
      <c r="I220" s="258"/>
      <c r="J220" s="254"/>
      <c r="K220" s="254"/>
      <c r="L220" s="259"/>
      <c r="M220" s="260"/>
      <c r="N220" s="261"/>
      <c r="O220" s="261"/>
      <c r="P220" s="261"/>
      <c r="Q220" s="261"/>
      <c r="R220" s="261"/>
      <c r="S220" s="261"/>
      <c r="T220" s="262"/>
      <c r="AT220" s="263" t="s">
        <v>278</v>
      </c>
      <c r="AU220" s="263" t="s">
        <v>92</v>
      </c>
      <c r="AV220" s="12" t="s">
        <v>92</v>
      </c>
      <c r="AW220" s="12" t="s">
        <v>47</v>
      </c>
      <c r="AX220" s="12" t="s">
        <v>24</v>
      </c>
      <c r="AY220" s="263" t="s">
        <v>261</v>
      </c>
    </row>
    <row r="221" spans="2:65" s="1" customFormat="1" ht="14.4" customHeight="1">
      <c r="B221" s="48"/>
      <c r="C221" s="228" t="s">
        <v>686</v>
      </c>
      <c r="D221" s="228" t="s">
        <v>262</v>
      </c>
      <c r="E221" s="229" t="s">
        <v>706</v>
      </c>
      <c r="F221" s="230" t="s">
        <v>707</v>
      </c>
      <c r="G221" s="231" t="s">
        <v>504</v>
      </c>
      <c r="H221" s="232">
        <v>39</v>
      </c>
      <c r="I221" s="233"/>
      <c r="J221" s="232">
        <f>ROUND(I221*H221,2)</f>
        <v>0</v>
      </c>
      <c r="K221" s="230" t="s">
        <v>266</v>
      </c>
      <c r="L221" s="74"/>
      <c r="M221" s="234" t="s">
        <v>40</v>
      </c>
      <c r="N221" s="235" t="s">
        <v>55</v>
      </c>
      <c r="O221" s="49"/>
      <c r="P221" s="236">
        <f>O221*H221</f>
        <v>0</v>
      </c>
      <c r="Q221" s="236">
        <v>0</v>
      </c>
      <c r="R221" s="236">
        <f>Q221*H221</f>
        <v>0</v>
      </c>
      <c r="S221" s="236">
        <v>0</v>
      </c>
      <c r="T221" s="237">
        <f>S221*H221</f>
        <v>0</v>
      </c>
      <c r="AR221" s="25" t="s">
        <v>287</v>
      </c>
      <c r="AT221" s="25" t="s">
        <v>262</v>
      </c>
      <c r="AU221" s="25" t="s">
        <v>92</v>
      </c>
      <c r="AY221" s="25" t="s">
        <v>261</v>
      </c>
      <c r="BE221" s="238">
        <f>IF(N221="základní",J221,0)</f>
        <v>0</v>
      </c>
      <c r="BF221" s="238">
        <f>IF(N221="snížená",J221,0)</f>
        <v>0</v>
      </c>
      <c r="BG221" s="238">
        <f>IF(N221="zákl. přenesená",J221,0)</f>
        <v>0</v>
      </c>
      <c r="BH221" s="238">
        <f>IF(N221="sníž. přenesená",J221,0)</f>
        <v>0</v>
      </c>
      <c r="BI221" s="238">
        <f>IF(N221="nulová",J221,0)</f>
        <v>0</v>
      </c>
      <c r="BJ221" s="25" t="s">
        <v>24</v>
      </c>
      <c r="BK221" s="238">
        <f>ROUND(I221*H221,2)</f>
        <v>0</v>
      </c>
      <c r="BL221" s="25" t="s">
        <v>287</v>
      </c>
      <c r="BM221" s="25" t="s">
        <v>2402</v>
      </c>
    </row>
    <row r="222" spans="2:47" s="1" customFormat="1" ht="13.5">
      <c r="B222" s="48"/>
      <c r="C222" s="76"/>
      <c r="D222" s="239" t="s">
        <v>269</v>
      </c>
      <c r="E222" s="76"/>
      <c r="F222" s="240" t="s">
        <v>709</v>
      </c>
      <c r="G222" s="76"/>
      <c r="H222" s="76"/>
      <c r="I222" s="198"/>
      <c r="J222" s="76"/>
      <c r="K222" s="76"/>
      <c r="L222" s="74"/>
      <c r="M222" s="241"/>
      <c r="N222" s="49"/>
      <c r="O222" s="49"/>
      <c r="P222" s="49"/>
      <c r="Q222" s="49"/>
      <c r="R222" s="49"/>
      <c r="S222" s="49"/>
      <c r="T222" s="97"/>
      <c r="AT222" s="25" t="s">
        <v>269</v>
      </c>
      <c r="AU222" s="25" t="s">
        <v>92</v>
      </c>
    </row>
    <row r="223" spans="2:47" s="1" customFormat="1" ht="13.5">
      <c r="B223" s="48"/>
      <c r="C223" s="76"/>
      <c r="D223" s="239" t="s">
        <v>343</v>
      </c>
      <c r="E223" s="76"/>
      <c r="F223" s="242" t="s">
        <v>710</v>
      </c>
      <c r="G223" s="76"/>
      <c r="H223" s="76"/>
      <c r="I223" s="198"/>
      <c r="J223" s="76"/>
      <c r="K223" s="76"/>
      <c r="L223" s="74"/>
      <c r="M223" s="241"/>
      <c r="N223" s="49"/>
      <c r="O223" s="49"/>
      <c r="P223" s="49"/>
      <c r="Q223" s="49"/>
      <c r="R223" s="49"/>
      <c r="S223" s="49"/>
      <c r="T223" s="97"/>
      <c r="AT223" s="25" t="s">
        <v>343</v>
      </c>
      <c r="AU223" s="25" t="s">
        <v>92</v>
      </c>
    </row>
    <row r="224" spans="2:51" s="12" customFormat="1" ht="13.5">
      <c r="B224" s="253"/>
      <c r="C224" s="254"/>
      <c r="D224" s="239" t="s">
        <v>278</v>
      </c>
      <c r="E224" s="255" t="s">
        <v>40</v>
      </c>
      <c r="F224" s="256" t="s">
        <v>2403</v>
      </c>
      <c r="G224" s="254"/>
      <c r="H224" s="257">
        <v>39</v>
      </c>
      <c r="I224" s="258"/>
      <c r="J224" s="254"/>
      <c r="K224" s="254"/>
      <c r="L224" s="259"/>
      <c r="M224" s="260"/>
      <c r="N224" s="261"/>
      <c r="O224" s="261"/>
      <c r="P224" s="261"/>
      <c r="Q224" s="261"/>
      <c r="R224" s="261"/>
      <c r="S224" s="261"/>
      <c r="T224" s="262"/>
      <c r="AT224" s="263" t="s">
        <v>278</v>
      </c>
      <c r="AU224" s="263" t="s">
        <v>92</v>
      </c>
      <c r="AV224" s="12" t="s">
        <v>92</v>
      </c>
      <c r="AW224" s="12" t="s">
        <v>47</v>
      </c>
      <c r="AX224" s="12" t="s">
        <v>24</v>
      </c>
      <c r="AY224" s="263" t="s">
        <v>261</v>
      </c>
    </row>
    <row r="225" spans="2:65" s="1" customFormat="1" ht="14.4" customHeight="1">
      <c r="B225" s="48"/>
      <c r="C225" s="228" t="s">
        <v>692</v>
      </c>
      <c r="D225" s="228" t="s">
        <v>262</v>
      </c>
      <c r="E225" s="229" t="s">
        <v>714</v>
      </c>
      <c r="F225" s="230" t="s">
        <v>715</v>
      </c>
      <c r="G225" s="231" t="s">
        <v>504</v>
      </c>
      <c r="H225" s="232">
        <v>441.7</v>
      </c>
      <c r="I225" s="233"/>
      <c r="J225" s="232">
        <f>ROUND(I225*H225,2)</f>
        <v>0</v>
      </c>
      <c r="K225" s="230" t="s">
        <v>266</v>
      </c>
      <c r="L225" s="74"/>
      <c r="M225" s="234" t="s">
        <v>40</v>
      </c>
      <c r="N225" s="235" t="s">
        <v>55</v>
      </c>
      <c r="O225" s="49"/>
      <c r="P225" s="236">
        <f>O225*H225</f>
        <v>0</v>
      </c>
      <c r="Q225" s="236">
        <v>0</v>
      </c>
      <c r="R225" s="236">
        <f>Q225*H225</f>
        <v>0</v>
      </c>
      <c r="S225" s="236">
        <v>0</v>
      </c>
      <c r="T225" s="237">
        <f>S225*H225</f>
        <v>0</v>
      </c>
      <c r="AR225" s="25" t="s">
        <v>287</v>
      </c>
      <c r="AT225" s="25" t="s">
        <v>262</v>
      </c>
      <c r="AU225" s="25" t="s">
        <v>92</v>
      </c>
      <c r="AY225" s="25" t="s">
        <v>261</v>
      </c>
      <c r="BE225" s="238">
        <f>IF(N225="základní",J225,0)</f>
        <v>0</v>
      </c>
      <c r="BF225" s="238">
        <f>IF(N225="snížená",J225,0)</f>
        <v>0</v>
      </c>
      <c r="BG225" s="238">
        <f>IF(N225="zákl. přenesená",J225,0)</f>
        <v>0</v>
      </c>
      <c r="BH225" s="238">
        <f>IF(N225="sníž. přenesená",J225,0)</f>
        <v>0</v>
      </c>
      <c r="BI225" s="238">
        <f>IF(N225="nulová",J225,0)</f>
        <v>0</v>
      </c>
      <c r="BJ225" s="25" t="s">
        <v>24</v>
      </c>
      <c r="BK225" s="238">
        <f>ROUND(I225*H225,2)</f>
        <v>0</v>
      </c>
      <c r="BL225" s="25" t="s">
        <v>287</v>
      </c>
      <c r="BM225" s="25" t="s">
        <v>2404</v>
      </c>
    </row>
    <row r="226" spans="2:47" s="1" customFormat="1" ht="13.5">
      <c r="B226" s="48"/>
      <c r="C226" s="76"/>
      <c r="D226" s="239" t="s">
        <v>269</v>
      </c>
      <c r="E226" s="76"/>
      <c r="F226" s="240" t="s">
        <v>717</v>
      </c>
      <c r="G226" s="76"/>
      <c r="H226" s="76"/>
      <c r="I226" s="198"/>
      <c r="J226" s="76"/>
      <c r="K226" s="76"/>
      <c r="L226" s="74"/>
      <c r="M226" s="241"/>
      <c r="N226" s="49"/>
      <c r="O226" s="49"/>
      <c r="P226" s="49"/>
      <c r="Q226" s="49"/>
      <c r="R226" s="49"/>
      <c r="S226" s="49"/>
      <c r="T226" s="97"/>
      <c r="AT226" s="25" t="s">
        <v>269</v>
      </c>
      <c r="AU226" s="25" t="s">
        <v>92</v>
      </c>
    </row>
    <row r="227" spans="2:47" s="1" customFormat="1" ht="13.5">
      <c r="B227" s="48"/>
      <c r="C227" s="76"/>
      <c r="D227" s="239" t="s">
        <v>343</v>
      </c>
      <c r="E227" s="76"/>
      <c r="F227" s="242" t="s">
        <v>718</v>
      </c>
      <c r="G227" s="76"/>
      <c r="H227" s="76"/>
      <c r="I227" s="198"/>
      <c r="J227" s="76"/>
      <c r="K227" s="76"/>
      <c r="L227" s="74"/>
      <c r="M227" s="241"/>
      <c r="N227" s="49"/>
      <c r="O227" s="49"/>
      <c r="P227" s="49"/>
      <c r="Q227" s="49"/>
      <c r="R227" s="49"/>
      <c r="S227" s="49"/>
      <c r="T227" s="97"/>
      <c r="AT227" s="25" t="s">
        <v>343</v>
      </c>
      <c r="AU227" s="25" t="s">
        <v>92</v>
      </c>
    </row>
    <row r="228" spans="2:51" s="12" customFormat="1" ht="13.5">
      <c r="B228" s="253"/>
      <c r="C228" s="254"/>
      <c r="D228" s="239" t="s">
        <v>278</v>
      </c>
      <c r="E228" s="255" t="s">
        <v>40</v>
      </c>
      <c r="F228" s="256" t="s">
        <v>2405</v>
      </c>
      <c r="G228" s="254"/>
      <c r="H228" s="257">
        <v>160.7</v>
      </c>
      <c r="I228" s="258"/>
      <c r="J228" s="254"/>
      <c r="K228" s="254"/>
      <c r="L228" s="259"/>
      <c r="M228" s="260"/>
      <c r="N228" s="261"/>
      <c r="O228" s="261"/>
      <c r="P228" s="261"/>
      <c r="Q228" s="261"/>
      <c r="R228" s="261"/>
      <c r="S228" s="261"/>
      <c r="T228" s="262"/>
      <c r="AT228" s="263" t="s">
        <v>278</v>
      </c>
      <c r="AU228" s="263" t="s">
        <v>92</v>
      </c>
      <c r="AV228" s="12" t="s">
        <v>92</v>
      </c>
      <c r="AW228" s="12" t="s">
        <v>47</v>
      </c>
      <c r="AX228" s="12" t="s">
        <v>84</v>
      </c>
      <c r="AY228" s="263" t="s">
        <v>261</v>
      </c>
    </row>
    <row r="229" spans="2:51" s="12" customFormat="1" ht="13.5">
      <c r="B229" s="253"/>
      <c r="C229" s="254"/>
      <c r="D229" s="239" t="s">
        <v>278</v>
      </c>
      <c r="E229" s="255" t="s">
        <v>40</v>
      </c>
      <c r="F229" s="256" t="s">
        <v>2406</v>
      </c>
      <c r="G229" s="254"/>
      <c r="H229" s="257">
        <v>281</v>
      </c>
      <c r="I229" s="258"/>
      <c r="J229" s="254"/>
      <c r="K229" s="254"/>
      <c r="L229" s="259"/>
      <c r="M229" s="260"/>
      <c r="N229" s="261"/>
      <c r="O229" s="261"/>
      <c r="P229" s="261"/>
      <c r="Q229" s="261"/>
      <c r="R229" s="261"/>
      <c r="S229" s="261"/>
      <c r="T229" s="262"/>
      <c r="AT229" s="263" t="s">
        <v>278</v>
      </c>
      <c r="AU229" s="263" t="s">
        <v>92</v>
      </c>
      <c r="AV229" s="12" t="s">
        <v>92</v>
      </c>
      <c r="AW229" s="12" t="s">
        <v>47</v>
      </c>
      <c r="AX229" s="12" t="s">
        <v>84</v>
      </c>
      <c r="AY229" s="263" t="s">
        <v>261</v>
      </c>
    </row>
    <row r="230" spans="2:51" s="15" customFormat="1" ht="13.5">
      <c r="B230" s="290"/>
      <c r="C230" s="291"/>
      <c r="D230" s="239" t="s">
        <v>278</v>
      </c>
      <c r="E230" s="292" t="s">
        <v>40</v>
      </c>
      <c r="F230" s="293" t="s">
        <v>380</v>
      </c>
      <c r="G230" s="291"/>
      <c r="H230" s="294">
        <v>441.7</v>
      </c>
      <c r="I230" s="295"/>
      <c r="J230" s="291"/>
      <c r="K230" s="291"/>
      <c r="L230" s="296"/>
      <c r="M230" s="297"/>
      <c r="N230" s="298"/>
      <c r="O230" s="298"/>
      <c r="P230" s="298"/>
      <c r="Q230" s="298"/>
      <c r="R230" s="298"/>
      <c r="S230" s="298"/>
      <c r="T230" s="299"/>
      <c r="AT230" s="300" t="s">
        <v>278</v>
      </c>
      <c r="AU230" s="300" t="s">
        <v>92</v>
      </c>
      <c r="AV230" s="15" t="s">
        <v>287</v>
      </c>
      <c r="AW230" s="15" t="s">
        <v>47</v>
      </c>
      <c r="AX230" s="15" t="s">
        <v>24</v>
      </c>
      <c r="AY230" s="300" t="s">
        <v>261</v>
      </c>
    </row>
    <row r="231" spans="2:65" s="1" customFormat="1" ht="22.8" customHeight="1">
      <c r="B231" s="48"/>
      <c r="C231" s="228" t="s">
        <v>697</v>
      </c>
      <c r="D231" s="228" t="s">
        <v>262</v>
      </c>
      <c r="E231" s="229" t="s">
        <v>722</v>
      </c>
      <c r="F231" s="230" t="s">
        <v>723</v>
      </c>
      <c r="G231" s="231" t="s">
        <v>504</v>
      </c>
      <c r="H231" s="232">
        <v>55.9</v>
      </c>
      <c r="I231" s="233"/>
      <c r="J231" s="232">
        <f>ROUND(I231*H231,2)</f>
        <v>0</v>
      </c>
      <c r="K231" s="230" t="s">
        <v>266</v>
      </c>
      <c r="L231" s="74"/>
      <c r="M231" s="234" t="s">
        <v>40</v>
      </c>
      <c r="N231" s="235" t="s">
        <v>55</v>
      </c>
      <c r="O231" s="49"/>
      <c r="P231" s="236">
        <f>O231*H231</f>
        <v>0</v>
      </c>
      <c r="Q231" s="236">
        <v>3E-07</v>
      </c>
      <c r="R231" s="236">
        <f>Q231*H231</f>
        <v>1.677E-05</v>
      </c>
      <c r="S231" s="236">
        <v>0</v>
      </c>
      <c r="T231" s="237">
        <f>S231*H231</f>
        <v>0</v>
      </c>
      <c r="AR231" s="25" t="s">
        <v>287</v>
      </c>
      <c r="AT231" s="25" t="s">
        <v>262</v>
      </c>
      <c r="AU231" s="25" t="s">
        <v>92</v>
      </c>
      <c r="AY231" s="25" t="s">
        <v>261</v>
      </c>
      <c r="BE231" s="238">
        <f>IF(N231="základní",J231,0)</f>
        <v>0</v>
      </c>
      <c r="BF231" s="238">
        <f>IF(N231="snížená",J231,0)</f>
        <v>0</v>
      </c>
      <c r="BG231" s="238">
        <f>IF(N231="zákl. přenesená",J231,0)</f>
        <v>0</v>
      </c>
      <c r="BH231" s="238">
        <f>IF(N231="sníž. přenesená",J231,0)</f>
        <v>0</v>
      </c>
      <c r="BI231" s="238">
        <f>IF(N231="nulová",J231,0)</f>
        <v>0</v>
      </c>
      <c r="BJ231" s="25" t="s">
        <v>24</v>
      </c>
      <c r="BK231" s="238">
        <f>ROUND(I231*H231,2)</f>
        <v>0</v>
      </c>
      <c r="BL231" s="25" t="s">
        <v>287</v>
      </c>
      <c r="BM231" s="25" t="s">
        <v>2407</v>
      </c>
    </row>
    <row r="232" spans="2:47" s="1" customFormat="1" ht="13.5">
      <c r="B232" s="48"/>
      <c r="C232" s="76"/>
      <c r="D232" s="239" t="s">
        <v>269</v>
      </c>
      <c r="E232" s="76"/>
      <c r="F232" s="240" t="s">
        <v>725</v>
      </c>
      <c r="G232" s="76"/>
      <c r="H232" s="76"/>
      <c r="I232" s="198"/>
      <c r="J232" s="76"/>
      <c r="K232" s="76"/>
      <c r="L232" s="74"/>
      <c r="M232" s="241"/>
      <c r="N232" s="49"/>
      <c r="O232" s="49"/>
      <c r="P232" s="49"/>
      <c r="Q232" s="49"/>
      <c r="R232" s="49"/>
      <c r="S232" s="49"/>
      <c r="T232" s="97"/>
      <c r="AT232" s="25" t="s">
        <v>269</v>
      </c>
      <c r="AU232" s="25" t="s">
        <v>92</v>
      </c>
    </row>
    <row r="233" spans="2:47" s="1" customFormat="1" ht="13.5">
      <c r="B233" s="48"/>
      <c r="C233" s="76"/>
      <c r="D233" s="239" t="s">
        <v>343</v>
      </c>
      <c r="E233" s="76"/>
      <c r="F233" s="242" t="s">
        <v>726</v>
      </c>
      <c r="G233" s="76"/>
      <c r="H233" s="76"/>
      <c r="I233" s="198"/>
      <c r="J233" s="76"/>
      <c r="K233" s="76"/>
      <c r="L233" s="74"/>
      <c r="M233" s="241"/>
      <c r="N233" s="49"/>
      <c r="O233" s="49"/>
      <c r="P233" s="49"/>
      <c r="Q233" s="49"/>
      <c r="R233" s="49"/>
      <c r="S233" s="49"/>
      <c r="T233" s="97"/>
      <c r="AT233" s="25" t="s">
        <v>343</v>
      </c>
      <c r="AU233" s="25" t="s">
        <v>92</v>
      </c>
    </row>
    <row r="234" spans="2:51" s="12" customFormat="1" ht="13.5">
      <c r="B234" s="253"/>
      <c r="C234" s="254"/>
      <c r="D234" s="239" t="s">
        <v>278</v>
      </c>
      <c r="E234" s="255" t="s">
        <v>40</v>
      </c>
      <c r="F234" s="256" t="s">
        <v>2408</v>
      </c>
      <c r="G234" s="254"/>
      <c r="H234" s="257">
        <v>55.9</v>
      </c>
      <c r="I234" s="258"/>
      <c r="J234" s="254"/>
      <c r="K234" s="254"/>
      <c r="L234" s="259"/>
      <c r="M234" s="260"/>
      <c r="N234" s="261"/>
      <c r="O234" s="261"/>
      <c r="P234" s="261"/>
      <c r="Q234" s="261"/>
      <c r="R234" s="261"/>
      <c r="S234" s="261"/>
      <c r="T234" s="262"/>
      <c r="AT234" s="263" t="s">
        <v>278</v>
      </c>
      <c r="AU234" s="263" t="s">
        <v>92</v>
      </c>
      <c r="AV234" s="12" t="s">
        <v>92</v>
      </c>
      <c r="AW234" s="12" t="s">
        <v>47</v>
      </c>
      <c r="AX234" s="12" t="s">
        <v>24</v>
      </c>
      <c r="AY234" s="263" t="s">
        <v>261</v>
      </c>
    </row>
    <row r="235" spans="2:65" s="1" customFormat="1" ht="14.4" customHeight="1">
      <c r="B235" s="48"/>
      <c r="C235" s="228" t="s">
        <v>705</v>
      </c>
      <c r="D235" s="228" t="s">
        <v>262</v>
      </c>
      <c r="E235" s="229" t="s">
        <v>729</v>
      </c>
      <c r="F235" s="230" t="s">
        <v>730</v>
      </c>
      <c r="G235" s="231" t="s">
        <v>504</v>
      </c>
      <c r="H235" s="232">
        <v>8</v>
      </c>
      <c r="I235" s="233"/>
      <c r="J235" s="232">
        <f>ROUND(I235*H235,2)</f>
        <v>0</v>
      </c>
      <c r="K235" s="230" t="s">
        <v>266</v>
      </c>
      <c r="L235" s="74"/>
      <c r="M235" s="234" t="s">
        <v>40</v>
      </c>
      <c r="N235" s="235" t="s">
        <v>55</v>
      </c>
      <c r="O235" s="49"/>
      <c r="P235" s="236">
        <f>O235*H235</f>
        <v>0</v>
      </c>
      <c r="Q235" s="236">
        <v>0.0094024</v>
      </c>
      <c r="R235" s="236">
        <f>Q235*H235</f>
        <v>0.0752192</v>
      </c>
      <c r="S235" s="236">
        <v>0</v>
      </c>
      <c r="T235" s="237">
        <f>S235*H235</f>
        <v>0</v>
      </c>
      <c r="AR235" s="25" t="s">
        <v>287</v>
      </c>
      <c r="AT235" s="25" t="s">
        <v>262</v>
      </c>
      <c r="AU235" s="25" t="s">
        <v>92</v>
      </c>
      <c r="AY235" s="25" t="s">
        <v>261</v>
      </c>
      <c r="BE235" s="238">
        <f>IF(N235="základní",J235,0)</f>
        <v>0</v>
      </c>
      <c r="BF235" s="238">
        <f>IF(N235="snížená",J235,0)</f>
        <v>0</v>
      </c>
      <c r="BG235" s="238">
        <f>IF(N235="zákl. přenesená",J235,0)</f>
        <v>0</v>
      </c>
      <c r="BH235" s="238">
        <f>IF(N235="sníž. přenesená",J235,0)</f>
        <v>0</v>
      </c>
      <c r="BI235" s="238">
        <f>IF(N235="nulová",J235,0)</f>
        <v>0</v>
      </c>
      <c r="BJ235" s="25" t="s">
        <v>24</v>
      </c>
      <c r="BK235" s="238">
        <f>ROUND(I235*H235,2)</f>
        <v>0</v>
      </c>
      <c r="BL235" s="25" t="s">
        <v>287</v>
      </c>
      <c r="BM235" s="25" t="s">
        <v>2409</v>
      </c>
    </row>
    <row r="236" spans="2:47" s="1" customFormat="1" ht="13.5">
      <c r="B236" s="48"/>
      <c r="C236" s="76"/>
      <c r="D236" s="239" t="s">
        <v>269</v>
      </c>
      <c r="E236" s="76"/>
      <c r="F236" s="240" t="s">
        <v>732</v>
      </c>
      <c r="G236" s="76"/>
      <c r="H236" s="76"/>
      <c r="I236" s="198"/>
      <c r="J236" s="76"/>
      <c r="K236" s="76"/>
      <c r="L236" s="74"/>
      <c r="M236" s="241"/>
      <c r="N236" s="49"/>
      <c r="O236" s="49"/>
      <c r="P236" s="49"/>
      <c r="Q236" s="49"/>
      <c r="R236" s="49"/>
      <c r="S236" s="49"/>
      <c r="T236" s="97"/>
      <c r="AT236" s="25" t="s">
        <v>269</v>
      </c>
      <c r="AU236" s="25" t="s">
        <v>92</v>
      </c>
    </row>
    <row r="237" spans="2:51" s="12" customFormat="1" ht="13.5">
      <c r="B237" s="253"/>
      <c r="C237" s="254"/>
      <c r="D237" s="239" t="s">
        <v>278</v>
      </c>
      <c r="E237" s="255" t="s">
        <v>40</v>
      </c>
      <c r="F237" s="256" t="s">
        <v>733</v>
      </c>
      <c r="G237" s="254"/>
      <c r="H237" s="257">
        <v>8</v>
      </c>
      <c r="I237" s="258"/>
      <c r="J237" s="254"/>
      <c r="K237" s="254"/>
      <c r="L237" s="259"/>
      <c r="M237" s="260"/>
      <c r="N237" s="261"/>
      <c r="O237" s="261"/>
      <c r="P237" s="261"/>
      <c r="Q237" s="261"/>
      <c r="R237" s="261"/>
      <c r="S237" s="261"/>
      <c r="T237" s="262"/>
      <c r="AT237" s="263" t="s">
        <v>278</v>
      </c>
      <c r="AU237" s="263" t="s">
        <v>92</v>
      </c>
      <c r="AV237" s="12" t="s">
        <v>92</v>
      </c>
      <c r="AW237" s="12" t="s">
        <v>47</v>
      </c>
      <c r="AX237" s="12" t="s">
        <v>24</v>
      </c>
      <c r="AY237" s="263" t="s">
        <v>261</v>
      </c>
    </row>
    <row r="238" spans="2:65" s="1" customFormat="1" ht="14.4" customHeight="1">
      <c r="B238" s="48"/>
      <c r="C238" s="228" t="s">
        <v>713</v>
      </c>
      <c r="D238" s="228" t="s">
        <v>262</v>
      </c>
      <c r="E238" s="229" t="s">
        <v>735</v>
      </c>
      <c r="F238" s="230" t="s">
        <v>736</v>
      </c>
      <c r="G238" s="231" t="s">
        <v>504</v>
      </c>
      <c r="H238" s="232">
        <v>8</v>
      </c>
      <c r="I238" s="233"/>
      <c r="J238" s="232">
        <f>ROUND(I238*H238,2)</f>
        <v>0</v>
      </c>
      <c r="K238" s="230" t="s">
        <v>266</v>
      </c>
      <c r="L238" s="74"/>
      <c r="M238" s="234" t="s">
        <v>40</v>
      </c>
      <c r="N238" s="235" t="s">
        <v>55</v>
      </c>
      <c r="O238" s="49"/>
      <c r="P238" s="236">
        <f>O238*H238</f>
        <v>0</v>
      </c>
      <c r="Q238" s="236">
        <v>0</v>
      </c>
      <c r="R238" s="236">
        <f>Q238*H238</f>
        <v>0</v>
      </c>
      <c r="S238" s="236">
        <v>0</v>
      </c>
      <c r="T238" s="237">
        <f>S238*H238</f>
        <v>0</v>
      </c>
      <c r="AR238" s="25" t="s">
        <v>287</v>
      </c>
      <c r="AT238" s="25" t="s">
        <v>262</v>
      </c>
      <c r="AU238" s="25" t="s">
        <v>92</v>
      </c>
      <c r="AY238" s="25" t="s">
        <v>261</v>
      </c>
      <c r="BE238" s="238">
        <f>IF(N238="základní",J238,0)</f>
        <v>0</v>
      </c>
      <c r="BF238" s="238">
        <f>IF(N238="snížená",J238,0)</f>
        <v>0</v>
      </c>
      <c r="BG238" s="238">
        <f>IF(N238="zákl. přenesená",J238,0)</f>
        <v>0</v>
      </c>
      <c r="BH238" s="238">
        <f>IF(N238="sníž. přenesená",J238,0)</f>
        <v>0</v>
      </c>
      <c r="BI238" s="238">
        <f>IF(N238="nulová",J238,0)</f>
        <v>0</v>
      </c>
      <c r="BJ238" s="25" t="s">
        <v>24</v>
      </c>
      <c r="BK238" s="238">
        <f>ROUND(I238*H238,2)</f>
        <v>0</v>
      </c>
      <c r="BL238" s="25" t="s">
        <v>287</v>
      </c>
      <c r="BM238" s="25" t="s">
        <v>2410</v>
      </c>
    </row>
    <row r="239" spans="2:47" s="1" customFormat="1" ht="13.5">
      <c r="B239" s="48"/>
      <c r="C239" s="76"/>
      <c r="D239" s="239" t="s">
        <v>269</v>
      </c>
      <c r="E239" s="76"/>
      <c r="F239" s="240" t="s">
        <v>738</v>
      </c>
      <c r="G239" s="76"/>
      <c r="H239" s="76"/>
      <c r="I239" s="198"/>
      <c r="J239" s="76"/>
      <c r="K239" s="76"/>
      <c r="L239" s="74"/>
      <c r="M239" s="241"/>
      <c r="N239" s="49"/>
      <c r="O239" s="49"/>
      <c r="P239" s="49"/>
      <c r="Q239" s="49"/>
      <c r="R239" s="49"/>
      <c r="S239" s="49"/>
      <c r="T239" s="97"/>
      <c r="AT239" s="25" t="s">
        <v>269</v>
      </c>
      <c r="AU239" s="25" t="s">
        <v>92</v>
      </c>
    </row>
    <row r="240" spans="2:65" s="1" customFormat="1" ht="14.4" customHeight="1">
      <c r="B240" s="48"/>
      <c r="C240" s="228" t="s">
        <v>721</v>
      </c>
      <c r="D240" s="228" t="s">
        <v>262</v>
      </c>
      <c r="E240" s="229" t="s">
        <v>740</v>
      </c>
      <c r="F240" s="230" t="s">
        <v>741</v>
      </c>
      <c r="G240" s="231" t="s">
        <v>504</v>
      </c>
      <c r="H240" s="232">
        <v>111.8</v>
      </c>
      <c r="I240" s="233"/>
      <c r="J240" s="232">
        <f>ROUND(I240*H240,2)</f>
        <v>0</v>
      </c>
      <c r="K240" s="230" t="s">
        <v>266</v>
      </c>
      <c r="L240" s="74"/>
      <c r="M240" s="234" t="s">
        <v>40</v>
      </c>
      <c r="N240" s="235" t="s">
        <v>55</v>
      </c>
      <c r="O240" s="49"/>
      <c r="P240" s="236">
        <f>O240*H240</f>
        <v>0</v>
      </c>
      <c r="Q240" s="236">
        <v>0</v>
      </c>
      <c r="R240" s="236">
        <f>Q240*H240</f>
        <v>0</v>
      </c>
      <c r="S240" s="236">
        <v>0</v>
      </c>
      <c r="T240" s="237">
        <f>S240*H240</f>
        <v>0</v>
      </c>
      <c r="AR240" s="25" t="s">
        <v>287</v>
      </c>
      <c r="AT240" s="25" t="s">
        <v>262</v>
      </c>
      <c r="AU240" s="25" t="s">
        <v>92</v>
      </c>
      <c r="AY240" s="25" t="s">
        <v>261</v>
      </c>
      <c r="BE240" s="238">
        <f>IF(N240="základní",J240,0)</f>
        <v>0</v>
      </c>
      <c r="BF240" s="238">
        <f>IF(N240="snížená",J240,0)</f>
        <v>0</v>
      </c>
      <c r="BG240" s="238">
        <f>IF(N240="zákl. přenesená",J240,0)</f>
        <v>0</v>
      </c>
      <c r="BH240" s="238">
        <f>IF(N240="sníž. přenesená",J240,0)</f>
        <v>0</v>
      </c>
      <c r="BI240" s="238">
        <f>IF(N240="nulová",J240,0)</f>
        <v>0</v>
      </c>
      <c r="BJ240" s="25" t="s">
        <v>24</v>
      </c>
      <c r="BK240" s="238">
        <f>ROUND(I240*H240,2)</f>
        <v>0</v>
      </c>
      <c r="BL240" s="25" t="s">
        <v>287</v>
      </c>
      <c r="BM240" s="25" t="s">
        <v>2411</v>
      </c>
    </row>
    <row r="241" spans="2:47" s="1" customFormat="1" ht="13.5">
      <c r="B241" s="48"/>
      <c r="C241" s="76"/>
      <c r="D241" s="239" t="s">
        <v>269</v>
      </c>
      <c r="E241" s="76"/>
      <c r="F241" s="240" t="s">
        <v>743</v>
      </c>
      <c r="G241" s="76"/>
      <c r="H241" s="76"/>
      <c r="I241" s="198"/>
      <c r="J241" s="76"/>
      <c r="K241" s="76"/>
      <c r="L241" s="74"/>
      <c r="M241" s="241"/>
      <c r="N241" s="49"/>
      <c r="O241" s="49"/>
      <c r="P241" s="49"/>
      <c r="Q241" s="49"/>
      <c r="R241" s="49"/>
      <c r="S241" s="49"/>
      <c r="T241" s="97"/>
      <c r="AT241" s="25" t="s">
        <v>269</v>
      </c>
      <c r="AU241" s="25" t="s">
        <v>92</v>
      </c>
    </row>
    <row r="242" spans="2:47" s="1" customFormat="1" ht="13.5">
      <c r="B242" s="48"/>
      <c r="C242" s="76"/>
      <c r="D242" s="239" t="s">
        <v>343</v>
      </c>
      <c r="E242" s="76"/>
      <c r="F242" s="242" t="s">
        <v>744</v>
      </c>
      <c r="G242" s="76"/>
      <c r="H242" s="76"/>
      <c r="I242" s="198"/>
      <c r="J242" s="76"/>
      <c r="K242" s="76"/>
      <c r="L242" s="74"/>
      <c r="M242" s="241"/>
      <c r="N242" s="49"/>
      <c r="O242" s="49"/>
      <c r="P242" s="49"/>
      <c r="Q242" s="49"/>
      <c r="R242" s="49"/>
      <c r="S242" s="49"/>
      <c r="T242" s="97"/>
      <c r="AT242" s="25" t="s">
        <v>343</v>
      </c>
      <c r="AU242" s="25" t="s">
        <v>92</v>
      </c>
    </row>
    <row r="243" spans="2:51" s="12" customFormat="1" ht="13.5">
      <c r="B243" s="253"/>
      <c r="C243" s="254"/>
      <c r="D243" s="239" t="s">
        <v>278</v>
      </c>
      <c r="E243" s="255" t="s">
        <v>40</v>
      </c>
      <c r="F243" s="256" t="s">
        <v>2412</v>
      </c>
      <c r="G243" s="254"/>
      <c r="H243" s="257">
        <v>111.8</v>
      </c>
      <c r="I243" s="258"/>
      <c r="J243" s="254"/>
      <c r="K243" s="254"/>
      <c r="L243" s="259"/>
      <c r="M243" s="260"/>
      <c r="N243" s="261"/>
      <c r="O243" s="261"/>
      <c r="P243" s="261"/>
      <c r="Q243" s="261"/>
      <c r="R243" s="261"/>
      <c r="S243" s="261"/>
      <c r="T243" s="262"/>
      <c r="AT243" s="263" t="s">
        <v>278</v>
      </c>
      <c r="AU243" s="263" t="s">
        <v>92</v>
      </c>
      <c r="AV243" s="12" t="s">
        <v>92</v>
      </c>
      <c r="AW243" s="12" t="s">
        <v>47</v>
      </c>
      <c r="AX243" s="12" t="s">
        <v>24</v>
      </c>
      <c r="AY243" s="263" t="s">
        <v>261</v>
      </c>
    </row>
    <row r="244" spans="2:65" s="1" customFormat="1" ht="14.4" customHeight="1">
      <c r="B244" s="48"/>
      <c r="C244" s="228" t="s">
        <v>728</v>
      </c>
      <c r="D244" s="228" t="s">
        <v>262</v>
      </c>
      <c r="E244" s="229" t="s">
        <v>747</v>
      </c>
      <c r="F244" s="230" t="s">
        <v>748</v>
      </c>
      <c r="G244" s="231" t="s">
        <v>340</v>
      </c>
      <c r="H244" s="232">
        <v>8.39</v>
      </c>
      <c r="I244" s="233"/>
      <c r="J244" s="232">
        <f>ROUND(I244*H244,2)</f>
        <v>0</v>
      </c>
      <c r="K244" s="230" t="s">
        <v>266</v>
      </c>
      <c r="L244" s="74"/>
      <c r="M244" s="234" t="s">
        <v>40</v>
      </c>
      <c r="N244" s="235" t="s">
        <v>55</v>
      </c>
      <c r="O244" s="49"/>
      <c r="P244" s="236">
        <f>O244*H244</f>
        <v>0</v>
      </c>
      <c r="Q244" s="236">
        <v>0</v>
      </c>
      <c r="R244" s="236">
        <f>Q244*H244</f>
        <v>0</v>
      </c>
      <c r="S244" s="236">
        <v>0</v>
      </c>
      <c r="T244" s="237">
        <f>S244*H244</f>
        <v>0</v>
      </c>
      <c r="AR244" s="25" t="s">
        <v>287</v>
      </c>
      <c r="AT244" s="25" t="s">
        <v>262</v>
      </c>
      <c r="AU244" s="25" t="s">
        <v>92</v>
      </c>
      <c r="AY244" s="25" t="s">
        <v>261</v>
      </c>
      <c r="BE244" s="238">
        <f>IF(N244="základní",J244,0)</f>
        <v>0</v>
      </c>
      <c r="BF244" s="238">
        <f>IF(N244="snížená",J244,0)</f>
        <v>0</v>
      </c>
      <c r="BG244" s="238">
        <f>IF(N244="zákl. přenesená",J244,0)</f>
        <v>0</v>
      </c>
      <c r="BH244" s="238">
        <f>IF(N244="sníž. přenesená",J244,0)</f>
        <v>0</v>
      </c>
      <c r="BI244" s="238">
        <f>IF(N244="nulová",J244,0)</f>
        <v>0</v>
      </c>
      <c r="BJ244" s="25" t="s">
        <v>24</v>
      </c>
      <c r="BK244" s="238">
        <f>ROUND(I244*H244,2)</f>
        <v>0</v>
      </c>
      <c r="BL244" s="25" t="s">
        <v>287</v>
      </c>
      <c r="BM244" s="25" t="s">
        <v>2413</v>
      </c>
    </row>
    <row r="245" spans="2:47" s="1" customFormat="1" ht="13.5">
      <c r="B245" s="48"/>
      <c r="C245" s="76"/>
      <c r="D245" s="239" t="s">
        <v>269</v>
      </c>
      <c r="E245" s="76"/>
      <c r="F245" s="240" t="s">
        <v>750</v>
      </c>
      <c r="G245" s="76"/>
      <c r="H245" s="76"/>
      <c r="I245" s="198"/>
      <c r="J245" s="76"/>
      <c r="K245" s="76"/>
      <c r="L245" s="74"/>
      <c r="M245" s="241"/>
      <c r="N245" s="49"/>
      <c r="O245" s="49"/>
      <c r="P245" s="49"/>
      <c r="Q245" s="49"/>
      <c r="R245" s="49"/>
      <c r="S245" s="49"/>
      <c r="T245" s="97"/>
      <c r="AT245" s="25" t="s">
        <v>269</v>
      </c>
      <c r="AU245" s="25" t="s">
        <v>92</v>
      </c>
    </row>
    <row r="246" spans="2:51" s="12" customFormat="1" ht="13.5">
      <c r="B246" s="253"/>
      <c r="C246" s="254"/>
      <c r="D246" s="239" t="s">
        <v>278</v>
      </c>
      <c r="E246" s="255" t="s">
        <v>40</v>
      </c>
      <c r="F246" s="256" t="s">
        <v>2414</v>
      </c>
      <c r="G246" s="254"/>
      <c r="H246" s="257">
        <v>8.39</v>
      </c>
      <c r="I246" s="258"/>
      <c r="J246" s="254"/>
      <c r="K246" s="254"/>
      <c r="L246" s="259"/>
      <c r="M246" s="260"/>
      <c r="N246" s="261"/>
      <c r="O246" s="261"/>
      <c r="P246" s="261"/>
      <c r="Q246" s="261"/>
      <c r="R246" s="261"/>
      <c r="S246" s="261"/>
      <c r="T246" s="262"/>
      <c r="AT246" s="263" t="s">
        <v>278</v>
      </c>
      <c r="AU246" s="263" t="s">
        <v>92</v>
      </c>
      <c r="AV246" s="12" t="s">
        <v>92</v>
      </c>
      <c r="AW246" s="12" t="s">
        <v>47</v>
      </c>
      <c r="AX246" s="12" t="s">
        <v>24</v>
      </c>
      <c r="AY246" s="263" t="s">
        <v>261</v>
      </c>
    </row>
    <row r="247" spans="2:65" s="1" customFormat="1" ht="14.4" customHeight="1">
      <c r="B247" s="48"/>
      <c r="C247" s="228" t="s">
        <v>734</v>
      </c>
      <c r="D247" s="228" t="s">
        <v>262</v>
      </c>
      <c r="E247" s="229" t="s">
        <v>753</v>
      </c>
      <c r="F247" s="230" t="s">
        <v>754</v>
      </c>
      <c r="G247" s="231" t="s">
        <v>340</v>
      </c>
      <c r="H247" s="232">
        <v>8.39</v>
      </c>
      <c r="I247" s="233"/>
      <c r="J247" s="232">
        <f>ROUND(I247*H247,2)</f>
        <v>0</v>
      </c>
      <c r="K247" s="230" t="s">
        <v>266</v>
      </c>
      <c r="L247" s="74"/>
      <c r="M247" s="234" t="s">
        <v>40</v>
      </c>
      <c r="N247" s="235" t="s">
        <v>55</v>
      </c>
      <c r="O247" s="49"/>
      <c r="P247" s="236">
        <f>O247*H247</f>
        <v>0</v>
      </c>
      <c r="Q247" s="236">
        <v>0</v>
      </c>
      <c r="R247" s="236">
        <f>Q247*H247</f>
        <v>0</v>
      </c>
      <c r="S247" s="236">
        <v>0</v>
      </c>
      <c r="T247" s="237">
        <f>S247*H247</f>
        <v>0</v>
      </c>
      <c r="AR247" s="25" t="s">
        <v>287</v>
      </c>
      <c r="AT247" s="25" t="s">
        <v>262</v>
      </c>
      <c r="AU247" s="25" t="s">
        <v>92</v>
      </c>
      <c r="AY247" s="25" t="s">
        <v>261</v>
      </c>
      <c r="BE247" s="238">
        <f>IF(N247="základní",J247,0)</f>
        <v>0</v>
      </c>
      <c r="BF247" s="238">
        <f>IF(N247="snížená",J247,0)</f>
        <v>0</v>
      </c>
      <c r="BG247" s="238">
        <f>IF(N247="zákl. přenesená",J247,0)</f>
        <v>0</v>
      </c>
      <c r="BH247" s="238">
        <f>IF(N247="sníž. přenesená",J247,0)</f>
        <v>0</v>
      </c>
      <c r="BI247" s="238">
        <f>IF(N247="nulová",J247,0)</f>
        <v>0</v>
      </c>
      <c r="BJ247" s="25" t="s">
        <v>24</v>
      </c>
      <c r="BK247" s="238">
        <f>ROUND(I247*H247,2)</f>
        <v>0</v>
      </c>
      <c r="BL247" s="25" t="s">
        <v>287</v>
      </c>
      <c r="BM247" s="25" t="s">
        <v>2415</v>
      </c>
    </row>
    <row r="248" spans="2:47" s="1" customFormat="1" ht="13.5">
      <c r="B248" s="48"/>
      <c r="C248" s="76"/>
      <c r="D248" s="239" t="s">
        <v>269</v>
      </c>
      <c r="E248" s="76"/>
      <c r="F248" s="240" t="s">
        <v>756</v>
      </c>
      <c r="G248" s="76"/>
      <c r="H248" s="76"/>
      <c r="I248" s="198"/>
      <c r="J248" s="76"/>
      <c r="K248" s="76"/>
      <c r="L248" s="74"/>
      <c r="M248" s="241"/>
      <c r="N248" s="49"/>
      <c r="O248" s="49"/>
      <c r="P248" s="49"/>
      <c r="Q248" s="49"/>
      <c r="R248" s="49"/>
      <c r="S248" s="49"/>
      <c r="T248" s="97"/>
      <c r="AT248" s="25" t="s">
        <v>269</v>
      </c>
      <c r="AU248" s="25" t="s">
        <v>92</v>
      </c>
    </row>
    <row r="249" spans="2:47" s="1" customFormat="1" ht="13.5">
      <c r="B249" s="48"/>
      <c r="C249" s="76"/>
      <c r="D249" s="239" t="s">
        <v>343</v>
      </c>
      <c r="E249" s="76"/>
      <c r="F249" s="242" t="s">
        <v>757</v>
      </c>
      <c r="G249" s="76"/>
      <c r="H249" s="76"/>
      <c r="I249" s="198"/>
      <c r="J249" s="76"/>
      <c r="K249" s="76"/>
      <c r="L249" s="74"/>
      <c r="M249" s="241"/>
      <c r="N249" s="49"/>
      <c r="O249" s="49"/>
      <c r="P249" s="49"/>
      <c r="Q249" s="49"/>
      <c r="R249" s="49"/>
      <c r="S249" s="49"/>
      <c r="T249" s="97"/>
      <c r="AT249" s="25" t="s">
        <v>343</v>
      </c>
      <c r="AU249" s="25" t="s">
        <v>92</v>
      </c>
    </row>
    <row r="250" spans="2:63" s="10" customFormat="1" ht="29.85" customHeight="1">
      <c r="B250" s="214"/>
      <c r="C250" s="215"/>
      <c r="D250" s="216" t="s">
        <v>83</v>
      </c>
      <c r="E250" s="274" t="s">
        <v>287</v>
      </c>
      <c r="F250" s="274" t="s">
        <v>778</v>
      </c>
      <c r="G250" s="215"/>
      <c r="H250" s="215"/>
      <c r="I250" s="218"/>
      <c r="J250" s="275">
        <f>BK250</f>
        <v>0</v>
      </c>
      <c r="K250" s="215"/>
      <c r="L250" s="220"/>
      <c r="M250" s="221"/>
      <c r="N250" s="222"/>
      <c r="O250" s="222"/>
      <c r="P250" s="223">
        <f>SUM(P251:P254)</f>
        <v>0</v>
      </c>
      <c r="Q250" s="222"/>
      <c r="R250" s="223">
        <f>SUM(R251:R254)</f>
        <v>21.50292</v>
      </c>
      <c r="S250" s="222"/>
      <c r="T250" s="224">
        <f>SUM(T251:T254)</f>
        <v>0</v>
      </c>
      <c r="AR250" s="225" t="s">
        <v>24</v>
      </c>
      <c r="AT250" s="226" t="s">
        <v>83</v>
      </c>
      <c r="AU250" s="226" t="s">
        <v>24</v>
      </c>
      <c r="AY250" s="225" t="s">
        <v>261</v>
      </c>
      <c r="BK250" s="227">
        <f>SUM(BK251:BK254)</f>
        <v>0</v>
      </c>
    </row>
    <row r="251" spans="2:65" s="1" customFormat="1" ht="22.8" customHeight="1">
      <c r="B251" s="48"/>
      <c r="C251" s="228" t="s">
        <v>739</v>
      </c>
      <c r="D251" s="228" t="s">
        <v>262</v>
      </c>
      <c r="E251" s="229" t="s">
        <v>2416</v>
      </c>
      <c r="F251" s="230" t="s">
        <v>2417</v>
      </c>
      <c r="G251" s="231" t="s">
        <v>340</v>
      </c>
      <c r="H251" s="232">
        <v>10.73</v>
      </c>
      <c r="I251" s="233"/>
      <c r="J251" s="232">
        <f>ROUND(I251*H251,2)</f>
        <v>0</v>
      </c>
      <c r="K251" s="230" t="s">
        <v>266</v>
      </c>
      <c r="L251" s="74"/>
      <c r="M251" s="234" t="s">
        <v>40</v>
      </c>
      <c r="N251" s="235" t="s">
        <v>55</v>
      </c>
      <c r="O251" s="49"/>
      <c r="P251" s="236">
        <f>O251*H251</f>
        <v>0</v>
      </c>
      <c r="Q251" s="236">
        <v>2.004</v>
      </c>
      <c r="R251" s="236">
        <f>Q251*H251</f>
        <v>21.50292</v>
      </c>
      <c r="S251" s="236">
        <v>0</v>
      </c>
      <c r="T251" s="237">
        <f>S251*H251</f>
        <v>0</v>
      </c>
      <c r="AR251" s="25" t="s">
        <v>287</v>
      </c>
      <c r="AT251" s="25" t="s">
        <v>262</v>
      </c>
      <c r="AU251" s="25" t="s">
        <v>92</v>
      </c>
      <c r="AY251" s="25" t="s">
        <v>261</v>
      </c>
      <c r="BE251" s="238">
        <f>IF(N251="základní",J251,0)</f>
        <v>0</v>
      </c>
      <c r="BF251" s="238">
        <f>IF(N251="snížená",J251,0)</f>
        <v>0</v>
      </c>
      <c r="BG251" s="238">
        <f>IF(N251="zákl. přenesená",J251,0)</f>
        <v>0</v>
      </c>
      <c r="BH251" s="238">
        <f>IF(N251="sníž. přenesená",J251,0)</f>
        <v>0</v>
      </c>
      <c r="BI251" s="238">
        <f>IF(N251="nulová",J251,0)</f>
        <v>0</v>
      </c>
      <c r="BJ251" s="25" t="s">
        <v>24</v>
      </c>
      <c r="BK251" s="238">
        <f>ROUND(I251*H251,2)</f>
        <v>0</v>
      </c>
      <c r="BL251" s="25" t="s">
        <v>287</v>
      </c>
      <c r="BM251" s="25" t="s">
        <v>2418</v>
      </c>
    </row>
    <row r="252" spans="2:47" s="1" customFormat="1" ht="13.5">
      <c r="B252" s="48"/>
      <c r="C252" s="76"/>
      <c r="D252" s="239" t="s">
        <v>269</v>
      </c>
      <c r="E252" s="76"/>
      <c r="F252" s="240" t="s">
        <v>2419</v>
      </c>
      <c r="G252" s="76"/>
      <c r="H252" s="76"/>
      <c r="I252" s="198"/>
      <c r="J252" s="76"/>
      <c r="K252" s="76"/>
      <c r="L252" s="74"/>
      <c r="M252" s="241"/>
      <c r="N252" s="49"/>
      <c r="O252" s="49"/>
      <c r="P252" s="49"/>
      <c r="Q252" s="49"/>
      <c r="R252" s="49"/>
      <c r="S252" s="49"/>
      <c r="T252" s="97"/>
      <c r="AT252" s="25" t="s">
        <v>269</v>
      </c>
      <c r="AU252" s="25" t="s">
        <v>92</v>
      </c>
    </row>
    <row r="253" spans="2:47" s="1" customFormat="1" ht="13.5">
      <c r="B253" s="48"/>
      <c r="C253" s="76"/>
      <c r="D253" s="239" t="s">
        <v>343</v>
      </c>
      <c r="E253" s="76"/>
      <c r="F253" s="242" t="s">
        <v>838</v>
      </c>
      <c r="G253" s="76"/>
      <c r="H253" s="76"/>
      <c r="I253" s="198"/>
      <c r="J253" s="76"/>
      <c r="K253" s="76"/>
      <c r="L253" s="74"/>
      <c r="M253" s="241"/>
      <c r="N253" s="49"/>
      <c r="O253" s="49"/>
      <c r="P253" s="49"/>
      <c r="Q253" s="49"/>
      <c r="R253" s="49"/>
      <c r="S253" s="49"/>
      <c r="T253" s="97"/>
      <c r="AT253" s="25" t="s">
        <v>343</v>
      </c>
      <c r="AU253" s="25" t="s">
        <v>92</v>
      </c>
    </row>
    <row r="254" spans="2:51" s="12" customFormat="1" ht="13.5">
      <c r="B254" s="253"/>
      <c r="C254" s="254"/>
      <c r="D254" s="239" t="s">
        <v>278</v>
      </c>
      <c r="E254" s="255" t="s">
        <v>40</v>
      </c>
      <c r="F254" s="256" t="s">
        <v>2420</v>
      </c>
      <c r="G254" s="254"/>
      <c r="H254" s="257">
        <v>10.73</v>
      </c>
      <c r="I254" s="258"/>
      <c r="J254" s="254"/>
      <c r="K254" s="254"/>
      <c r="L254" s="259"/>
      <c r="M254" s="260"/>
      <c r="N254" s="261"/>
      <c r="O254" s="261"/>
      <c r="P254" s="261"/>
      <c r="Q254" s="261"/>
      <c r="R254" s="261"/>
      <c r="S254" s="261"/>
      <c r="T254" s="262"/>
      <c r="AT254" s="263" t="s">
        <v>278</v>
      </c>
      <c r="AU254" s="263" t="s">
        <v>92</v>
      </c>
      <c r="AV254" s="12" t="s">
        <v>92</v>
      </c>
      <c r="AW254" s="12" t="s">
        <v>47</v>
      </c>
      <c r="AX254" s="12" t="s">
        <v>24</v>
      </c>
      <c r="AY254" s="263" t="s">
        <v>261</v>
      </c>
    </row>
    <row r="255" spans="2:63" s="10" customFormat="1" ht="29.85" customHeight="1">
      <c r="B255" s="214"/>
      <c r="C255" s="215"/>
      <c r="D255" s="216" t="s">
        <v>83</v>
      </c>
      <c r="E255" s="274" t="s">
        <v>313</v>
      </c>
      <c r="F255" s="274" t="s">
        <v>866</v>
      </c>
      <c r="G255" s="215"/>
      <c r="H255" s="215"/>
      <c r="I255" s="218"/>
      <c r="J255" s="275">
        <f>BK255</f>
        <v>0</v>
      </c>
      <c r="K255" s="215"/>
      <c r="L255" s="220"/>
      <c r="M255" s="221"/>
      <c r="N255" s="222"/>
      <c r="O255" s="222"/>
      <c r="P255" s="223">
        <f>SUM(P256:P258)</f>
        <v>0</v>
      </c>
      <c r="Q255" s="222"/>
      <c r="R255" s="223">
        <f>SUM(R256:R258)</f>
        <v>0</v>
      </c>
      <c r="S255" s="222"/>
      <c r="T255" s="224">
        <f>SUM(T256:T258)</f>
        <v>4.8</v>
      </c>
      <c r="AR255" s="225" t="s">
        <v>24</v>
      </c>
      <c r="AT255" s="226" t="s">
        <v>83</v>
      </c>
      <c r="AU255" s="226" t="s">
        <v>24</v>
      </c>
      <c r="AY255" s="225" t="s">
        <v>261</v>
      </c>
      <c r="BK255" s="227">
        <f>SUM(BK256:BK258)</f>
        <v>0</v>
      </c>
    </row>
    <row r="256" spans="2:65" s="1" customFormat="1" ht="22.8" customHeight="1">
      <c r="B256" s="48"/>
      <c r="C256" s="228" t="s">
        <v>746</v>
      </c>
      <c r="D256" s="228" t="s">
        <v>262</v>
      </c>
      <c r="E256" s="229" t="s">
        <v>868</v>
      </c>
      <c r="F256" s="230" t="s">
        <v>869</v>
      </c>
      <c r="G256" s="231" t="s">
        <v>340</v>
      </c>
      <c r="H256" s="232">
        <v>2</v>
      </c>
      <c r="I256" s="233"/>
      <c r="J256" s="232">
        <f>ROUND(I256*H256,2)</f>
        <v>0</v>
      </c>
      <c r="K256" s="230" t="s">
        <v>40</v>
      </c>
      <c r="L256" s="74"/>
      <c r="M256" s="234" t="s">
        <v>40</v>
      </c>
      <c r="N256" s="235" t="s">
        <v>55</v>
      </c>
      <c r="O256" s="49"/>
      <c r="P256" s="236">
        <f>O256*H256</f>
        <v>0</v>
      </c>
      <c r="Q256" s="236">
        <v>0</v>
      </c>
      <c r="R256" s="236">
        <f>Q256*H256</f>
        <v>0</v>
      </c>
      <c r="S256" s="236">
        <v>2.4</v>
      </c>
      <c r="T256" s="237">
        <f>S256*H256</f>
        <v>4.8</v>
      </c>
      <c r="AR256" s="25" t="s">
        <v>287</v>
      </c>
      <c r="AT256" s="25" t="s">
        <v>262</v>
      </c>
      <c r="AU256" s="25" t="s">
        <v>92</v>
      </c>
      <c r="AY256" s="25" t="s">
        <v>261</v>
      </c>
      <c r="BE256" s="238">
        <f>IF(N256="základní",J256,0)</f>
        <v>0</v>
      </c>
      <c r="BF256" s="238">
        <f>IF(N256="snížená",J256,0)</f>
        <v>0</v>
      </c>
      <c r="BG256" s="238">
        <f>IF(N256="zákl. přenesená",J256,0)</f>
        <v>0</v>
      </c>
      <c r="BH256" s="238">
        <f>IF(N256="sníž. přenesená",J256,0)</f>
        <v>0</v>
      </c>
      <c r="BI256" s="238">
        <f>IF(N256="nulová",J256,0)</f>
        <v>0</v>
      </c>
      <c r="BJ256" s="25" t="s">
        <v>24</v>
      </c>
      <c r="BK256" s="238">
        <f>ROUND(I256*H256,2)</f>
        <v>0</v>
      </c>
      <c r="BL256" s="25" t="s">
        <v>287</v>
      </c>
      <c r="BM256" s="25" t="s">
        <v>2421</v>
      </c>
    </row>
    <row r="257" spans="2:47" s="1" customFormat="1" ht="13.5">
      <c r="B257" s="48"/>
      <c r="C257" s="76"/>
      <c r="D257" s="239" t="s">
        <v>271</v>
      </c>
      <c r="E257" s="76"/>
      <c r="F257" s="242" t="s">
        <v>871</v>
      </c>
      <c r="G257" s="76"/>
      <c r="H257" s="76"/>
      <c r="I257" s="198"/>
      <c r="J257" s="76"/>
      <c r="K257" s="76"/>
      <c r="L257" s="74"/>
      <c r="M257" s="241"/>
      <c r="N257" s="49"/>
      <c r="O257" s="49"/>
      <c r="P257" s="49"/>
      <c r="Q257" s="49"/>
      <c r="R257" s="49"/>
      <c r="S257" s="49"/>
      <c r="T257" s="97"/>
      <c r="AT257" s="25" t="s">
        <v>271</v>
      </c>
      <c r="AU257" s="25" t="s">
        <v>92</v>
      </c>
    </row>
    <row r="258" spans="2:51" s="12" customFormat="1" ht="13.5">
      <c r="B258" s="253"/>
      <c r="C258" s="254"/>
      <c r="D258" s="239" t="s">
        <v>278</v>
      </c>
      <c r="E258" s="255" t="s">
        <v>40</v>
      </c>
      <c r="F258" s="256" t="s">
        <v>2422</v>
      </c>
      <c r="G258" s="254"/>
      <c r="H258" s="257">
        <v>2</v>
      </c>
      <c r="I258" s="258"/>
      <c r="J258" s="254"/>
      <c r="K258" s="254"/>
      <c r="L258" s="259"/>
      <c r="M258" s="260"/>
      <c r="N258" s="261"/>
      <c r="O258" s="261"/>
      <c r="P258" s="261"/>
      <c r="Q258" s="261"/>
      <c r="R258" s="261"/>
      <c r="S258" s="261"/>
      <c r="T258" s="262"/>
      <c r="AT258" s="263" t="s">
        <v>278</v>
      </c>
      <c r="AU258" s="263" t="s">
        <v>92</v>
      </c>
      <c r="AV258" s="12" t="s">
        <v>92</v>
      </c>
      <c r="AW258" s="12" t="s">
        <v>47</v>
      </c>
      <c r="AX258" s="12" t="s">
        <v>24</v>
      </c>
      <c r="AY258" s="263" t="s">
        <v>261</v>
      </c>
    </row>
    <row r="259" spans="2:63" s="10" customFormat="1" ht="29.85" customHeight="1">
      <c r="B259" s="214"/>
      <c r="C259" s="215"/>
      <c r="D259" s="216" t="s">
        <v>83</v>
      </c>
      <c r="E259" s="274" t="s">
        <v>893</v>
      </c>
      <c r="F259" s="274" t="s">
        <v>894</v>
      </c>
      <c r="G259" s="215"/>
      <c r="H259" s="215"/>
      <c r="I259" s="218"/>
      <c r="J259" s="275">
        <f>BK259</f>
        <v>0</v>
      </c>
      <c r="K259" s="215"/>
      <c r="L259" s="220"/>
      <c r="M259" s="221"/>
      <c r="N259" s="222"/>
      <c r="O259" s="222"/>
      <c r="P259" s="223">
        <f>SUM(P260:P281)</f>
        <v>0</v>
      </c>
      <c r="Q259" s="222"/>
      <c r="R259" s="223">
        <f>SUM(R260:R281)</f>
        <v>0</v>
      </c>
      <c r="S259" s="222"/>
      <c r="T259" s="224">
        <f>SUM(T260:T281)</f>
        <v>0</v>
      </c>
      <c r="AR259" s="225" t="s">
        <v>24</v>
      </c>
      <c r="AT259" s="226" t="s">
        <v>83</v>
      </c>
      <c r="AU259" s="226" t="s">
        <v>24</v>
      </c>
      <c r="AY259" s="225" t="s">
        <v>261</v>
      </c>
      <c r="BK259" s="227">
        <f>SUM(BK260:BK281)</f>
        <v>0</v>
      </c>
    </row>
    <row r="260" spans="2:65" s="1" customFormat="1" ht="22.8" customHeight="1">
      <c r="B260" s="48"/>
      <c r="C260" s="228" t="s">
        <v>752</v>
      </c>
      <c r="D260" s="228" t="s">
        <v>262</v>
      </c>
      <c r="E260" s="229" t="s">
        <v>896</v>
      </c>
      <c r="F260" s="230" t="s">
        <v>897</v>
      </c>
      <c r="G260" s="231" t="s">
        <v>363</v>
      </c>
      <c r="H260" s="232">
        <v>4.8</v>
      </c>
      <c r="I260" s="233"/>
      <c r="J260" s="232">
        <f>ROUND(I260*H260,2)</f>
        <v>0</v>
      </c>
      <c r="K260" s="230" t="s">
        <v>266</v>
      </c>
      <c r="L260" s="74"/>
      <c r="M260" s="234" t="s">
        <v>40</v>
      </c>
      <c r="N260" s="235" t="s">
        <v>55</v>
      </c>
      <c r="O260" s="49"/>
      <c r="P260" s="236">
        <f>O260*H260</f>
        <v>0</v>
      </c>
      <c r="Q260" s="236">
        <v>0</v>
      </c>
      <c r="R260" s="236">
        <f>Q260*H260</f>
        <v>0</v>
      </c>
      <c r="S260" s="236">
        <v>0</v>
      </c>
      <c r="T260" s="237">
        <f>S260*H260</f>
        <v>0</v>
      </c>
      <c r="AR260" s="25" t="s">
        <v>287</v>
      </c>
      <c r="AT260" s="25" t="s">
        <v>262</v>
      </c>
      <c r="AU260" s="25" t="s">
        <v>92</v>
      </c>
      <c r="AY260" s="25" t="s">
        <v>261</v>
      </c>
      <c r="BE260" s="238">
        <f>IF(N260="základní",J260,0)</f>
        <v>0</v>
      </c>
      <c r="BF260" s="238">
        <f>IF(N260="snížená",J260,0)</f>
        <v>0</v>
      </c>
      <c r="BG260" s="238">
        <f>IF(N260="zákl. přenesená",J260,0)</f>
        <v>0</v>
      </c>
      <c r="BH260" s="238">
        <f>IF(N260="sníž. přenesená",J260,0)</f>
        <v>0</v>
      </c>
      <c r="BI260" s="238">
        <f>IF(N260="nulová",J260,0)</f>
        <v>0</v>
      </c>
      <c r="BJ260" s="25" t="s">
        <v>24</v>
      </c>
      <c r="BK260" s="238">
        <f>ROUND(I260*H260,2)</f>
        <v>0</v>
      </c>
      <c r="BL260" s="25" t="s">
        <v>287</v>
      </c>
      <c r="BM260" s="25" t="s">
        <v>2423</v>
      </c>
    </row>
    <row r="261" spans="2:47" s="1" customFormat="1" ht="13.5">
      <c r="B261" s="48"/>
      <c r="C261" s="76"/>
      <c r="D261" s="239" t="s">
        <v>269</v>
      </c>
      <c r="E261" s="76"/>
      <c r="F261" s="240" t="s">
        <v>899</v>
      </c>
      <c r="G261" s="76"/>
      <c r="H261" s="76"/>
      <c r="I261" s="198"/>
      <c r="J261" s="76"/>
      <c r="K261" s="76"/>
      <c r="L261" s="74"/>
      <c r="M261" s="241"/>
      <c r="N261" s="49"/>
      <c r="O261" s="49"/>
      <c r="P261" s="49"/>
      <c r="Q261" s="49"/>
      <c r="R261" s="49"/>
      <c r="S261" s="49"/>
      <c r="T261" s="97"/>
      <c r="AT261" s="25" t="s">
        <v>269</v>
      </c>
      <c r="AU261" s="25" t="s">
        <v>92</v>
      </c>
    </row>
    <row r="262" spans="2:47" s="1" customFormat="1" ht="13.5">
      <c r="B262" s="48"/>
      <c r="C262" s="76"/>
      <c r="D262" s="239" t="s">
        <v>343</v>
      </c>
      <c r="E262" s="76"/>
      <c r="F262" s="242" t="s">
        <v>900</v>
      </c>
      <c r="G262" s="76"/>
      <c r="H262" s="76"/>
      <c r="I262" s="198"/>
      <c r="J262" s="76"/>
      <c r="K262" s="76"/>
      <c r="L262" s="74"/>
      <c r="M262" s="241"/>
      <c r="N262" s="49"/>
      <c r="O262" s="49"/>
      <c r="P262" s="49"/>
      <c r="Q262" s="49"/>
      <c r="R262" s="49"/>
      <c r="S262" s="49"/>
      <c r="T262" s="97"/>
      <c r="AT262" s="25" t="s">
        <v>343</v>
      </c>
      <c r="AU262" s="25" t="s">
        <v>92</v>
      </c>
    </row>
    <row r="263" spans="2:65" s="1" customFormat="1" ht="14.4" customHeight="1">
      <c r="B263" s="48"/>
      <c r="C263" s="228" t="s">
        <v>759</v>
      </c>
      <c r="D263" s="228" t="s">
        <v>262</v>
      </c>
      <c r="E263" s="229" t="s">
        <v>902</v>
      </c>
      <c r="F263" s="230" t="s">
        <v>903</v>
      </c>
      <c r="G263" s="231" t="s">
        <v>363</v>
      </c>
      <c r="H263" s="232">
        <v>52.8</v>
      </c>
      <c r="I263" s="233"/>
      <c r="J263" s="232">
        <f>ROUND(I263*H263,2)</f>
        <v>0</v>
      </c>
      <c r="K263" s="230" t="s">
        <v>266</v>
      </c>
      <c r="L263" s="74"/>
      <c r="M263" s="234" t="s">
        <v>40</v>
      </c>
      <c r="N263" s="235" t="s">
        <v>55</v>
      </c>
      <c r="O263" s="49"/>
      <c r="P263" s="236">
        <f>O263*H263</f>
        <v>0</v>
      </c>
      <c r="Q263" s="236">
        <v>0</v>
      </c>
      <c r="R263" s="236">
        <f>Q263*H263</f>
        <v>0</v>
      </c>
      <c r="S263" s="236">
        <v>0</v>
      </c>
      <c r="T263" s="237">
        <f>S263*H263</f>
        <v>0</v>
      </c>
      <c r="AR263" s="25" t="s">
        <v>287</v>
      </c>
      <c r="AT263" s="25" t="s">
        <v>262</v>
      </c>
      <c r="AU263" s="25" t="s">
        <v>92</v>
      </c>
      <c r="AY263" s="25" t="s">
        <v>261</v>
      </c>
      <c r="BE263" s="238">
        <f>IF(N263="základní",J263,0)</f>
        <v>0</v>
      </c>
      <c r="BF263" s="238">
        <f>IF(N263="snížená",J263,0)</f>
        <v>0</v>
      </c>
      <c r="BG263" s="238">
        <f>IF(N263="zákl. přenesená",J263,0)</f>
        <v>0</v>
      </c>
      <c r="BH263" s="238">
        <f>IF(N263="sníž. přenesená",J263,0)</f>
        <v>0</v>
      </c>
      <c r="BI263" s="238">
        <f>IF(N263="nulová",J263,0)</f>
        <v>0</v>
      </c>
      <c r="BJ263" s="25" t="s">
        <v>24</v>
      </c>
      <c r="BK263" s="238">
        <f>ROUND(I263*H263,2)</f>
        <v>0</v>
      </c>
      <c r="BL263" s="25" t="s">
        <v>287</v>
      </c>
      <c r="BM263" s="25" t="s">
        <v>2424</v>
      </c>
    </row>
    <row r="264" spans="2:47" s="1" customFormat="1" ht="13.5">
      <c r="B264" s="48"/>
      <c r="C264" s="76"/>
      <c r="D264" s="239" t="s">
        <v>269</v>
      </c>
      <c r="E264" s="76"/>
      <c r="F264" s="240" t="s">
        <v>905</v>
      </c>
      <c r="G264" s="76"/>
      <c r="H264" s="76"/>
      <c r="I264" s="198"/>
      <c r="J264" s="76"/>
      <c r="K264" s="76"/>
      <c r="L264" s="74"/>
      <c r="M264" s="241"/>
      <c r="N264" s="49"/>
      <c r="O264" s="49"/>
      <c r="P264" s="49"/>
      <c r="Q264" s="49"/>
      <c r="R264" s="49"/>
      <c r="S264" s="49"/>
      <c r="T264" s="97"/>
      <c r="AT264" s="25" t="s">
        <v>269</v>
      </c>
      <c r="AU264" s="25" t="s">
        <v>92</v>
      </c>
    </row>
    <row r="265" spans="2:47" s="1" customFormat="1" ht="13.5">
      <c r="B265" s="48"/>
      <c r="C265" s="76"/>
      <c r="D265" s="239" t="s">
        <v>343</v>
      </c>
      <c r="E265" s="76"/>
      <c r="F265" s="242" t="s">
        <v>900</v>
      </c>
      <c r="G265" s="76"/>
      <c r="H265" s="76"/>
      <c r="I265" s="198"/>
      <c r="J265" s="76"/>
      <c r="K265" s="76"/>
      <c r="L265" s="74"/>
      <c r="M265" s="241"/>
      <c r="N265" s="49"/>
      <c r="O265" s="49"/>
      <c r="P265" s="49"/>
      <c r="Q265" s="49"/>
      <c r="R265" s="49"/>
      <c r="S265" s="49"/>
      <c r="T265" s="97"/>
      <c r="AT265" s="25" t="s">
        <v>343</v>
      </c>
      <c r="AU265" s="25" t="s">
        <v>92</v>
      </c>
    </row>
    <row r="266" spans="2:51" s="12" customFormat="1" ht="13.5">
      <c r="B266" s="253"/>
      <c r="C266" s="254"/>
      <c r="D266" s="239" t="s">
        <v>278</v>
      </c>
      <c r="E266" s="255" t="s">
        <v>40</v>
      </c>
      <c r="F266" s="256" t="s">
        <v>2425</v>
      </c>
      <c r="G266" s="254"/>
      <c r="H266" s="257">
        <v>52.8</v>
      </c>
      <c r="I266" s="258"/>
      <c r="J266" s="254"/>
      <c r="K266" s="254"/>
      <c r="L266" s="259"/>
      <c r="M266" s="260"/>
      <c r="N266" s="261"/>
      <c r="O266" s="261"/>
      <c r="P266" s="261"/>
      <c r="Q266" s="261"/>
      <c r="R266" s="261"/>
      <c r="S266" s="261"/>
      <c r="T266" s="262"/>
      <c r="AT266" s="263" t="s">
        <v>278</v>
      </c>
      <c r="AU266" s="263" t="s">
        <v>92</v>
      </c>
      <c r="AV266" s="12" t="s">
        <v>92</v>
      </c>
      <c r="AW266" s="12" t="s">
        <v>47</v>
      </c>
      <c r="AX266" s="12" t="s">
        <v>24</v>
      </c>
      <c r="AY266" s="263" t="s">
        <v>261</v>
      </c>
    </row>
    <row r="267" spans="2:65" s="1" customFormat="1" ht="14.4" customHeight="1">
      <c r="B267" s="48"/>
      <c r="C267" s="228" t="s">
        <v>766</v>
      </c>
      <c r="D267" s="228" t="s">
        <v>262</v>
      </c>
      <c r="E267" s="229" t="s">
        <v>908</v>
      </c>
      <c r="F267" s="230" t="s">
        <v>909</v>
      </c>
      <c r="G267" s="231" t="s">
        <v>363</v>
      </c>
      <c r="H267" s="232">
        <v>4.8</v>
      </c>
      <c r="I267" s="233"/>
      <c r="J267" s="232">
        <f>ROUND(I267*H267,2)</f>
        <v>0</v>
      </c>
      <c r="K267" s="230" t="s">
        <v>266</v>
      </c>
      <c r="L267" s="74"/>
      <c r="M267" s="234" t="s">
        <v>40</v>
      </c>
      <c r="N267" s="235" t="s">
        <v>55</v>
      </c>
      <c r="O267" s="49"/>
      <c r="P267" s="236">
        <f>O267*H267</f>
        <v>0</v>
      </c>
      <c r="Q267" s="236">
        <v>0</v>
      </c>
      <c r="R267" s="236">
        <f>Q267*H267</f>
        <v>0</v>
      </c>
      <c r="S267" s="236">
        <v>0</v>
      </c>
      <c r="T267" s="237">
        <f>S267*H267</f>
        <v>0</v>
      </c>
      <c r="AR267" s="25" t="s">
        <v>287</v>
      </c>
      <c r="AT267" s="25" t="s">
        <v>262</v>
      </c>
      <c r="AU267" s="25" t="s">
        <v>92</v>
      </c>
      <c r="AY267" s="25" t="s">
        <v>261</v>
      </c>
      <c r="BE267" s="238">
        <f>IF(N267="základní",J267,0)</f>
        <v>0</v>
      </c>
      <c r="BF267" s="238">
        <f>IF(N267="snížená",J267,0)</f>
        <v>0</v>
      </c>
      <c r="BG267" s="238">
        <f>IF(N267="zákl. přenesená",J267,0)</f>
        <v>0</v>
      </c>
      <c r="BH267" s="238">
        <f>IF(N267="sníž. přenesená",J267,0)</f>
        <v>0</v>
      </c>
      <c r="BI267" s="238">
        <f>IF(N267="nulová",J267,0)</f>
        <v>0</v>
      </c>
      <c r="BJ267" s="25" t="s">
        <v>24</v>
      </c>
      <c r="BK267" s="238">
        <f>ROUND(I267*H267,2)</f>
        <v>0</v>
      </c>
      <c r="BL267" s="25" t="s">
        <v>287</v>
      </c>
      <c r="BM267" s="25" t="s">
        <v>2426</v>
      </c>
    </row>
    <row r="268" spans="2:47" s="1" customFormat="1" ht="13.5">
      <c r="B268" s="48"/>
      <c r="C268" s="76"/>
      <c r="D268" s="239" t="s">
        <v>269</v>
      </c>
      <c r="E268" s="76"/>
      <c r="F268" s="240" t="s">
        <v>911</v>
      </c>
      <c r="G268" s="76"/>
      <c r="H268" s="76"/>
      <c r="I268" s="198"/>
      <c r="J268" s="76"/>
      <c r="K268" s="76"/>
      <c r="L268" s="74"/>
      <c r="M268" s="241"/>
      <c r="N268" s="49"/>
      <c r="O268" s="49"/>
      <c r="P268" s="49"/>
      <c r="Q268" s="49"/>
      <c r="R268" s="49"/>
      <c r="S268" s="49"/>
      <c r="T268" s="97"/>
      <c r="AT268" s="25" t="s">
        <v>269</v>
      </c>
      <c r="AU268" s="25" t="s">
        <v>92</v>
      </c>
    </row>
    <row r="269" spans="2:47" s="1" customFormat="1" ht="13.5">
      <c r="B269" s="48"/>
      <c r="C269" s="76"/>
      <c r="D269" s="239" t="s">
        <v>343</v>
      </c>
      <c r="E269" s="76"/>
      <c r="F269" s="242" t="s">
        <v>912</v>
      </c>
      <c r="G269" s="76"/>
      <c r="H269" s="76"/>
      <c r="I269" s="198"/>
      <c r="J269" s="76"/>
      <c r="K269" s="76"/>
      <c r="L269" s="74"/>
      <c r="M269" s="241"/>
      <c r="N269" s="49"/>
      <c r="O269" s="49"/>
      <c r="P269" s="49"/>
      <c r="Q269" s="49"/>
      <c r="R269" s="49"/>
      <c r="S269" s="49"/>
      <c r="T269" s="97"/>
      <c r="AT269" s="25" t="s">
        <v>343</v>
      </c>
      <c r="AU269" s="25" t="s">
        <v>92</v>
      </c>
    </row>
    <row r="270" spans="2:65" s="1" customFormat="1" ht="22.8" customHeight="1">
      <c r="B270" s="48"/>
      <c r="C270" s="228" t="s">
        <v>773</v>
      </c>
      <c r="D270" s="228" t="s">
        <v>262</v>
      </c>
      <c r="E270" s="229" t="s">
        <v>914</v>
      </c>
      <c r="F270" s="230" t="s">
        <v>915</v>
      </c>
      <c r="G270" s="231" t="s">
        <v>363</v>
      </c>
      <c r="H270" s="232">
        <v>4.8</v>
      </c>
      <c r="I270" s="233"/>
      <c r="J270" s="232">
        <f>ROUND(I270*H270,2)</f>
        <v>0</v>
      </c>
      <c r="K270" s="230" t="s">
        <v>266</v>
      </c>
      <c r="L270" s="74"/>
      <c r="M270" s="234" t="s">
        <v>40</v>
      </c>
      <c r="N270" s="235" t="s">
        <v>55</v>
      </c>
      <c r="O270" s="49"/>
      <c r="P270" s="236">
        <f>O270*H270</f>
        <v>0</v>
      </c>
      <c r="Q270" s="236">
        <v>0</v>
      </c>
      <c r="R270" s="236">
        <f>Q270*H270</f>
        <v>0</v>
      </c>
      <c r="S270" s="236">
        <v>0</v>
      </c>
      <c r="T270" s="237">
        <f>S270*H270</f>
        <v>0</v>
      </c>
      <c r="AR270" s="25" t="s">
        <v>287</v>
      </c>
      <c r="AT270" s="25" t="s">
        <v>262</v>
      </c>
      <c r="AU270" s="25" t="s">
        <v>92</v>
      </c>
      <c r="AY270" s="25" t="s">
        <v>261</v>
      </c>
      <c r="BE270" s="238">
        <f>IF(N270="základní",J270,0)</f>
        <v>0</v>
      </c>
      <c r="BF270" s="238">
        <f>IF(N270="snížená",J270,0)</f>
        <v>0</v>
      </c>
      <c r="BG270" s="238">
        <f>IF(N270="zákl. přenesená",J270,0)</f>
        <v>0</v>
      </c>
      <c r="BH270" s="238">
        <f>IF(N270="sníž. přenesená",J270,0)</f>
        <v>0</v>
      </c>
      <c r="BI270" s="238">
        <f>IF(N270="nulová",J270,0)</f>
        <v>0</v>
      </c>
      <c r="BJ270" s="25" t="s">
        <v>24</v>
      </c>
      <c r="BK270" s="238">
        <f>ROUND(I270*H270,2)</f>
        <v>0</v>
      </c>
      <c r="BL270" s="25" t="s">
        <v>287</v>
      </c>
      <c r="BM270" s="25" t="s">
        <v>2427</v>
      </c>
    </row>
    <row r="271" spans="2:47" s="1" customFormat="1" ht="13.5">
      <c r="B271" s="48"/>
      <c r="C271" s="76"/>
      <c r="D271" s="239" t="s">
        <v>269</v>
      </c>
      <c r="E271" s="76"/>
      <c r="F271" s="240" t="s">
        <v>917</v>
      </c>
      <c r="G271" s="76"/>
      <c r="H271" s="76"/>
      <c r="I271" s="198"/>
      <c r="J271" s="76"/>
      <c r="K271" s="76"/>
      <c r="L271" s="74"/>
      <c r="M271" s="241"/>
      <c r="N271" s="49"/>
      <c r="O271" s="49"/>
      <c r="P271" s="49"/>
      <c r="Q271" s="49"/>
      <c r="R271" s="49"/>
      <c r="S271" s="49"/>
      <c r="T271" s="97"/>
      <c r="AT271" s="25" t="s">
        <v>269</v>
      </c>
      <c r="AU271" s="25" t="s">
        <v>92</v>
      </c>
    </row>
    <row r="272" spans="2:47" s="1" customFormat="1" ht="13.5">
      <c r="B272" s="48"/>
      <c r="C272" s="76"/>
      <c r="D272" s="239" t="s">
        <v>343</v>
      </c>
      <c r="E272" s="76"/>
      <c r="F272" s="242" t="s">
        <v>918</v>
      </c>
      <c r="G272" s="76"/>
      <c r="H272" s="76"/>
      <c r="I272" s="198"/>
      <c r="J272" s="76"/>
      <c r="K272" s="76"/>
      <c r="L272" s="74"/>
      <c r="M272" s="241"/>
      <c r="N272" s="49"/>
      <c r="O272" s="49"/>
      <c r="P272" s="49"/>
      <c r="Q272" s="49"/>
      <c r="R272" s="49"/>
      <c r="S272" s="49"/>
      <c r="T272" s="97"/>
      <c r="AT272" s="25" t="s">
        <v>343</v>
      </c>
      <c r="AU272" s="25" t="s">
        <v>92</v>
      </c>
    </row>
    <row r="273" spans="2:47" s="1" customFormat="1" ht="13.5">
      <c r="B273" s="48"/>
      <c r="C273" s="76"/>
      <c r="D273" s="239" t="s">
        <v>271</v>
      </c>
      <c r="E273" s="76"/>
      <c r="F273" s="242" t="s">
        <v>919</v>
      </c>
      <c r="G273" s="76"/>
      <c r="H273" s="76"/>
      <c r="I273" s="198"/>
      <c r="J273" s="76"/>
      <c r="K273" s="76"/>
      <c r="L273" s="74"/>
      <c r="M273" s="241"/>
      <c r="N273" s="49"/>
      <c r="O273" s="49"/>
      <c r="P273" s="49"/>
      <c r="Q273" s="49"/>
      <c r="R273" s="49"/>
      <c r="S273" s="49"/>
      <c r="T273" s="97"/>
      <c r="AT273" s="25" t="s">
        <v>271</v>
      </c>
      <c r="AU273" s="25" t="s">
        <v>92</v>
      </c>
    </row>
    <row r="274" spans="2:65" s="1" customFormat="1" ht="22.8" customHeight="1">
      <c r="B274" s="48"/>
      <c r="C274" s="228" t="s">
        <v>779</v>
      </c>
      <c r="D274" s="228" t="s">
        <v>262</v>
      </c>
      <c r="E274" s="229" t="s">
        <v>921</v>
      </c>
      <c r="F274" s="230" t="s">
        <v>922</v>
      </c>
      <c r="G274" s="231" t="s">
        <v>363</v>
      </c>
      <c r="H274" s="232">
        <v>1.83</v>
      </c>
      <c r="I274" s="233"/>
      <c r="J274" s="232">
        <f>ROUND(I274*H274,2)</f>
        <v>0</v>
      </c>
      <c r="K274" s="230" t="s">
        <v>266</v>
      </c>
      <c r="L274" s="74"/>
      <c r="M274" s="234" t="s">
        <v>40</v>
      </c>
      <c r="N274" s="235" t="s">
        <v>55</v>
      </c>
      <c r="O274" s="49"/>
      <c r="P274" s="236">
        <f>O274*H274</f>
        <v>0</v>
      </c>
      <c r="Q274" s="236">
        <v>0</v>
      </c>
      <c r="R274" s="236">
        <f>Q274*H274</f>
        <v>0</v>
      </c>
      <c r="S274" s="236">
        <v>0</v>
      </c>
      <c r="T274" s="237">
        <f>S274*H274</f>
        <v>0</v>
      </c>
      <c r="AR274" s="25" t="s">
        <v>287</v>
      </c>
      <c r="AT274" s="25" t="s">
        <v>262</v>
      </c>
      <c r="AU274" s="25" t="s">
        <v>92</v>
      </c>
      <c r="AY274" s="25" t="s">
        <v>261</v>
      </c>
      <c r="BE274" s="238">
        <f>IF(N274="základní",J274,0)</f>
        <v>0</v>
      </c>
      <c r="BF274" s="238">
        <f>IF(N274="snížená",J274,0)</f>
        <v>0</v>
      </c>
      <c r="BG274" s="238">
        <f>IF(N274="zákl. přenesená",J274,0)</f>
        <v>0</v>
      </c>
      <c r="BH274" s="238">
        <f>IF(N274="sníž. přenesená",J274,0)</f>
        <v>0</v>
      </c>
      <c r="BI274" s="238">
        <f>IF(N274="nulová",J274,0)</f>
        <v>0</v>
      </c>
      <c r="BJ274" s="25" t="s">
        <v>24</v>
      </c>
      <c r="BK274" s="238">
        <f>ROUND(I274*H274,2)</f>
        <v>0</v>
      </c>
      <c r="BL274" s="25" t="s">
        <v>287</v>
      </c>
      <c r="BM274" s="25" t="s">
        <v>2428</v>
      </c>
    </row>
    <row r="275" spans="2:47" s="1" customFormat="1" ht="13.5">
      <c r="B275" s="48"/>
      <c r="C275" s="76"/>
      <c r="D275" s="239" t="s">
        <v>269</v>
      </c>
      <c r="E275" s="76"/>
      <c r="F275" s="240" t="s">
        <v>924</v>
      </c>
      <c r="G275" s="76"/>
      <c r="H275" s="76"/>
      <c r="I275" s="198"/>
      <c r="J275" s="76"/>
      <c r="K275" s="76"/>
      <c r="L275" s="74"/>
      <c r="M275" s="241"/>
      <c r="N275" s="49"/>
      <c r="O275" s="49"/>
      <c r="P275" s="49"/>
      <c r="Q275" s="49"/>
      <c r="R275" s="49"/>
      <c r="S275" s="49"/>
      <c r="T275" s="97"/>
      <c r="AT275" s="25" t="s">
        <v>269</v>
      </c>
      <c r="AU275" s="25" t="s">
        <v>92</v>
      </c>
    </row>
    <row r="276" spans="2:47" s="1" customFormat="1" ht="13.5">
      <c r="B276" s="48"/>
      <c r="C276" s="76"/>
      <c r="D276" s="239" t="s">
        <v>271</v>
      </c>
      <c r="E276" s="76"/>
      <c r="F276" s="242" t="s">
        <v>925</v>
      </c>
      <c r="G276" s="76"/>
      <c r="H276" s="76"/>
      <c r="I276" s="198"/>
      <c r="J276" s="76"/>
      <c r="K276" s="76"/>
      <c r="L276" s="74"/>
      <c r="M276" s="241"/>
      <c r="N276" s="49"/>
      <c r="O276" s="49"/>
      <c r="P276" s="49"/>
      <c r="Q276" s="49"/>
      <c r="R276" s="49"/>
      <c r="S276" s="49"/>
      <c r="T276" s="97"/>
      <c r="AT276" s="25" t="s">
        <v>271</v>
      </c>
      <c r="AU276" s="25" t="s">
        <v>92</v>
      </c>
    </row>
    <row r="277" spans="2:51" s="11" customFormat="1" ht="13.5">
      <c r="B277" s="243"/>
      <c r="C277" s="244"/>
      <c r="D277" s="239" t="s">
        <v>278</v>
      </c>
      <c r="E277" s="245" t="s">
        <v>40</v>
      </c>
      <c r="F277" s="246" t="s">
        <v>926</v>
      </c>
      <c r="G277" s="244"/>
      <c r="H277" s="245" t="s">
        <v>40</v>
      </c>
      <c r="I277" s="247"/>
      <c r="J277" s="244"/>
      <c r="K277" s="244"/>
      <c r="L277" s="248"/>
      <c r="M277" s="249"/>
      <c r="N277" s="250"/>
      <c r="O277" s="250"/>
      <c r="P277" s="250"/>
      <c r="Q277" s="250"/>
      <c r="R277" s="250"/>
      <c r="S277" s="250"/>
      <c r="T277" s="251"/>
      <c r="AT277" s="252" t="s">
        <v>278</v>
      </c>
      <c r="AU277" s="252" t="s">
        <v>92</v>
      </c>
      <c r="AV277" s="11" t="s">
        <v>24</v>
      </c>
      <c r="AW277" s="11" t="s">
        <v>47</v>
      </c>
      <c r="AX277" s="11" t="s">
        <v>84</v>
      </c>
      <c r="AY277" s="252" t="s">
        <v>261</v>
      </c>
    </row>
    <row r="278" spans="2:51" s="12" customFormat="1" ht="13.5">
      <c r="B278" s="253"/>
      <c r="C278" s="254"/>
      <c r="D278" s="239" t="s">
        <v>278</v>
      </c>
      <c r="E278" s="255" t="s">
        <v>40</v>
      </c>
      <c r="F278" s="256" t="s">
        <v>2429</v>
      </c>
      <c r="G278" s="254"/>
      <c r="H278" s="257">
        <v>0.14</v>
      </c>
      <c r="I278" s="258"/>
      <c r="J278" s="254"/>
      <c r="K278" s="254"/>
      <c r="L278" s="259"/>
      <c r="M278" s="260"/>
      <c r="N278" s="261"/>
      <c r="O278" s="261"/>
      <c r="P278" s="261"/>
      <c r="Q278" s="261"/>
      <c r="R278" s="261"/>
      <c r="S278" s="261"/>
      <c r="T278" s="262"/>
      <c r="AT278" s="263" t="s">
        <v>278</v>
      </c>
      <c r="AU278" s="263" t="s">
        <v>92</v>
      </c>
      <c r="AV278" s="12" t="s">
        <v>92</v>
      </c>
      <c r="AW278" s="12" t="s">
        <v>47</v>
      </c>
      <c r="AX278" s="12" t="s">
        <v>84</v>
      </c>
      <c r="AY278" s="263" t="s">
        <v>261</v>
      </c>
    </row>
    <row r="279" spans="2:51" s="12" customFormat="1" ht="13.5">
      <c r="B279" s="253"/>
      <c r="C279" s="254"/>
      <c r="D279" s="239" t="s">
        <v>278</v>
      </c>
      <c r="E279" s="255" t="s">
        <v>40</v>
      </c>
      <c r="F279" s="256" t="s">
        <v>2430</v>
      </c>
      <c r="G279" s="254"/>
      <c r="H279" s="257">
        <v>1.26</v>
      </c>
      <c r="I279" s="258"/>
      <c r="J279" s="254"/>
      <c r="K279" s="254"/>
      <c r="L279" s="259"/>
      <c r="M279" s="260"/>
      <c r="N279" s="261"/>
      <c r="O279" s="261"/>
      <c r="P279" s="261"/>
      <c r="Q279" s="261"/>
      <c r="R279" s="261"/>
      <c r="S279" s="261"/>
      <c r="T279" s="262"/>
      <c r="AT279" s="263" t="s">
        <v>278</v>
      </c>
      <c r="AU279" s="263" t="s">
        <v>92</v>
      </c>
      <c r="AV279" s="12" t="s">
        <v>92</v>
      </c>
      <c r="AW279" s="12" t="s">
        <v>47</v>
      </c>
      <c r="AX279" s="12" t="s">
        <v>84</v>
      </c>
      <c r="AY279" s="263" t="s">
        <v>261</v>
      </c>
    </row>
    <row r="280" spans="2:51" s="12" customFormat="1" ht="13.5">
      <c r="B280" s="253"/>
      <c r="C280" s="254"/>
      <c r="D280" s="239" t="s">
        <v>278</v>
      </c>
      <c r="E280" s="255" t="s">
        <v>40</v>
      </c>
      <c r="F280" s="256" t="s">
        <v>929</v>
      </c>
      <c r="G280" s="254"/>
      <c r="H280" s="257">
        <v>0.43</v>
      </c>
      <c r="I280" s="258"/>
      <c r="J280" s="254"/>
      <c r="K280" s="254"/>
      <c r="L280" s="259"/>
      <c r="M280" s="260"/>
      <c r="N280" s="261"/>
      <c r="O280" s="261"/>
      <c r="P280" s="261"/>
      <c r="Q280" s="261"/>
      <c r="R280" s="261"/>
      <c r="S280" s="261"/>
      <c r="T280" s="262"/>
      <c r="AT280" s="263" t="s">
        <v>278</v>
      </c>
      <c r="AU280" s="263" t="s">
        <v>92</v>
      </c>
      <c r="AV280" s="12" t="s">
        <v>92</v>
      </c>
      <c r="AW280" s="12" t="s">
        <v>47</v>
      </c>
      <c r="AX280" s="12" t="s">
        <v>84</v>
      </c>
      <c r="AY280" s="263" t="s">
        <v>261</v>
      </c>
    </row>
    <row r="281" spans="2:51" s="15" customFormat="1" ht="13.5">
      <c r="B281" s="290"/>
      <c r="C281" s="291"/>
      <c r="D281" s="239" t="s">
        <v>278</v>
      </c>
      <c r="E281" s="292" t="s">
        <v>40</v>
      </c>
      <c r="F281" s="293" t="s">
        <v>380</v>
      </c>
      <c r="G281" s="291"/>
      <c r="H281" s="294">
        <v>1.83</v>
      </c>
      <c r="I281" s="295"/>
      <c r="J281" s="291"/>
      <c r="K281" s="291"/>
      <c r="L281" s="296"/>
      <c r="M281" s="297"/>
      <c r="N281" s="298"/>
      <c r="O281" s="298"/>
      <c r="P281" s="298"/>
      <c r="Q281" s="298"/>
      <c r="R281" s="298"/>
      <c r="S281" s="298"/>
      <c r="T281" s="299"/>
      <c r="AT281" s="300" t="s">
        <v>278</v>
      </c>
      <c r="AU281" s="300" t="s">
        <v>92</v>
      </c>
      <c r="AV281" s="15" t="s">
        <v>287</v>
      </c>
      <c r="AW281" s="15" t="s">
        <v>47</v>
      </c>
      <c r="AX281" s="15" t="s">
        <v>24</v>
      </c>
      <c r="AY281" s="300" t="s">
        <v>261</v>
      </c>
    </row>
    <row r="282" spans="2:63" s="10" customFormat="1" ht="29.85" customHeight="1">
      <c r="B282" s="214"/>
      <c r="C282" s="215"/>
      <c r="D282" s="216" t="s">
        <v>83</v>
      </c>
      <c r="E282" s="274" t="s">
        <v>930</v>
      </c>
      <c r="F282" s="274" t="s">
        <v>931</v>
      </c>
      <c r="G282" s="215"/>
      <c r="H282" s="215"/>
      <c r="I282" s="218"/>
      <c r="J282" s="275">
        <f>BK282</f>
        <v>0</v>
      </c>
      <c r="K282" s="215"/>
      <c r="L282" s="220"/>
      <c r="M282" s="221"/>
      <c r="N282" s="222"/>
      <c r="O282" s="222"/>
      <c r="P282" s="223">
        <f>SUM(P283:P286)</f>
        <v>0</v>
      </c>
      <c r="Q282" s="222"/>
      <c r="R282" s="223">
        <f>SUM(R283:R286)</f>
        <v>0</v>
      </c>
      <c r="S282" s="222"/>
      <c r="T282" s="224">
        <f>SUM(T283:T286)</f>
        <v>0</v>
      </c>
      <c r="AR282" s="225" t="s">
        <v>24</v>
      </c>
      <c r="AT282" s="226" t="s">
        <v>83</v>
      </c>
      <c r="AU282" s="226" t="s">
        <v>24</v>
      </c>
      <c r="AY282" s="225" t="s">
        <v>261</v>
      </c>
      <c r="BK282" s="227">
        <f>SUM(BK283:BK286)</f>
        <v>0</v>
      </c>
    </row>
    <row r="283" spans="2:65" s="1" customFormat="1" ht="14.4" customHeight="1">
      <c r="B283" s="48"/>
      <c r="C283" s="228" t="s">
        <v>786</v>
      </c>
      <c r="D283" s="228" t="s">
        <v>262</v>
      </c>
      <c r="E283" s="229" t="s">
        <v>933</v>
      </c>
      <c r="F283" s="230" t="s">
        <v>934</v>
      </c>
      <c r="G283" s="231" t="s">
        <v>363</v>
      </c>
      <c r="H283" s="232">
        <v>26.88</v>
      </c>
      <c r="I283" s="233"/>
      <c r="J283" s="232">
        <f>ROUND(I283*H283,2)</f>
        <v>0</v>
      </c>
      <c r="K283" s="230" t="s">
        <v>266</v>
      </c>
      <c r="L283" s="74"/>
      <c r="M283" s="234" t="s">
        <v>40</v>
      </c>
      <c r="N283" s="235" t="s">
        <v>55</v>
      </c>
      <c r="O283" s="49"/>
      <c r="P283" s="236">
        <f>O283*H283</f>
        <v>0</v>
      </c>
      <c r="Q283" s="236">
        <v>0</v>
      </c>
      <c r="R283" s="236">
        <f>Q283*H283</f>
        <v>0</v>
      </c>
      <c r="S283" s="236">
        <v>0</v>
      </c>
      <c r="T283" s="237">
        <f>S283*H283</f>
        <v>0</v>
      </c>
      <c r="AR283" s="25" t="s">
        <v>287</v>
      </c>
      <c r="AT283" s="25" t="s">
        <v>262</v>
      </c>
      <c r="AU283" s="25" t="s">
        <v>92</v>
      </c>
      <c r="AY283" s="25" t="s">
        <v>261</v>
      </c>
      <c r="BE283" s="238">
        <f>IF(N283="základní",J283,0)</f>
        <v>0</v>
      </c>
      <c r="BF283" s="238">
        <f>IF(N283="snížená",J283,0)</f>
        <v>0</v>
      </c>
      <c r="BG283" s="238">
        <f>IF(N283="zákl. přenesená",J283,0)</f>
        <v>0</v>
      </c>
      <c r="BH283" s="238">
        <f>IF(N283="sníž. přenesená",J283,0)</f>
        <v>0</v>
      </c>
      <c r="BI283" s="238">
        <f>IF(N283="nulová",J283,0)</f>
        <v>0</v>
      </c>
      <c r="BJ283" s="25" t="s">
        <v>24</v>
      </c>
      <c r="BK283" s="238">
        <f>ROUND(I283*H283,2)</f>
        <v>0</v>
      </c>
      <c r="BL283" s="25" t="s">
        <v>287</v>
      </c>
      <c r="BM283" s="25" t="s">
        <v>2431</v>
      </c>
    </row>
    <row r="284" spans="2:47" s="1" customFormat="1" ht="13.5">
      <c r="B284" s="48"/>
      <c r="C284" s="76"/>
      <c r="D284" s="239" t="s">
        <v>269</v>
      </c>
      <c r="E284" s="76"/>
      <c r="F284" s="240" t="s">
        <v>936</v>
      </c>
      <c r="G284" s="76"/>
      <c r="H284" s="76"/>
      <c r="I284" s="198"/>
      <c r="J284" s="76"/>
      <c r="K284" s="76"/>
      <c r="L284" s="74"/>
      <c r="M284" s="241"/>
      <c r="N284" s="49"/>
      <c r="O284" s="49"/>
      <c r="P284" s="49"/>
      <c r="Q284" s="49"/>
      <c r="R284" s="49"/>
      <c r="S284" s="49"/>
      <c r="T284" s="97"/>
      <c r="AT284" s="25" t="s">
        <v>269</v>
      </c>
      <c r="AU284" s="25" t="s">
        <v>92</v>
      </c>
    </row>
    <row r="285" spans="2:65" s="1" customFormat="1" ht="22.8" customHeight="1">
      <c r="B285" s="48"/>
      <c r="C285" s="228" t="s">
        <v>794</v>
      </c>
      <c r="D285" s="228" t="s">
        <v>262</v>
      </c>
      <c r="E285" s="229" t="s">
        <v>2128</v>
      </c>
      <c r="F285" s="230" t="s">
        <v>2129</v>
      </c>
      <c r="G285" s="231" t="s">
        <v>363</v>
      </c>
      <c r="H285" s="232">
        <v>26.88</v>
      </c>
      <c r="I285" s="233"/>
      <c r="J285" s="232">
        <f>ROUND(I285*H285,2)</f>
        <v>0</v>
      </c>
      <c r="K285" s="230" t="s">
        <v>266</v>
      </c>
      <c r="L285" s="74"/>
      <c r="M285" s="234" t="s">
        <v>40</v>
      </c>
      <c r="N285" s="235" t="s">
        <v>55</v>
      </c>
      <c r="O285" s="49"/>
      <c r="P285" s="236">
        <f>O285*H285</f>
        <v>0</v>
      </c>
      <c r="Q285" s="236">
        <v>0</v>
      </c>
      <c r="R285" s="236">
        <f>Q285*H285</f>
        <v>0</v>
      </c>
      <c r="S285" s="236">
        <v>0</v>
      </c>
      <c r="T285" s="237">
        <f>S285*H285</f>
        <v>0</v>
      </c>
      <c r="AR285" s="25" t="s">
        <v>287</v>
      </c>
      <c r="AT285" s="25" t="s">
        <v>262</v>
      </c>
      <c r="AU285" s="25" t="s">
        <v>92</v>
      </c>
      <c r="AY285" s="25" t="s">
        <v>261</v>
      </c>
      <c r="BE285" s="238">
        <f>IF(N285="základní",J285,0)</f>
        <v>0</v>
      </c>
      <c r="BF285" s="238">
        <f>IF(N285="snížená",J285,0)</f>
        <v>0</v>
      </c>
      <c r="BG285" s="238">
        <f>IF(N285="zákl. přenesená",J285,0)</f>
        <v>0</v>
      </c>
      <c r="BH285" s="238">
        <f>IF(N285="sníž. přenesená",J285,0)</f>
        <v>0</v>
      </c>
      <c r="BI285" s="238">
        <f>IF(N285="nulová",J285,0)</f>
        <v>0</v>
      </c>
      <c r="BJ285" s="25" t="s">
        <v>24</v>
      </c>
      <c r="BK285" s="238">
        <f>ROUND(I285*H285,2)</f>
        <v>0</v>
      </c>
      <c r="BL285" s="25" t="s">
        <v>287</v>
      </c>
      <c r="BM285" s="25" t="s">
        <v>2432</v>
      </c>
    </row>
    <row r="286" spans="2:47" s="1" customFormat="1" ht="13.5">
      <c r="B286" s="48"/>
      <c r="C286" s="76"/>
      <c r="D286" s="239" t="s">
        <v>269</v>
      </c>
      <c r="E286" s="76"/>
      <c r="F286" s="240" t="s">
        <v>2131</v>
      </c>
      <c r="G286" s="76"/>
      <c r="H286" s="76"/>
      <c r="I286" s="198"/>
      <c r="J286" s="76"/>
      <c r="K286" s="76"/>
      <c r="L286" s="74"/>
      <c r="M286" s="264"/>
      <c r="N286" s="265"/>
      <c r="O286" s="265"/>
      <c r="P286" s="265"/>
      <c r="Q286" s="265"/>
      <c r="R286" s="265"/>
      <c r="S286" s="265"/>
      <c r="T286" s="266"/>
      <c r="AT286" s="25" t="s">
        <v>269</v>
      </c>
      <c r="AU286" s="25" t="s">
        <v>92</v>
      </c>
    </row>
    <row r="287" spans="2:12" s="1" customFormat="1" ht="6.95" customHeight="1">
      <c r="B287" s="69"/>
      <c r="C287" s="70"/>
      <c r="D287" s="70"/>
      <c r="E287" s="70"/>
      <c r="F287" s="70"/>
      <c r="G287" s="70"/>
      <c r="H287" s="70"/>
      <c r="I287" s="180"/>
      <c r="J287" s="70"/>
      <c r="K287" s="70"/>
      <c r="L287" s="74"/>
    </row>
  </sheetData>
  <sheetProtection password="CC35" sheet="1" objects="1" scenarios="1" formatColumns="0" formatRows="0" autoFilter="0"/>
  <autoFilter ref="C87:K286"/>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14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183</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2333</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2433</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2434</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ROUND(J86,2)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ROUND(SUM(BE86:BE147),2)</f>
        <v>0</v>
      </c>
      <c r="G32" s="49"/>
      <c r="H32" s="49"/>
      <c r="I32" s="172">
        <v>0.21</v>
      </c>
      <c r="J32" s="171">
        <f>ROUND(ROUND((SUM(BE86:BE147)),2)*I32,2)</f>
        <v>0</v>
      </c>
      <c r="K32" s="53"/>
    </row>
    <row r="33" spans="2:11" s="1" customFormat="1" ht="14.4" customHeight="1">
      <c r="B33" s="48"/>
      <c r="C33" s="49"/>
      <c r="D33" s="49"/>
      <c r="E33" s="57" t="s">
        <v>56</v>
      </c>
      <c r="F33" s="171">
        <f>ROUND(SUM(BF86:BF147),2)</f>
        <v>0</v>
      </c>
      <c r="G33" s="49"/>
      <c r="H33" s="49"/>
      <c r="I33" s="172">
        <v>0.15</v>
      </c>
      <c r="J33" s="171">
        <f>ROUND(ROUND((SUM(BF86:BF147)),2)*I33,2)</f>
        <v>0</v>
      </c>
      <c r="K33" s="53"/>
    </row>
    <row r="34" spans="2:11" s="1" customFormat="1" ht="14.4" customHeight="1" hidden="1">
      <c r="B34" s="48"/>
      <c r="C34" s="49"/>
      <c r="D34" s="49"/>
      <c r="E34" s="57" t="s">
        <v>57</v>
      </c>
      <c r="F34" s="171">
        <f>ROUND(SUM(BG86:BG147),2)</f>
        <v>0</v>
      </c>
      <c r="G34" s="49"/>
      <c r="H34" s="49"/>
      <c r="I34" s="172">
        <v>0.21</v>
      </c>
      <c r="J34" s="171">
        <v>0</v>
      </c>
      <c r="K34" s="53"/>
    </row>
    <row r="35" spans="2:11" s="1" customFormat="1" ht="14.4" customHeight="1" hidden="1">
      <c r="B35" s="48"/>
      <c r="C35" s="49"/>
      <c r="D35" s="49"/>
      <c r="E35" s="57" t="s">
        <v>58</v>
      </c>
      <c r="F35" s="171">
        <f>ROUND(SUM(BH86:BH147),2)</f>
        <v>0</v>
      </c>
      <c r="G35" s="49"/>
      <c r="H35" s="49"/>
      <c r="I35" s="172">
        <v>0.15</v>
      </c>
      <c r="J35" s="171">
        <v>0</v>
      </c>
      <c r="K35" s="53"/>
    </row>
    <row r="36" spans="2:11" s="1" customFormat="1" ht="14.4" customHeight="1" hidden="1">
      <c r="B36" s="48"/>
      <c r="C36" s="49"/>
      <c r="D36" s="49"/>
      <c r="E36" s="57" t="s">
        <v>59</v>
      </c>
      <c r="F36" s="171">
        <f>ROUND(SUM(BI86:BI147),2)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2333</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05-2 - Průleh v koruně HliR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J86</f>
        <v>0</v>
      </c>
      <c r="K60" s="53"/>
      <c r="AU60" s="25" t="s">
        <v>242</v>
      </c>
    </row>
    <row r="61" spans="2:11" s="8" customFormat="1" ht="24.95" customHeight="1">
      <c r="B61" s="191"/>
      <c r="C61" s="192"/>
      <c r="D61" s="193" t="s">
        <v>333</v>
      </c>
      <c r="E61" s="194"/>
      <c r="F61" s="194"/>
      <c r="G61" s="194"/>
      <c r="H61" s="194"/>
      <c r="I61" s="195"/>
      <c r="J61" s="196">
        <f>J87</f>
        <v>0</v>
      </c>
      <c r="K61" s="197"/>
    </row>
    <row r="62" spans="2:11" s="13" customFormat="1" ht="19.9" customHeight="1">
      <c r="B62" s="267"/>
      <c r="C62" s="268"/>
      <c r="D62" s="269" t="s">
        <v>334</v>
      </c>
      <c r="E62" s="270"/>
      <c r="F62" s="270"/>
      <c r="G62" s="270"/>
      <c r="H62" s="270"/>
      <c r="I62" s="271"/>
      <c r="J62" s="272">
        <f>J88</f>
        <v>0</v>
      </c>
      <c r="K62" s="273"/>
    </row>
    <row r="63" spans="2:11" s="13" customFormat="1" ht="19.9" customHeight="1">
      <c r="B63" s="267"/>
      <c r="C63" s="268"/>
      <c r="D63" s="269" t="s">
        <v>467</v>
      </c>
      <c r="E63" s="270"/>
      <c r="F63" s="270"/>
      <c r="G63" s="270"/>
      <c r="H63" s="270"/>
      <c r="I63" s="271"/>
      <c r="J63" s="272">
        <f>J128</f>
        <v>0</v>
      </c>
      <c r="K63" s="273"/>
    </row>
    <row r="64" spans="2:11" s="13" customFormat="1" ht="19.9" customHeight="1">
      <c r="B64" s="267"/>
      <c r="C64" s="268"/>
      <c r="D64" s="269" t="s">
        <v>468</v>
      </c>
      <c r="E64" s="270"/>
      <c r="F64" s="270"/>
      <c r="G64" s="270"/>
      <c r="H64" s="270"/>
      <c r="I64" s="271"/>
      <c r="J64" s="272">
        <f>J133</f>
        <v>0</v>
      </c>
      <c r="K64" s="273"/>
    </row>
    <row r="65" spans="2:11" s="1" customFormat="1" ht="21.8" customHeight="1">
      <c r="B65" s="48"/>
      <c r="C65" s="49"/>
      <c r="D65" s="49"/>
      <c r="E65" s="49"/>
      <c r="F65" s="49"/>
      <c r="G65" s="49"/>
      <c r="H65" s="49"/>
      <c r="I65" s="158"/>
      <c r="J65" s="49"/>
      <c r="K65" s="53"/>
    </row>
    <row r="66" spans="2:11" s="1" customFormat="1" ht="6.95" customHeight="1">
      <c r="B66" s="69"/>
      <c r="C66" s="70"/>
      <c r="D66" s="70"/>
      <c r="E66" s="70"/>
      <c r="F66" s="70"/>
      <c r="G66" s="70"/>
      <c r="H66" s="70"/>
      <c r="I66" s="180"/>
      <c r="J66" s="70"/>
      <c r="K66" s="71"/>
    </row>
    <row r="70" spans="2:12" s="1" customFormat="1" ht="6.95" customHeight="1">
      <c r="B70" s="72"/>
      <c r="C70" s="73"/>
      <c r="D70" s="73"/>
      <c r="E70" s="73"/>
      <c r="F70" s="73"/>
      <c r="G70" s="73"/>
      <c r="H70" s="73"/>
      <c r="I70" s="183"/>
      <c r="J70" s="73"/>
      <c r="K70" s="73"/>
      <c r="L70" s="74"/>
    </row>
    <row r="71" spans="2:12" s="1" customFormat="1" ht="36.95" customHeight="1">
      <c r="B71" s="48"/>
      <c r="C71" s="75" t="s">
        <v>244</v>
      </c>
      <c r="D71" s="76"/>
      <c r="E71" s="76"/>
      <c r="F71" s="76"/>
      <c r="G71" s="76"/>
      <c r="H71" s="76"/>
      <c r="I71" s="198"/>
      <c r="J71" s="76"/>
      <c r="K71" s="76"/>
      <c r="L71" s="74"/>
    </row>
    <row r="72" spans="2:12" s="1" customFormat="1" ht="6.95" customHeight="1">
      <c r="B72" s="48"/>
      <c r="C72" s="76"/>
      <c r="D72" s="76"/>
      <c r="E72" s="76"/>
      <c r="F72" s="76"/>
      <c r="G72" s="76"/>
      <c r="H72" s="76"/>
      <c r="I72" s="198"/>
      <c r="J72" s="76"/>
      <c r="K72" s="76"/>
      <c r="L72" s="74"/>
    </row>
    <row r="73" spans="2:12" s="1" customFormat="1" ht="14.4" customHeight="1">
      <c r="B73" s="48"/>
      <c r="C73" s="78" t="s">
        <v>17</v>
      </c>
      <c r="D73" s="76"/>
      <c r="E73" s="76"/>
      <c r="F73" s="76"/>
      <c r="G73" s="76"/>
      <c r="H73" s="76"/>
      <c r="I73" s="198"/>
      <c r="J73" s="76"/>
      <c r="K73" s="76"/>
      <c r="L73" s="74"/>
    </row>
    <row r="74" spans="2:12" s="1" customFormat="1" ht="14.4" customHeight="1">
      <c r="B74" s="48"/>
      <c r="C74" s="76"/>
      <c r="D74" s="76"/>
      <c r="E74" s="199" t="str">
        <f>E7</f>
        <v>Revitalizace PR U sedmi rybníků - DPS</v>
      </c>
      <c r="F74" s="78"/>
      <c r="G74" s="78"/>
      <c r="H74" s="78"/>
      <c r="I74" s="198"/>
      <c r="J74" s="76"/>
      <c r="K74" s="76"/>
      <c r="L74" s="74"/>
    </row>
    <row r="75" spans="2:12" ht="13.5">
      <c r="B75" s="29"/>
      <c r="C75" s="78" t="s">
        <v>234</v>
      </c>
      <c r="D75" s="200"/>
      <c r="E75" s="200"/>
      <c r="F75" s="200"/>
      <c r="G75" s="200"/>
      <c r="H75" s="200"/>
      <c r="I75" s="150"/>
      <c r="J75" s="200"/>
      <c r="K75" s="200"/>
      <c r="L75" s="201"/>
    </row>
    <row r="76" spans="2:12" s="1" customFormat="1" ht="14.4" customHeight="1">
      <c r="B76" s="48"/>
      <c r="C76" s="76"/>
      <c r="D76" s="76"/>
      <c r="E76" s="199" t="s">
        <v>2333</v>
      </c>
      <c r="F76" s="76"/>
      <c r="G76" s="76"/>
      <c r="H76" s="76"/>
      <c r="I76" s="198"/>
      <c r="J76" s="76"/>
      <c r="K76" s="76"/>
      <c r="L76" s="74"/>
    </row>
    <row r="77" spans="2:12" s="1" customFormat="1" ht="14.4" customHeight="1">
      <c r="B77" s="48"/>
      <c r="C77" s="78" t="s">
        <v>236</v>
      </c>
      <c r="D77" s="76"/>
      <c r="E77" s="76"/>
      <c r="F77" s="76"/>
      <c r="G77" s="76"/>
      <c r="H77" s="76"/>
      <c r="I77" s="198"/>
      <c r="J77" s="76"/>
      <c r="K77" s="76"/>
      <c r="L77" s="74"/>
    </row>
    <row r="78" spans="2:12" s="1" customFormat="1" ht="16.2" customHeight="1">
      <c r="B78" s="48"/>
      <c r="C78" s="76"/>
      <c r="D78" s="76"/>
      <c r="E78" s="84" t="str">
        <f>E11</f>
        <v>SO 05-2 - Průleh v koruně HliR</v>
      </c>
      <c r="F78" s="76"/>
      <c r="G78" s="76"/>
      <c r="H78" s="76"/>
      <c r="I78" s="198"/>
      <c r="J78" s="76"/>
      <c r="K78" s="76"/>
      <c r="L78" s="74"/>
    </row>
    <row r="79" spans="2:12" s="1" customFormat="1" ht="6.95" customHeight="1">
      <c r="B79" s="48"/>
      <c r="C79" s="76"/>
      <c r="D79" s="76"/>
      <c r="E79" s="76"/>
      <c r="F79" s="76"/>
      <c r="G79" s="76"/>
      <c r="H79" s="76"/>
      <c r="I79" s="198"/>
      <c r="J79" s="76"/>
      <c r="K79" s="76"/>
      <c r="L79" s="74"/>
    </row>
    <row r="80" spans="2:12" s="1" customFormat="1" ht="18" customHeight="1">
      <c r="B80" s="48"/>
      <c r="C80" s="78" t="s">
        <v>25</v>
      </c>
      <c r="D80" s="76"/>
      <c r="E80" s="76"/>
      <c r="F80" s="202" t="str">
        <f>F14</f>
        <v>Vojtanov</v>
      </c>
      <c r="G80" s="76"/>
      <c r="H80" s="76"/>
      <c r="I80" s="203" t="s">
        <v>27</v>
      </c>
      <c r="J80" s="87" t="str">
        <f>IF(J14="","",J14)</f>
        <v>29. 9. 2016</v>
      </c>
      <c r="K80" s="76"/>
      <c r="L80" s="74"/>
    </row>
    <row r="81" spans="2:12" s="1" customFormat="1" ht="6.95" customHeight="1">
      <c r="B81" s="48"/>
      <c r="C81" s="76"/>
      <c r="D81" s="76"/>
      <c r="E81" s="76"/>
      <c r="F81" s="76"/>
      <c r="G81" s="76"/>
      <c r="H81" s="76"/>
      <c r="I81" s="198"/>
      <c r="J81" s="76"/>
      <c r="K81" s="76"/>
      <c r="L81" s="74"/>
    </row>
    <row r="82" spans="2:12" s="1" customFormat="1" ht="13.5">
      <c r="B82" s="48"/>
      <c r="C82" s="78" t="s">
        <v>35</v>
      </c>
      <c r="D82" s="76"/>
      <c r="E82" s="76"/>
      <c r="F82" s="202" t="str">
        <f>E17</f>
        <v>AOPK ČR</v>
      </c>
      <c r="G82" s="76"/>
      <c r="H82" s="76"/>
      <c r="I82" s="203" t="s">
        <v>43</v>
      </c>
      <c r="J82" s="202" t="str">
        <f>E23</f>
        <v>VRV, a.s.</v>
      </c>
      <c r="K82" s="76"/>
      <c r="L82" s="74"/>
    </row>
    <row r="83" spans="2:12" s="1" customFormat="1" ht="14.4" customHeight="1">
      <c r="B83" s="48"/>
      <c r="C83" s="78" t="s">
        <v>41</v>
      </c>
      <c r="D83" s="76"/>
      <c r="E83" s="76"/>
      <c r="F83" s="202" t="str">
        <f>IF(E20="","",E20)</f>
        <v/>
      </c>
      <c r="G83" s="76"/>
      <c r="H83" s="76"/>
      <c r="I83" s="198"/>
      <c r="J83" s="76"/>
      <c r="K83" s="76"/>
      <c r="L83" s="74"/>
    </row>
    <row r="84" spans="2:12" s="1" customFormat="1" ht="10.3" customHeight="1">
      <c r="B84" s="48"/>
      <c r="C84" s="76"/>
      <c r="D84" s="76"/>
      <c r="E84" s="76"/>
      <c r="F84" s="76"/>
      <c r="G84" s="76"/>
      <c r="H84" s="76"/>
      <c r="I84" s="198"/>
      <c r="J84" s="76"/>
      <c r="K84" s="76"/>
      <c r="L84" s="74"/>
    </row>
    <row r="85" spans="2:20" s="9" customFormat="1" ht="29.25" customHeight="1">
      <c r="B85" s="204"/>
      <c r="C85" s="205" t="s">
        <v>245</v>
      </c>
      <c r="D85" s="206" t="s">
        <v>69</v>
      </c>
      <c r="E85" s="206" t="s">
        <v>65</v>
      </c>
      <c r="F85" s="206" t="s">
        <v>246</v>
      </c>
      <c r="G85" s="206" t="s">
        <v>247</v>
      </c>
      <c r="H85" s="206" t="s">
        <v>248</v>
      </c>
      <c r="I85" s="207" t="s">
        <v>249</v>
      </c>
      <c r="J85" s="206" t="s">
        <v>240</v>
      </c>
      <c r="K85" s="208" t="s">
        <v>250</v>
      </c>
      <c r="L85" s="209"/>
      <c r="M85" s="104" t="s">
        <v>251</v>
      </c>
      <c r="N85" s="105" t="s">
        <v>54</v>
      </c>
      <c r="O85" s="105" t="s">
        <v>252</v>
      </c>
      <c r="P85" s="105" t="s">
        <v>253</v>
      </c>
      <c r="Q85" s="105" t="s">
        <v>254</v>
      </c>
      <c r="R85" s="105" t="s">
        <v>255</v>
      </c>
      <c r="S85" s="105" t="s">
        <v>256</v>
      </c>
      <c r="T85" s="106" t="s">
        <v>257</v>
      </c>
    </row>
    <row r="86" spans="2:63" s="1" customFormat="1" ht="29.25" customHeight="1">
      <c r="B86" s="48"/>
      <c r="C86" s="110" t="s">
        <v>241</v>
      </c>
      <c r="D86" s="76"/>
      <c r="E86" s="76"/>
      <c r="F86" s="76"/>
      <c r="G86" s="76"/>
      <c r="H86" s="76"/>
      <c r="I86" s="198"/>
      <c r="J86" s="210">
        <f>BK86</f>
        <v>0</v>
      </c>
      <c r="K86" s="76"/>
      <c r="L86" s="74"/>
      <c r="M86" s="107"/>
      <c r="N86" s="108"/>
      <c r="O86" s="108"/>
      <c r="P86" s="211">
        <f>P87</f>
        <v>0</v>
      </c>
      <c r="Q86" s="108"/>
      <c r="R86" s="211">
        <f>R87</f>
        <v>0.00059705</v>
      </c>
      <c r="S86" s="108"/>
      <c r="T86" s="212">
        <f>T87</f>
        <v>11.154000000000002</v>
      </c>
      <c r="AT86" s="25" t="s">
        <v>83</v>
      </c>
      <c r="AU86" s="25" t="s">
        <v>242</v>
      </c>
      <c r="BK86" s="213">
        <f>BK87</f>
        <v>0</v>
      </c>
    </row>
    <row r="87" spans="2:63" s="10" customFormat="1" ht="37.4" customHeight="1">
      <c r="B87" s="214"/>
      <c r="C87" s="215"/>
      <c r="D87" s="216" t="s">
        <v>83</v>
      </c>
      <c r="E87" s="217" t="s">
        <v>335</v>
      </c>
      <c r="F87" s="217" t="s">
        <v>336</v>
      </c>
      <c r="G87" s="215"/>
      <c r="H87" s="215"/>
      <c r="I87" s="218"/>
      <c r="J87" s="219">
        <f>BK87</f>
        <v>0</v>
      </c>
      <c r="K87" s="215"/>
      <c r="L87" s="220"/>
      <c r="M87" s="221"/>
      <c r="N87" s="222"/>
      <c r="O87" s="222"/>
      <c r="P87" s="223">
        <f>P88+P128+P133</f>
        <v>0</v>
      </c>
      <c r="Q87" s="222"/>
      <c r="R87" s="223">
        <f>R88+R128+R133</f>
        <v>0.00059705</v>
      </c>
      <c r="S87" s="222"/>
      <c r="T87" s="224">
        <f>T88+T128+T133</f>
        <v>11.154000000000002</v>
      </c>
      <c r="AR87" s="225" t="s">
        <v>24</v>
      </c>
      <c r="AT87" s="226" t="s">
        <v>83</v>
      </c>
      <c r="AU87" s="226" t="s">
        <v>84</v>
      </c>
      <c r="AY87" s="225" t="s">
        <v>261</v>
      </c>
      <c r="BK87" s="227">
        <f>BK88+BK128+BK133</f>
        <v>0</v>
      </c>
    </row>
    <row r="88" spans="2:63" s="10" customFormat="1" ht="19.9" customHeight="1">
      <c r="B88" s="214"/>
      <c r="C88" s="215"/>
      <c r="D88" s="216" t="s">
        <v>83</v>
      </c>
      <c r="E88" s="274" t="s">
        <v>24</v>
      </c>
      <c r="F88" s="274" t="s">
        <v>337</v>
      </c>
      <c r="G88" s="215"/>
      <c r="H88" s="215"/>
      <c r="I88" s="218"/>
      <c r="J88" s="275">
        <f>BK88</f>
        <v>0</v>
      </c>
      <c r="K88" s="215"/>
      <c r="L88" s="220"/>
      <c r="M88" s="221"/>
      <c r="N88" s="222"/>
      <c r="O88" s="222"/>
      <c r="P88" s="223">
        <f>SUM(P89:P127)</f>
        <v>0</v>
      </c>
      <c r="Q88" s="222"/>
      <c r="R88" s="223">
        <f>SUM(R89:R127)</f>
        <v>0.00059705</v>
      </c>
      <c r="S88" s="222"/>
      <c r="T88" s="224">
        <f>SUM(T89:T127)</f>
        <v>0</v>
      </c>
      <c r="AR88" s="225" t="s">
        <v>24</v>
      </c>
      <c r="AT88" s="226" t="s">
        <v>83</v>
      </c>
      <c r="AU88" s="226" t="s">
        <v>24</v>
      </c>
      <c r="AY88" s="225" t="s">
        <v>261</v>
      </c>
      <c r="BK88" s="227">
        <f>SUM(BK89:BK127)</f>
        <v>0</v>
      </c>
    </row>
    <row r="89" spans="2:65" s="1" customFormat="1" ht="14.4" customHeight="1">
      <c r="B89" s="48"/>
      <c r="C89" s="228" t="s">
        <v>24</v>
      </c>
      <c r="D89" s="228" t="s">
        <v>262</v>
      </c>
      <c r="E89" s="229" t="s">
        <v>975</v>
      </c>
      <c r="F89" s="230" t="s">
        <v>976</v>
      </c>
      <c r="G89" s="231" t="s">
        <v>340</v>
      </c>
      <c r="H89" s="232">
        <v>8.4</v>
      </c>
      <c r="I89" s="233"/>
      <c r="J89" s="232">
        <f>ROUND(I89*H89,2)</f>
        <v>0</v>
      </c>
      <c r="K89" s="230" t="s">
        <v>266</v>
      </c>
      <c r="L89" s="74"/>
      <c r="M89" s="234" t="s">
        <v>40</v>
      </c>
      <c r="N89" s="235" t="s">
        <v>55</v>
      </c>
      <c r="O89" s="49"/>
      <c r="P89" s="236">
        <f>O89*H89</f>
        <v>0</v>
      </c>
      <c r="Q89" s="236">
        <v>0</v>
      </c>
      <c r="R89" s="236">
        <f>Q89*H89</f>
        <v>0</v>
      </c>
      <c r="S89" s="236">
        <v>0</v>
      </c>
      <c r="T89" s="237">
        <f>S89*H89</f>
        <v>0</v>
      </c>
      <c r="AR89" s="25" t="s">
        <v>287</v>
      </c>
      <c r="AT89" s="25" t="s">
        <v>262</v>
      </c>
      <c r="AU89" s="25" t="s">
        <v>92</v>
      </c>
      <c r="AY89" s="25" t="s">
        <v>261</v>
      </c>
      <c r="BE89" s="238">
        <f>IF(N89="základní",J89,0)</f>
        <v>0</v>
      </c>
      <c r="BF89" s="238">
        <f>IF(N89="snížená",J89,0)</f>
        <v>0</v>
      </c>
      <c r="BG89" s="238">
        <f>IF(N89="zákl. přenesená",J89,0)</f>
        <v>0</v>
      </c>
      <c r="BH89" s="238">
        <f>IF(N89="sníž. přenesená",J89,0)</f>
        <v>0</v>
      </c>
      <c r="BI89" s="238">
        <f>IF(N89="nulová",J89,0)</f>
        <v>0</v>
      </c>
      <c r="BJ89" s="25" t="s">
        <v>24</v>
      </c>
      <c r="BK89" s="238">
        <f>ROUND(I89*H89,2)</f>
        <v>0</v>
      </c>
      <c r="BL89" s="25" t="s">
        <v>287</v>
      </c>
      <c r="BM89" s="25" t="s">
        <v>2435</v>
      </c>
    </row>
    <row r="90" spans="2:47" s="1" customFormat="1" ht="13.5">
      <c r="B90" s="48"/>
      <c r="C90" s="76"/>
      <c r="D90" s="239" t="s">
        <v>269</v>
      </c>
      <c r="E90" s="76"/>
      <c r="F90" s="240" t="s">
        <v>978</v>
      </c>
      <c r="G90" s="76"/>
      <c r="H90" s="76"/>
      <c r="I90" s="198"/>
      <c r="J90" s="76"/>
      <c r="K90" s="76"/>
      <c r="L90" s="74"/>
      <c r="M90" s="241"/>
      <c r="N90" s="49"/>
      <c r="O90" s="49"/>
      <c r="P90" s="49"/>
      <c r="Q90" s="49"/>
      <c r="R90" s="49"/>
      <c r="S90" s="49"/>
      <c r="T90" s="97"/>
      <c r="AT90" s="25" t="s">
        <v>269</v>
      </c>
      <c r="AU90" s="25" t="s">
        <v>92</v>
      </c>
    </row>
    <row r="91" spans="2:47" s="1" customFormat="1" ht="13.5">
      <c r="B91" s="48"/>
      <c r="C91" s="76"/>
      <c r="D91" s="239" t="s">
        <v>343</v>
      </c>
      <c r="E91" s="76"/>
      <c r="F91" s="242" t="s">
        <v>543</v>
      </c>
      <c r="G91" s="76"/>
      <c r="H91" s="76"/>
      <c r="I91" s="198"/>
      <c r="J91" s="76"/>
      <c r="K91" s="76"/>
      <c r="L91" s="74"/>
      <c r="M91" s="241"/>
      <c r="N91" s="49"/>
      <c r="O91" s="49"/>
      <c r="P91" s="49"/>
      <c r="Q91" s="49"/>
      <c r="R91" s="49"/>
      <c r="S91" s="49"/>
      <c r="T91" s="97"/>
      <c r="AT91" s="25" t="s">
        <v>343</v>
      </c>
      <c r="AU91" s="25" t="s">
        <v>92</v>
      </c>
    </row>
    <row r="92" spans="2:51" s="12" customFormat="1" ht="13.5">
      <c r="B92" s="253"/>
      <c r="C92" s="254"/>
      <c r="D92" s="239" t="s">
        <v>278</v>
      </c>
      <c r="E92" s="255" t="s">
        <v>40</v>
      </c>
      <c r="F92" s="256" t="s">
        <v>2436</v>
      </c>
      <c r="G92" s="254"/>
      <c r="H92" s="257">
        <v>8.4</v>
      </c>
      <c r="I92" s="258"/>
      <c r="J92" s="254"/>
      <c r="K92" s="254"/>
      <c r="L92" s="259"/>
      <c r="M92" s="260"/>
      <c r="N92" s="261"/>
      <c r="O92" s="261"/>
      <c r="P92" s="261"/>
      <c r="Q92" s="261"/>
      <c r="R92" s="261"/>
      <c r="S92" s="261"/>
      <c r="T92" s="262"/>
      <c r="AT92" s="263" t="s">
        <v>278</v>
      </c>
      <c r="AU92" s="263" t="s">
        <v>92</v>
      </c>
      <c r="AV92" s="12" t="s">
        <v>92</v>
      </c>
      <c r="AW92" s="12" t="s">
        <v>47</v>
      </c>
      <c r="AX92" s="12" t="s">
        <v>24</v>
      </c>
      <c r="AY92" s="263" t="s">
        <v>261</v>
      </c>
    </row>
    <row r="93" spans="2:65" s="1" customFormat="1" ht="22.8" customHeight="1">
      <c r="B93" s="48"/>
      <c r="C93" s="228" t="s">
        <v>92</v>
      </c>
      <c r="D93" s="228" t="s">
        <v>262</v>
      </c>
      <c r="E93" s="229" t="s">
        <v>546</v>
      </c>
      <c r="F93" s="230" t="s">
        <v>547</v>
      </c>
      <c r="G93" s="231" t="s">
        <v>340</v>
      </c>
      <c r="H93" s="232">
        <v>2.52</v>
      </c>
      <c r="I93" s="233"/>
      <c r="J93" s="232">
        <f>ROUND(I93*H93,2)</f>
        <v>0</v>
      </c>
      <c r="K93" s="230" t="s">
        <v>266</v>
      </c>
      <c r="L93" s="74"/>
      <c r="M93" s="234" t="s">
        <v>40</v>
      </c>
      <c r="N93" s="235" t="s">
        <v>55</v>
      </c>
      <c r="O93" s="49"/>
      <c r="P93" s="236">
        <f>O93*H93</f>
        <v>0</v>
      </c>
      <c r="Q93" s="236">
        <v>0</v>
      </c>
      <c r="R93" s="236">
        <f>Q93*H93</f>
        <v>0</v>
      </c>
      <c r="S93" s="236">
        <v>0</v>
      </c>
      <c r="T93" s="237">
        <f>S93*H93</f>
        <v>0</v>
      </c>
      <c r="AR93" s="25" t="s">
        <v>287</v>
      </c>
      <c r="AT93" s="25" t="s">
        <v>262</v>
      </c>
      <c r="AU93" s="25" t="s">
        <v>92</v>
      </c>
      <c r="AY93" s="25" t="s">
        <v>261</v>
      </c>
      <c r="BE93" s="238">
        <f>IF(N93="základní",J93,0)</f>
        <v>0</v>
      </c>
      <c r="BF93" s="238">
        <f>IF(N93="snížená",J93,0)</f>
        <v>0</v>
      </c>
      <c r="BG93" s="238">
        <f>IF(N93="zákl. přenesená",J93,0)</f>
        <v>0</v>
      </c>
      <c r="BH93" s="238">
        <f>IF(N93="sníž. přenesená",J93,0)</f>
        <v>0</v>
      </c>
      <c r="BI93" s="238">
        <f>IF(N93="nulová",J93,0)</f>
        <v>0</v>
      </c>
      <c r="BJ93" s="25" t="s">
        <v>24</v>
      </c>
      <c r="BK93" s="238">
        <f>ROUND(I93*H93,2)</f>
        <v>0</v>
      </c>
      <c r="BL93" s="25" t="s">
        <v>287</v>
      </c>
      <c r="BM93" s="25" t="s">
        <v>2437</v>
      </c>
    </row>
    <row r="94" spans="2:47" s="1" customFormat="1" ht="13.5">
      <c r="B94" s="48"/>
      <c r="C94" s="76"/>
      <c r="D94" s="239" t="s">
        <v>269</v>
      </c>
      <c r="E94" s="76"/>
      <c r="F94" s="240" t="s">
        <v>549</v>
      </c>
      <c r="G94" s="76"/>
      <c r="H94" s="76"/>
      <c r="I94" s="198"/>
      <c r="J94" s="76"/>
      <c r="K94" s="76"/>
      <c r="L94" s="74"/>
      <c r="M94" s="241"/>
      <c r="N94" s="49"/>
      <c r="O94" s="49"/>
      <c r="P94" s="49"/>
      <c r="Q94" s="49"/>
      <c r="R94" s="49"/>
      <c r="S94" s="49"/>
      <c r="T94" s="97"/>
      <c r="AT94" s="25" t="s">
        <v>269</v>
      </c>
      <c r="AU94" s="25" t="s">
        <v>92</v>
      </c>
    </row>
    <row r="95" spans="2:47" s="1" customFormat="1" ht="13.5">
      <c r="B95" s="48"/>
      <c r="C95" s="76"/>
      <c r="D95" s="239" t="s">
        <v>343</v>
      </c>
      <c r="E95" s="76"/>
      <c r="F95" s="242" t="s">
        <v>543</v>
      </c>
      <c r="G95" s="76"/>
      <c r="H95" s="76"/>
      <c r="I95" s="198"/>
      <c r="J95" s="76"/>
      <c r="K95" s="76"/>
      <c r="L95" s="74"/>
      <c r="M95" s="241"/>
      <c r="N95" s="49"/>
      <c r="O95" s="49"/>
      <c r="P95" s="49"/>
      <c r="Q95" s="49"/>
      <c r="R95" s="49"/>
      <c r="S95" s="49"/>
      <c r="T95" s="97"/>
      <c r="AT95" s="25" t="s">
        <v>343</v>
      </c>
      <c r="AU95" s="25" t="s">
        <v>92</v>
      </c>
    </row>
    <row r="96" spans="2:51" s="12" customFormat="1" ht="13.5">
      <c r="B96" s="253"/>
      <c r="C96" s="254"/>
      <c r="D96" s="239" t="s">
        <v>278</v>
      </c>
      <c r="E96" s="254"/>
      <c r="F96" s="256" t="s">
        <v>2438</v>
      </c>
      <c r="G96" s="254"/>
      <c r="H96" s="257">
        <v>2.52</v>
      </c>
      <c r="I96" s="258"/>
      <c r="J96" s="254"/>
      <c r="K96" s="254"/>
      <c r="L96" s="259"/>
      <c r="M96" s="260"/>
      <c r="N96" s="261"/>
      <c r="O96" s="261"/>
      <c r="P96" s="261"/>
      <c r="Q96" s="261"/>
      <c r="R96" s="261"/>
      <c r="S96" s="261"/>
      <c r="T96" s="262"/>
      <c r="AT96" s="263" t="s">
        <v>278</v>
      </c>
      <c r="AU96" s="263" t="s">
        <v>92</v>
      </c>
      <c r="AV96" s="12" t="s">
        <v>92</v>
      </c>
      <c r="AW96" s="12" t="s">
        <v>6</v>
      </c>
      <c r="AX96" s="12" t="s">
        <v>24</v>
      </c>
      <c r="AY96" s="263" t="s">
        <v>261</v>
      </c>
    </row>
    <row r="97" spans="2:65" s="1" customFormat="1" ht="22.8" customHeight="1">
      <c r="B97" s="48"/>
      <c r="C97" s="228" t="s">
        <v>282</v>
      </c>
      <c r="D97" s="228" t="s">
        <v>262</v>
      </c>
      <c r="E97" s="229" t="s">
        <v>616</v>
      </c>
      <c r="F97" s="230" t="s">
        <v>617</v>
      </c>
      <c r="G97" s="231" t="s">
        <v>340</v>
      </c>
      <c r="H97" s="232">
        <v>7.22</v>
      </c>
      <c r="I97" s="233"/>
      <c r="J97" s="232">
        <f>ROUND(I97*H97,2)</f>
        <v>0</v>
      </c>
      <c r="K97" s="230" t="s">
        <v>266</v>
      </c>
      <c r="L97" s="74"/>
      <c r="M97" s="234" t="s">
        <v>40</v>
      </c>
      <c r="N97" s="235" t="s">
        <v>55</v>
      </c>
      <c r="O97" s="49"/>
      <c r="P97" s="236">
        <f>O97*H97</f>
        <v>0</v>
      </c>
      <c r="Q97" s="236">
        <v>0</v>
      </c>
      <c r="R97" s="236">
        <f>Q97*H97</f>
        <v>0</v>
      </c>
      <c r="S97" s="236">
        <v>0</v>
      </c>
      <c r="T97" s="237">
        <f>S97*H97</f>
        <v>0</v>
      </c>
      <c r="AR97" s="25" t="s">
        <v>287</v>
      </c>
      <c r="AT97" s="25" t="s">
        <v>262</v>
      </c>
      <c r="AU97" s="25" t="s">
        <v>92</v>
      </c>
      <c r="AY97" s="25" t="s">
        <v>261</v>
      </c>
      <c r="BE97" s="238">
        <f>IF(N97="základní",J97,0)</f>
        <v>0</v>
      </c>
      <c r="BF97" s="238">
        <f>IF(N97="snížená",J97,0)</f>
        <v>0</v>
      </c>
      <c r="BG97" s="238">
        <f>IF(N97="zákl. přenesená",J97,0)</f>
        <v>0</v>
      </c>
      <c r="BH97" s="238">
        <f>IF(N97="sníž. přenesená",J97,0)</f>
        <v>0</v>
      </c>
      <c r="BI97" s="238">
        <f>IF(N97="nulová",J97,0)</f>
        <v>0</v>
      </c>
      <c r="BJ97" s="25" t="s">
        <v>24</v>
      </c>
      <c r="BK97" s="238">
        <f>ROUND(I97*H97,2)</f>
        <v>0</v>
      </c>
      <c r="BL97" s="25" t="s">
        <v>287</v>
      </c>
      <c r="BM97" s="25" t="s">
        <v>2439</v>
      </c>
    </row>
    <row r="98" spans="2:47" s="1" customFormat="1" ht="13.5">
      <c r="B98" s="48"/>
      <c r="C98" s="76"/>
      <c r="D98" s="239" t="s">
        <v>269</v>
      </c>
      <c r="E98" s="76"/>
      <c r="F98" s="240" t="s">
        <v>619</v>
      </c>
      <c r="G98" s="76"/>
      <c r="H98" s="76"/>
      <c r="I98" s="198"/>
      <c r="J98" s="76"/>
      <c r="K98" s="76"/>
      <c r="L98" s="74"/>
      <c r="M98" s="241"/>
      <c r="N98" s="49"/>
      <c r="O98" s="49"/>
      <c r="P98" s="49"/>
      <c r="Q98" s="49"/>
      <c r="R98" s="49"/>
      <c r="S98" s="49"/>
      <c r="T98" s="97"/>
      <c r="AT98" s="25" t="s">
        <v>269</v>
      </c>
      <c r="AU98" s="25" t="s">
        <v>92</v>
      </c>
    </row>
    <row r="99" spans="2:51" s="12" customFormat="1" ht="13.5">
      <c r="B99" s="253"/>
      <c r="C99" s="254"/>
      <c r="D99" s="239" t="s">
        <v>278</v>
      </c>
      <c r="E99" s="255" t="s">
        <v>40</v>
      </c>
      <c r="F99" s="256" t="s">
        <v>2440</v>
      </c>
      <c r="G99" s="254"/>
      <c r="H99" s="257">
        <v>7.22</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661</v>
      </c>
      <c r="F100" s="230" t="s">
        <v>662</v>
      </c>
      <c r="G100" s="231" t="s">
        <v>504</v>
      </c>
      <c r="H100" s="232">
        <v>23.5</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2441</v>
      </c>
    </row>
    <row r="101" spans="2:47" s="1" customFormat="1" ht="13.5">
      <c r="B101" s="48"/>
      <c r="C101" s="76"/>
      <c r="D101" s="239" t="s">
        <v>269</v>
      </c>
      <c r="E101" s="76"/>
      <c r="F101" s="240" t="s">
        <v>664</v>
      </c>
      <c r="G101" s="76"/>
      <c r="H101" s="76"/>
      <c r="I101" s="198"/>
      <c r="J101" s="76"/>
      <c r="K101" s="76"/>
      <c r="L101" s="74"/>
      <c r="M101" s="241"/>
      <c r="N101" s="49"/>
      <c r="O101" s="49"/>
      <c r="P101" s="49"/>
      <c r="Q101" s="49"/>
      <c r="R101" s="49"/>
      <c r="S101" s="49"/>
      <c r="T101" s="97"/>
      <c r="AT101" s="25" t="s">
        <v>269</v>
      </c>
      <c r="AU101" s="25" t="s">
        <v>92</v>
      </c>
    </row>
    <row r="102" spans="2:51" s="12" customFormat="1" ht="13.5">
      <c r="B102" s="253"/>
      <c r="C102" s="254"/>
      <c r="D102" s="239" t="s">
        <v>278</v>
      </c>
      <c r="E102" s="255" t="s">
        <v>40</v>
      </c>
      <c r="F102" s="256" t="s">
        <v>2442</v>
      </c>
      <c r="G102" s="254"/>
      <c r="H102" s="257">
        <v>23.5</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674</v>
      </c>
      <c r="F103" s="230" t="s">
        <v>675</v>
      </c>
      <c r="G103" s="231" t="s">
        <v>504</v>
      </c>
      <c r="H103" s="232">
        <v>23.5</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2443</v>
      </c>
    </row>
    <row r="104" spans="2:47" s="1" customFormat="1" ht="13.5">
      <c r="B104" s="48"/>
      <c r="C104" s="76"/>
      <c r="D104" s="239" t="s">
        <v>269</v>
      </c>
      <c r="E104" s="76"/>
      <c r="F104" s="240" t="s">
        <v>677</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678</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2444</v>
      </c>
      <c r="G106" s="254"/>
      <c r="H106" s="257">
        <v>23.5</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14.4" customHeight="1">
      <c r="B107" s="48"/>
      <c r="C107" s="301" t="s">
        <v>297</v>
      </c>
      <c r="D107" s="301" t="s">
        <v>510</v>
      </c>
      <c r="E107" s="302" t="s">
        <v>693</v>
      </c>
      <c r="F107" s="303" t="s">
        <v>694</v>
      </c>
      <c r="G107" s="304" t="s">
        <v>683</v>
      </c>
      <c r="H107" s="305">
        <v>0.59</v>
      </c>
      <c r="I107" s="306"/>
      <c r="J107" s="305">
        <f>ROUND(I107*H107,2)</f>
        <v>0</v>
      </c>
      <c r="K107" s="303" t="s">
        <v>266</v>
      </c>
      <c r="L107" s="307"/>
      <c r="M107" s="308" t="s">
        <v>40</v>
      </c>
      <c r="N107" s="309" t="s">
        <v>55</v>
      </c>
      <c r="O107" s="49"/>
      <c r="P107" s="236">
        <f>O107*H107</f>
        <v>0</v>
      </c>
      <c r="Q107" s="236">
        <v>0.001</v>
      </c>
      <c r="R107" s="236">
        <f>Q107*H107</f>
        <v>0.00059</v>
      </c>
      <c r="S107" s="236">
        <v>0</v>
      </c>
      <c r="T107" s="237">
        <f>S107*H107</f>
        <v>0</v>
      </c>
      <c r="AR107" s="25" t="s">
        <v>308</v>
      </c>
      <c r="AT107" s="25" t="s">
        <v>510</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2445</v>
      </c>
    </row>
    <row r="108" spans="2:47" s="1" customFormat="1" ht="13.5">
      <c r="B108" s="48"/>
      <c r="C108" s="76"/>
      <c r="D108" s="239" t="s">
        <v>269</v>
      </c>
      <c r="E108" s="76"/>
      <c r="F108" s="240" t="s">
        <v>694</v>
      </c>
      <c r="G108" s="76"/>
      <c r="H108" s="76"/>
      <c r="I108" s="198"/>
      <c r="J108" s="76"/>
      <c r="K108" s="76"/>
      <c r="L108" s="74"/>
      <c r="M108" s="241"/>
      <c r="N108" s="49"/>
      <c r="O108" s="49"/>
      <c r="P108" s="49"/>
      <c r="Q108" s="49"/>
      <c r="R108" s="49"/>
      <c r="S108" s="49"/>
      <c r="T108" s="97"/>
      <c r="AT108" s="25" t="s">
        <v>269</v>
      </c>
      <c r="AU108" s="25" t="s">
        <v>92</v>
      </c>
    </row>
    <row r="109" spans="2:51" s="12" customFormat="1" ht="13.5">
      <c r="B109" s="253"/>
      <c r="C109" s="254"/>
      <c r="D109" s="239" t="s">
        <v>278</v>
      </c>
      <c r="E109" s="254"/>
      <c r="F109" s="256" t="s">
        <v>2446</v>
      </c>
      <c r="G109" s="254"/>
      <c r="H109" s="257">
        <v>0.59</v>
      </c>
      <c r="I109" s="258"/>
      <c r="J109" s="254"/>
      <c r="K109" s="254"/>
      <c r="L109" s="259"/>
      <c r="M109" s="260"/>
      <c r="N109" s="261"/>
      <c r="O109" s="261"/>
      <c r="P109" s="261"/>
      <c r="Q109" s="261"/>
      <c r="R109" s="261"/>
      <c r="S109" s="261"/>
      <c r="T109" s="262"/>
      <c r="AT109" s="263" t="s">
        <v>278</v>
      </c>
      <c r="AU109" s="263" t="s">
        <v>92</v>
      </c>
      <c r="AV109" s="12" t="s">
        <v>92</v>
      </c>
      <c r="AW109" s="12" t="s">
        <v>6</v>
      </c>
      <c r="AX109" s="12" t="s">
        <v>24</v>
      </c>
      <c r="AY109" s="263" t="s">
        <v>261</v>
      </c>
    </row>
    <row r="110" spans="2:65" s="1" customFormat="1" ht="14.4" customHeight="1">
      <c r="B110" s="48"/>
      <c r="C110" s="228" t="s">
        <v>303</v>
      </c>
      <c r="D110" s="228" t="s">
        <v>262</v>
      </c>
      <c r="E110" s="229" t="s">
        <v>706</v>
      </c>
      <c r="F110" s="230" t="s">
        <v>707</v>
      </c>
      <c r="G110" s="231" t="s">
        <v>504</v>
      </c>
      <c r="H110" s="232">
        <v>23.5</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2447</v>
      </c>
    </row>
    <row r="111" spans="2:47" s="1" customFormat="1" ht="13.5">
      <c r="B111" s="48"/>
      <c r="C111" s="76"/>
      <c r="D111" s="239" t="s">
        <v>269</v>
      </c>
      <c r="E111" s="76"/>
      <c r="F111" s="240" t="s">
        <v>709</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710</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2442</v>
      </c>
      <c r="G113" s="254"/>
      <c r="H113" s="257">
        <v>23.5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308</v>
      </c>
      <c r="D114" s="228" t="s">
        <v>262</v>
      </c>
      <c r="E114" s="229" t="s">
        <v>722</v>
      </c>
      <c r="F114" s="230" t="s">
        <v>723</v>
      </c>
      <c r="G114" s="231" t="s">
        <v>504</v>
      </c>
      <c r="H114" s="232">
        <v>23.5</v>
      </c>
      <c r="I114" s="233"/>
      <c r="J114" s="232">
        <f>ROUND(I114*H114,2)</f>
        <v>0</v>
      </c>
      <c r="K114" s="230" t="s">
        <v>266</v>
      </c>
      <c r="L114" s="74"/>
      <c r="M114" s="234" t="s">
        <v>40</v>
      </c>
      <c r="N114" s="235" t="s">
        <v>55</v>
      </c>
      <c r="O114" s="49"/>
      <c r="P114" s="236">
        <f>O114*H114</f>
        <v>0</v>
      </c>
      <c r="Q114" s="236">
        <v>3E-07</v>
      </c>
      <c r="R114" s="236">
        <f>Q114*H114</f>
        <v>7.049999999999999E-06</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2448</v>
      </c>
    </row>
    <row r="115" spans="2:47" s="1" customFormat="1" ht="13.5">
      <c r="B115" s="48"/>
      <c r="C115" s="76"/>
      <c r="D115" s="239" t="s">
        <v>269</v>
      </c>
      <c r="E115" s="76"/>
      <c r="F115" s="240" t="s">
        <v>725</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726</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2442</v>
      </c>
      <c r="G117" s="254"/>
      <c r="H117" s="257">
        <v>23.5</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14.4" customHeight="1">
      <c r="B118" s="48"/>
      <c r="C118" s="228" t="s">
        <v>313</v>
      </c>
      <c r="D118" s="228" t="s">
        <v>262</v>
      </c>
      <c r="E118" s="229" t="s">
        <v>740</v>
      </c>
      <c r="F118" s="230" t="s">
        <v>741</v>
      </c>
      <c r="G118" s="231" t="s">
        <v>504</v>
      </c>
      <c r="H118" s="232">
        <v>47</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2449</v>
      </c>
    </row>
    <row r="119" spans="2:47" s="1" customFormat="1" ht="13.5">
      <c r="B119" s="48"/>
      <c r="C119" s="76"/>
      <c r="D119" s="239" t="s">
        <v>269</v>
      </c>
      <c r="E119" s="76"/>
      <c r="F119" s="240" t="s">
        <v>743</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744</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2450</v>
      </c>
      <c r="G121" s="254"/>
      <c r="H121" s="257">
        <v>47</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228" t="s">
        <v>29</v>
      </c>
      <c r="D122" s="228" t="s">
        <v>262</v>
      </c>
      <c r="E122" s="229" t="s">
        <v>747</v>
      </c>
      <c r="F122" s="230" t="s">
        <v>748</v>
      </c>
      <c r="G122" s="231" t="s">
        <v>340</v>
      </c>
      <c r="H122" s="232">
        <v>3.53</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2451</v>
      </c>
    </row>
    <row r="123" spans="2:47" s="1" customFormat="1" ht="13.5">
      <c r="B123" s="48"/>
      <c r="C123" s="76"/>
      <c r="D123" s="239" t="s">
        <v>269</v>
      </c>
      <c r="E123" s="76"/>
      <c r="F123" s="240" t="s">
        <v>750</v>
      </c>
      <c r="G123" s="76"/>
      <c r="H123" s="76"/>
      <c r="I123" s="198"/>
      <c r="J123" s="76"/>
      <c r="K123" s="76"/>
      <c r="L123" s="74"/>
      <c r="M123" s="241"/>
      <c r="N123" s="49"/>
      <c r="O123" s="49"/>
      <c r="P123" s="49"/>
      <c r="Q123" s="49"/>
      <c r="R123" s="49"/>
      <c r="S123" s="49"/>
      <c r="T123" s="97"/>
      <c r="AT123" s="25" t="s">
        <v>269</v>
      </c>
      <c r="AU123" s="25" t="s">
        <v>92</v>
      </c>
    </row>
    <row r="124" spans="2:51" s="12" customFormat="1" ht="13.5">
      <c r="B124" s="253"/>
      <c r="C124" s="254"/>
      <c r="D124" s="239" t="s">
        <v>278</v>
      </c>
      <c r="E124" s="255" t="s">
        <v>40</v>
      </c>
      <c r="F124" s="256" t="s">
        <v>2452</v>
      </c>
      <c r="G124" s="254"/>
      <c r="H124" s="257">
        <v>3.53</v>
      </c>
      <c r="I124" s="258"/>
      <c r="J124" s="254"/>
      <c r="K124" s="254"/>
      <c r="L124" s="259"/>
      <c r="M124" s="260"/>
      <c r="N124" s="261"/>
      <c r="O124" s="261"/>
      <c r="P124" s="261"/>
      <c r="Q124" s="261"/>
      <c r="R124" s="261"/>
      <c r="S124" s="261"/>
      <c r="T124" s="262"/>
      <c r="AT124" s="263" t="s">
        <v>278</v>
      </c>
      <c r="AU124" s="263" t="s">
        <v>92</v>
      </c>
      <c r="AV124" s="12" t="s">
        <v>92</v>
      </c>
      <c r="AW124" s="12" t="s">
        <v>47</v>
      </c>
      <c r="AX124" s="12" t="s">
        <v>24</v>
      </c>
      <c r="AY124" s="263" t="s">
        <v>261</v>
      </c>
    </row>
    <row r="125" spans="2:65" s="1" customFormat="1" ht="14.4" customHeight="1">
      <c r="B125" s="48"/>
      <c r="C125" s="228" t="s">
        <v>324</v>
      </c>
      <c r="D125" s="228" t="s">
        <v>262</v>
      </c>
      <c r="E125" s="229" t="s">
        <v>753</v>
      </c>
      <c r="F125" s="230" t="s">
        <v>754</v>
      </c>
      <c r="G125" s="231" t="s">
        <v>340</v>
      </c>
      <c r="H125" s="232">
        <v>3.53</v>
      </c>
      <c r="I125" s="233"/>
      <c r="J125" s="232">
        <f>ROUND(I125*H125,2)</f>
        <v>0</v>
      </c>
      <c r="K125" s="230" t="s">
        <v>266</v>
      </c>
      <c r="L125" s="74"/>
      <c r="M125" s="234" t="s">
        <v>40</v>
      </c>
      <c r="N125" s="235" t="s">
        <v>55</v>
      </c>
      <c r="O125" s="49"/>
      <c r="P125" s="236">
        <f>O125*H125</f>
        <v>0</v>
      </c>
      <c r="Q125" s="236">
        <v>0</v>
      </c>
      <c r="R125" s="236">
        <f>Q125*H125</f>
        <v>0</v>
      </c>
      <c r="S125" s="236">
        <v>0</v>
      </c>
      <c r="T125" s="237">
        <f>S125*H125</f>
        <v>0</v>
      </c>
      <c r="AR125" s="25" t="s">
        <v>287</v>
      </c>
      <c r="AT125" s="25" t="s">
        <v>262</v>
      </c>
      <c r="AU125" s="25" t="s">
        <v>92</v>
      </c>
      <c r="AY125" s="25" t="s">
        <v>261</v>
      </c>
      <c r="BE125" s="238">
        <f>IF(N125="základní",J125,0)</f>
        <v>0</v>
      </c>
      <c r="BF125" s="238">
        <f>IF(N125="snížená",J125,0)</f>
        <v>0</v>
      </c>
      <c r="BG125" s="238">
        <f>IF(N125="zákl. přenesená",J125,0)</f>
        <v>0</v>
      </c>
      <c r="BH125" s="238">
        <f>IF(N125="sníž. přenesená",J125,0)</f>
        <v>0</v>
      </c>
      <c r="BI125" s="238">
        <f>IF(N125="nulová",J125,0)</f>
        <v>0</v>
      </c>
      <c r="BJ125" s="25" t="s">
        <v>24</v>
      </c>
      <c r="BK125" s="238">
        <f>ROUND(I125*H125,2)</f>
        <v>0</v>
      </c>
      <c r="BL125" s="25" t="s">
        <v>287</v>
      </c>
      <c r="BM125" s="25" t="s">
        <v>2453</v>
      </c>
    </row>
    <row r="126" spans="2:47" s="1" customFormat="1" ht="13.5">
      <c r="B126" s="48"/>
      <c r="C126" s="76"/>
      <c r="D126" s="239" t="s">
        <v>269</v>
      </c>
      <c r="E126" s="76"/>
      <c r="F126" s="240" t="s">
        <v>756</v>
      </c>
      <c r="G126" s="76"/>
      <c r="H126" s="76"/>
      <c r="I126" s="198"/>
      <c r="J126" s="76"/>
      <c r="K126" s="76"/>
      <c r="L126" s="74"/>
      <c r="M126" s="241"/>
      <c r="N126" s="49"/>
      <c r="O126" s="49"/>
      <c r="P126" s="49"/>
      <c r="Q126" s="49"/>
      <c r="R126" s="49"/>
      <c r="S126" s="49"/>
      <c r="T126" s="97"/>
      <c r="AT126" s="25" t="s">
        <v>269</v>
      </c>
      <c r="AU126" s="25" t="s">
        <v>92</v>
      </c>
    </row>
    <row r="127" spans="2:47" s="1" customFormat="1" ht="13.5">
      <c r="B127" s="48"/>
      <c r="C127" s="76"/>
      <c r="D127" s="239" t="s">
        <v>343</v>
      </c>
      <c r="E127" s="76"/>
      <c r="F127" s="242" t="s">
        <v>757</v>
      </c>
      <c r="G127" s="76"/>
      <c r="H127" s="76"/>
      <c r="I127" s="198"/>
      <c r="J127" s="76"/>
      <c r="K127" s="76"/>
      <c r="L127" s="74"/>
      <c r="M127" s="241"/>
      <c r="N127" s="49"/>
      <c r="O127" s="49"/>
      <c r="P127" s="49"/>
      <c r="Q127" s="49"/>
      <c r="R127" s="49"/>
      <c r="S127" s="49"/>
      <c r="T127" s="97"/>
      <c r="AT127" s="25" t="s">
        <v>343</v>
      </c>
      <c r="AU127" s="25" t="s">
        <v>92</v>
      </c>
    </row>
    <row r="128" spans="2:63" s="10" customFormat="1" ht="29.85" customHeight="1">
      <c r="B128" s="214"/>
      <c r="C128" s="215"/>
      <c r="D128" s="216" t="s">
        <v>83</v>
      </c>
      <c r="E128" s="274" t="s">
        <v>313</v>
      </c>
      <c r="F128" s="274" t="s">
        <v>866</v>
      </c>
      <c r="G128" s="215"/>
      <c r="H128" s="215"/>
      <c r="I128" s="218"/>
      <c r="J128" s="275">
        <f>BK128</f>
        <v>0</v>
      </c>
      <c r="K128" s="215"/>
      <c r="L128" s="220"/>
      <c r="M128" s="221"/>
      <c r="N128" s="222"/>
      <c r="O128" s="222"/>
      <c r="P128" s="223">
        <f>SUM(P129:P132)</f>
        <v>0</v>
      </c>
      <c r="Q128" s="222"/>
      <c r="R128" s="223">
        <f>SUM(R129:R132)</f>
        <v>0</v>
      </c>
      <c r="S128" s="222"/>
      <c r="T128" s="224">
        <f>SUM(T129:T132)</f>
        <v>11.154000000000002</v>
      </c>
      <c r="AR128" s="225" t="s">
        <v>24</v>
      </c>
      <c r="AT128" s="226" t="s">
        <v>83</v>
      </c>
      <c r="AU128" s="226" t="s">
        <v>24</v>
      </c>
      <c r="AY128" s="225" t="s">
        <v>261</v>
      </c>
      <c r="BK128" s="227">
        <f>SUM(BK129:BK132)</f>
        <v>0</v>
      </c>
    </row>
    <row r="129" spans="2:65" s="1" customFormat="1" ht="14.4" customHeight="1">
      <c r="B129" s="48"/>
      <c r="C129" s="228" t="s">
        <v>538</v>
      </c>
      <c r="D129" s="228" t="s">
        <v>262</v>
      </c>
      <c r="E129" s="229" t="s">
        <v>1810</v>
      </c>
      <c r="F129" s="230" t="s">
        <v>1811</v>
      </c>
      <c r="G129" s="231" t="s">
        <v>340</v>
      </c>
      <c r="H129" s="232">
        <v>5.07</v>
      </c>
      <c r="I129" s="233"/>
      <c r="J129" s="232">
        <f>ROUND(I129*H129,2)</f>
        <v>0</v>
      </c>
      <c r="K129" s="230" t="s">
        <v>266</v>
      </c>
      <c r="L129" s="74"/>
      <c r="M129" s="234" t="s">
        <v>40</v>
      </c>
      <c r="N129" s="235" t="s">
        <v>55</v>
      </c>
      <c r="O129" s="49"/>
      <c r="P129" s="236">
        <f>O129*H129</f>
        <v>0</v>
      </c>
      <c r="Q129" s="236">
        <v>0</v>
      </c>
      <c r="R129" s="236">
        <f>Q129*H129</f>
        <v>0</v>
      </c>
      <c r="S129" s="236">
        <v>2.2</v>
      </c>
      <c r="T129" s="237">
        <f>S129*H129</f>
        <v>11.154000000000002</v>
      </c>
      <c r="AR129" s="25" t="s">
        <v>287</v>
      </c>
      <c r="AT129" s="25" t="s">
        <v>262</v>
      </c>
      <c r="AU129" s="25" t="s">
        <v>92</v>
      </c>
      <c r="AY129" s="25" t="s">
        <v>261</v>
      </c>
      <c r="BE129" s="238">
        <f>IF(N129="základní",J129,0)</f>
        <v>0</v>
      </c>
      <c r="BF129" s="238">
        <f>IF(N129="snížená",J129,0)</f>
        <v>0</v>
      </c>
      <c r="BG129" s="238">
        <f>IF(N129="zákl. přenesená",J129,0)</f>
        <v>0</v>
      </c>
      <c r="BH129" s="238">
        <f>IF(N129="sníž. přenesená",J129,0)</f>
        <v>0</v>
      </c>
      <c r="BI129" s="238">
        <f>IF(N129="nulová",J129,0)</f>
        <v>0</v>
      </c>
      <c r="BJ129" s="25" t="s">
        <v>24</v>
      </c>
      <c r="BK129" s="238">
        <f>ROUND(I129*H129,2)</f>
        <v>0</v>
      </c>
      <c r="BL129" s="25" t="s">
        <v>287</v>
      </c>
      <c r="BM129" s="25" t="s">
        <v>2454</v>
      </c>
    </row>
    <row r="130" spans="2:47" s="1" customFormat="1" ht="13.5">
      <c r="B130" s="48"/>
      <c r="C130" s="76"/>
      <c r="D130" s="239" t="s">
        <v>269</v>
      </c>
      <c r="E130" s="76"/>
      <c r="F130" s="240" t="s">
        <v>1813</v>
      </c>
      <c r="G130" s="76"/>
      <c r="H130" s="76"/>
      <c r="I130" s="198"/>
      <c r="J130" s="76"/>
      <c r="K130" s="76"/>
      <c r="L130" s="74"/>
      <c r="M130" s="241"/>
      <c r="N130" s="49"/>
      <c r="O130" s="49"/>
      <c r="P130" s="49"/>
      <c r="Q130" s="49"/>
      <c r="R130" s="49"/>
      <c r="S130" s="49"/>
      <c r="T130" s="97"/>
      <c r="AT130" s="25" t="s">
        <v>269</v>
      </c>
      <c r="AU130" s="25" t="s">
        <v>92</v>
      </c>
    </row>
    <row r="131" spans="2:47" s="1" customFormat="1" ht="13.5">
      <c r="B131" s="48"/>
      <c r="C131" s="76"/>
      <c r="D131" s="239" t="s">
        <v>343</v>
      </c>
      <c r="E131" s="76"/>
      <c r="F131" s="242" t="s">
        <v>1814</v>
      </c>
      <c r="G131" s="76"/>
      <c r="H131" s="76"/>
      <c r="I131" s="198"/>
      <c r="J131" s="76"/>
      <c r="K131" s="76"/>
      <c r="L131" s="74"/>
      <c r="M131" s="241"/>
      <c r="N131" s="49"/>
      <c r="O131" s="49"/>
      <c r="P131" s="49"/>
      <c r="Q131" s="49"/>
      <c r="R131" s="49"/>
      <c r="S131" s="49"/>
      <c r="T131" s="97"/>
      <c r="AT131" s="25" t="s">
        <v>343</v>
      </c>
      <c r="AU131" s="25" t="s">
        <v>92</v>
      </c>
    </row>
    <row r="132" spans="2:51" s="12" customFormat="1" ht="13.5">
      <c r="B132" s="253"/>
      <c r="C132" s="254"/>
      <c r="D132" s="239" t="s">
        <v>278</v>
      </c>
      <c r="E132" s="255" t="s">
        <v>40</v>
      </c>
      <c r="F132" s="256" t="s">
        <v>2455</v>
      </c>
      <c r="G132" s="254"/>
      <c r="H132" s="257">
        <v>5.07</v>
      </c>
      <c r="I132" s="258"/>
      <c r="J132" s="254"/>
      <c r="K132" s="254"/>
      <c r="L132" s="259"/>
      <c r="M132" s="260"/>
      <c r="N132" s="261"/>
      <c r="O132" s="261"/>
      <c r="P132" s="261"/>
      <c r="Q132" s="261"/>
      <c r="R132" s="261"/>
      <c r="S132" s="261"/>
      <c r="T132" s="262"/>
      <c r="AT132" s="263" t="s">
        <v>278</v>
      </c>
      <c r="AU132" s="263" t="s">
        <v>92</v>
      </c>
      <c r="AV132" s="12" t="s">
        <v>92</v>
      </c>
      <c r="AW132" s="12" t="s">
        <v>47</v>
      </c>
      <c r="AX132" s="12" t="s">
        <v>24</v>
      </c>
      <c r="AY132" s="263" t="s">
        <v>261</v>
      </c>
    </row>
    <row r="133" spans="2:63" s="10" customFormat="1" ht="29.85" customHeight="1">
      <c r="B133" s="214"/>
      <c r="C133" s="215"/>
      <c r="D133" s="216" t="s">
        <v>83</v>
      </c>
      <c r="E133" s="274" t="s">
        <v>893</v>
      </c>
      <c r="F133" s="274" t="s">
        <v>894</v>
      </c>
      <c r="G133" s="215"/>
      <c r="H133" s="215"/>
      <c r="I133" s="218"/>
      <c r="J133" s="275">
        <f>BK133</f>
        <v>0</v>
      </c>
      <c r="K133" s="215"/>
      <c r="L133" s="220"/>
      <c r="M133" s="221"/>
      <c r="N133" s="222"/>
      <c r="O133" s="222"/>
      <c r="P133" s="223">
        <f>SUM(P134:P147)</f>
        <v>0</v>
      </c>
      <c r="Q133" s="222"/>
      <c r="R133" s="223">
        <f>SUM(R134:R147)</f>
        <v>0</v>
      </c>
      <c r="S133" s="222"/>
      <c r="T133" s="224">
        <f>SUM(T134:T147)</f>
        <v>0</v>
      </c>
      <c r="AR133" s="225" t="s">
        <v>24</v>
      </c>
      <c r="AT133" s="226" t="s">
        <v>83</v>
      </c>
      <c r="AU133" s="226" t="s">
        <v>24</v>
      </c>
      <c r="AY133" s="225" t="s">
        <v>261</v>
      </c>
      <c r="BK133" s="227">
        <f>SUM(BK134:BK147)</f>
        <v>0</v>
      </c>
    </row>
    <row r="134" spans="2:65" s="1" customFormat="1" ht="22.8" customHeight="1">
      <c r="B134" s="48"/>
      <c r="C134" s="228" t="s">
        <v>545</v>
      </c>
      <c r="D134" s="228" t="s">
        <v>262</v>
      </c>
      <c r="E134" s="229" t="s">
        <v>896</v>
      </c>
      <c r="F134" s="230" t="s">
        <v>897</v>
      </c>
      <c r="G134" s="231" t="s">
        <v>363</v>
      </c>
      <c r="H134" s="232">
        <v>11.15</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2456</v>
      </c>
    </row>
    <row r="135" spans="2:47" s="1" customFormat="1" ht="13.5">
      <c r="B135" s="48"/>
      <c r="C135" s="76"/>
      <c r="D135" s="239" t="s">
        <v>269</v>
      </c>
      <c r="E135" s="76"/>
      <c r="F135" s="240" t="s">
        <v>899</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900</v>
      </c>
      <c r="G136" s="76"/>
      <c r="H136" s="76"/>
      <c r="I136" s="198"/>
      <c r="J136" s="76"/>
      <c r="K136" s="76"/>
      <c r="L136" s="74"/>
      <c r="M136" s="241"/>
      <c r="N136" s="49"/>
      <c r="O136" s="49"/>
      <c r="P136" s="49"/>
      <c r="Q136" s="49"/>
      <c r="R136" s="49"/>
      <c r="S136" s="49"/>
      <c r="T136" s="97"/>
      <c r="AT136" s="25" t="s">
        <v>343</v>
      </c>
      <c r="AU136" s="25" t="s">
        <v>92</v>
      </c>
    </row>
    <row r="137" spans="2:65" s="1" customFormat="1" ht="14.4" customHeight="1">
      <c r="B137" s="48"/>
      <c r="C137" s="228" t="s">
        <v>551</v>
      </c>
      <c r="D137" s="228" t="s">
        <v>262</v>
      </c>
      <c r="E137" s="229" t="s">
        <v>902</v>
      </c>
      <c r="F137" s="230" t="s">
        <v>903</v>
      </c>
      <c r="G137" s="231" t="s">
        <v>363</v>
      </c>
      <c r="H137" s="232">
        <v>122.65</v>
      </c>
      <c r="I137" s="233"/>
      <c r="J137" s="232">
        <f>ROUND(I137*H137,2)</f>
        <v>0</v>
      </c>
      <c r="K137" s="230" t="s">
        <v>266</v>
      </c>
      <c r="L137" s="74"/>
      <c r="M137" s="234" t="s">
        <v>40</v>
      </c>
      <c r="N137" s="235" t="s">
        <v>55</v>
      </c>
      <c r="O137" s="49"/>
      <c r="P137" s="236">
        <f>O137*H137</f>
        <v>0</v>
      </c>
      <c r="Q137" s="236">
        <v>0</v>
      </c>
      <c r="R137" s="236">
        <f>Q137*H137</f>
        <v>0</v>
      </c>
      <c r="S137" s="236">
        <v>0</v>
      </c>
      <c r="T137" s="237">
        <f>S137*H137</f>
        <v>0</v>
      </c>
      <c r="AR137" s="25" t="s">
        <v>287</v>
      </c>
      <c r="AT137" s="25" t="s">
        <v>262</v>
      </c>
      <c r="AU137" s="25" t="s">
        <v>92</v>
      </c>
      <c r="AY137" s="25" t="s">
        <v>261</v>
      </c>
      <c r="BE137" s="238">
        <f>IF(N137="základní",J137,0)</f>
        <v>0</v>
      </c>
      <c r="BF137" s="238">
        <f>IF(N137="snížená",J137,0)</f>
        <v>0</v>
      </c>
      <c r="BG137" s="238">
        <f>IF(N137="zákl. přenesená",J137,0)</f>
        <v>0</v>
      </c>
      <c r="BH137" s="238">
        <f>IF(N137="sníž. přenesená",J137,0)</f>
        <v>0</v>
      </c>
      <c r="BI137" s="238">
        <f>IF(N137="nulová",J137,0)</f>
        <v>0</v>
      </c>
      <c r="BJ137" s="25" t="s">
        <v>24</v>
      </c>
      <c r="BK137" s="238">
        <f>ROUND(I137*H137,2)</f>
        <v>0</v>
      </c>
      <c r="BL137" s="25" t="s">
        <v>287</v>
      </c>
      <c r="BM137" s="25" t="s">
        <v>2457</v>
      </c>
    </row>
    <row r="138" spans="2:47" s="1" customFormat="1" ht="13.5">
      <c r="B138" s="48"/>
      <c r="C138" s="76"/>
      <c r="D138" s="239" t="s">
        <v>269</v>
      </c>
      <c r="E138" s="76"/>
      <c r="F138" s="240" t="s">
        <v>905</v>
      </c>
      <c r="G138" s="76"/>
      <c r="H138" s="76"/>
      <c r="I138" s="198"/>
      <c r="J138" s="76"/>
      <c r="K138" s="76"/>
      <c r="L138" s="74"/>
      <c r="M138" s="241"/>
      <c r="N138" s="49"/>
      <c r="O138" s="49"/>
      <c r="P138" s="49"/>
      <c r="Q138" s="49"/>
      <c r="R138" s="49"/>
      <c r="S138" s="49"/>
      <c r="T138" s="97"/>
      <c r="AT138" s="25" t="s">
        <v>269</v>
      </c>
      <c r="AU138" s="25" t="s">
        <v>92</v>
      </c>
    </row>
    <row r="139" spans="2:47" s="1" customFormat="1" ht="13.5">
      <c r="B139" s="48"/>
      <c r="C139" s="76"/>
      <c r="D139" s="239" t="s">
        <v>343</v>
      </c>
      <c r="E139" s="76"/>
      <c r="F139" s="242" t="s">
        <v>900</v>
      </c>
      <c r="G139" s="76"/>
      <c r="H139" s="76"/>
      <c r="I139" s="198"/>
      <c r="J139" s="76"/>
      <c r="K139" s="76"/>
      <c r="L139" s="74"/>
      <c r="M139" s="241"/>
      <c r="N139" s="49"/>
      <c r="O139" s="49"/>
      <c r="P139" s="49"/>
      <c r="Q139" s="49"/>
      <c r="R139" s="49"/>
      <c r="S139" s="49"/>
      <c r="T139" s="97"/>
      <c r="AT139" s="25" t="s">
        <v>343</v>
      </c>
      <c r="AU139" s="25" t="s">
        <v>92</v>
      </c>
    </row>
    <row r="140" spans="2:51" s="12" customFormat="1" ht="13.5">
      <c r="B140" s="253"/>
      <c r="C140" s="254"/>
      <c r="D140" s="239" t="s">
        <v>278</v>
      </c>
      <c r="E140" s="255" t="s">
        <v>40</v>
      </c>
      <c r="F140" s="256" t="s">
        <v>2458</v>
      </c>
      <c r="G140" s="254"/>
      <c r="H140" s="257">
        <v>122.65</v>
      </c>
      <c r="I140" s="258"/>
      <c r="J140" s="254"/>
      <c r="K140" s="254"/>
      <c r="L140" s="259"/>
      <c r="M140" s="260"/>
      <c r="N140" s="261"/>
      <c r="O140" s="261"/>
      <c r="P140" s="261"/>
      <c r="Q140" s="261"/>
      <c r="R140" s="261"/>
      <c r="S140" s="261"/>
      <c r="T140" s="262"/>
      <c r="AT140" s="263" t="s">
        <v>278</v>
      </c>
      <c r="AU140" s="263" t="s">
        <v>92</v>
      </c>
      <c r="AV140" s="12" t="s">
        <v>92</v>
      </c>
      <c r="AW140" s="12" t="s">
        <v>47</v>
      </c>
      <c r="AX140" s="12" t="s">
        <v>24</v>
      </c>
      <c r="AY140" s="263" t="s">
        <v>261</v>
      </c>
    </row>
    <row r="141" spans="2:65" s="1" customFormat="1" ht="14.4" customHeight="1">
      <c r="B141" s="48"/>
      <c r="C141" s="228" t="s">
        <v>10</v>
      </c>
      <c r="D141" s="228" t="s">
        <v>262</v>
      </c>
      <c r="E141" s="229" t="s">
        <v>908</v>
      </c>
      <c r="F141" s="230" t="s">
        <v>909</v>
      </c>
      <c r="G141" s="231" t="s">
        <v>363</v>
      </c>
      <c r="H141" s="232">
        <v>11.15</v>
      </c>
      <c r="I141" s="233"/>
      <c r="J141" s="232">
        <f>ROUND(I141*H141,2)</f>
        <v>0</v>
      </c>
      <c r="K141" s="230" t="s">
        <v>266</v>
      </c>
      <c r="L141" s="74"/>
      <c r="M141" s="234" t="s">
        <v>40</v>
      </c>
      <c r="N141" s="235" t="s">
        <v>55</v>
      </c>
      <c r="O141" s="49"/>
      <c r="P141" s="236">
        <f>O141*H141</f>
        <v>0</v>
      </c>
      <c r="Q141" s="236">
        <v>0</v>
      </c>
      <c r="R141" s="236">
        <f>Q141*H141</f>
        <v>0</v>
      </c>
      <c r="S141" s="236">
        <v>0</v>
      </c>
      <c r="T141" s="237">
        <f>S141*H141</f>
        <v>0</v>
      </c>
      <c r="AR141" s="25" t="s">
        <v>287</v>
      </c>
      <c r="AT141" s="25" t="s">
        <v>262</v>
      </c>
      <c r="AU141" s="25" t="s">
        <v>92</v>
      </c>
      <c r="AY141" s="25" t="s">
        <v>261</v>
      </c>
      <c r="BE141" s="238">
        <f>IF(N141="základní",J141,0)</f>
        <v>0</v>
      </c>
      <c r="BF141" s="238">
        <f>IF(N141="snížená",J141,0)</f>
        <v>0</v>
      </c>
      <c r="BG141" s="238">
        <f>IF(N141="zákl. přenesená",J141,0)</f>
        <v>0</v>
      </c>
      <c r="BH141" s="238">
        <f>IF(N141="sníž. přenesená",J141,0)</f>
        <v>0</v>
      </c>
      <c r="BI141" s="238">
        <f>IF(N141="nulová",J141,0)</f>
        <v>0</v>
      </c>
      <c r="BJ141" s="25" t="s">
        <v>24</v>
      </c>
      <c r="BK141" s="238">
        <f>ROUND(I141*H141,2)</f>
        <v>0</v>
      </c>
      <c r="BL141" s="25" t="s">
        <v>287</v>
      </c>
      <c r="BM141" s="25" t="s">
        <v>2459</v>
      </c>
    </row>
    <row r="142" spans="2:47" s="1" customFormat="1" ht="13.5">
      <c r="B142" s="48"/>
      <c r="C142" s="76"/>
      <c r="D142" s="239" t="s">
        <v>269</v>
      </c>
      <c r="E142" s="76"/>
      <c r="F142" s="240" t="s">
        <v>911</v>
      </c>
      <c r="G142" s="76"/>
      <c r="H142" s="76"/>
      <c r="I142" s="198"/>
      <c r="J142" s="76"/>
      <c r="K142" s="76"/>
      <c r="L142" s="74"/>
      <c r="M142" s="241"/>
      <c r="N142" s="49"/>
      <c r="O142" s="49"/>
      <c r="P142" s="49"/>
      <c r="Q142" s="49"/>
      <c r="R142" s="49"/>
      <c r="S142" s="49"/>
      <c r="T142" s="97"/>
      <c r="AT142" s="25" t="s">
        <v>269</v>
      </c>
      <c r="AU142" s="25" t="s">
        <v>92</v>
      </c>
    </row>
    <row r="143" spans="2:47" s="1" customFormat="1" ht="13.5">
      <c r="B143" s="48"/>
      <c r="C143" s="76"/>
      <c r="D143" s="239" t="s">
        <v>343</v>
      </c>
      <c r="E143" s="76"/>
      <c r="F143" s="242" t="s">
        <v>912</v>
      </c>
      <c r="G143" s="76"/>
      <c r="H143" s="76"/>
      <c r="I143" s="198"/>
      <c r="J143" s="76"/>
      <c r="K143" s="76"/>
      <c r="L143" s="74"/>
      <c r="M143" s="241"/>
      <c r="N143" s="49"/>
      <c r="O143" s="49"/>
      <c r="P143" s="49"/>
      <c r="Q143" s="49"/>
      <c r="R143" s="49"/>
      <c r="S143" s="49"/>
      <c r="T143" s="97"/>
      <c r="AT143" s="25" t="s">
        <v>343</v>
      </c>
      <c r="AU143" s="25" t="s">
        <v>92</v>
      </c>
    </row>
    <row r="144" spans="2:65" s="1" customFormat="1" ht="22.8" customHeight="1">
      <c r="B144" s="48"/>
      <c r="C144" s="228" t="s">
        <v>563</v>
      </c>
      <c r="D144" s="228" t="s">
        <v>262</v>
      </c>
      <c r="E144" s="229" t="s">
        <v>914</v>
      </c>
      <c r="F144" s="230" t="s">
        <v>915</v>
      </c>
      <c r="G144" s="231" t="s">
        <v>363</v>
      </c>
      <c r="H144" s="232">
        <v>11.15</v>
      </c>
      <c r="I144" s="233"/>
      <c r="J144" s="232">
        <f>ROUND(I144*H144,2)</f>
        <v>0</v>
      </c>
      <c r="K144" s="230" t="s">
        <v>266</v>
      </c>
      <c r="L144" s="74"/>
      <c r="M144" s="234" t="s">
        <v>40</v>
      </c>
      <c r="N144" s="235" t="s">
        <v>55</v>
      </c>
      <c r="O144" s="49"/>
      <c r="P144" s="236">
        <f>O144*H144</f>
        <v>0</v>
      </c>
      <c r="Q144" s="236">
        <v>0</v>
      </c>
      <c r="R144" s="236">
        <f>Q144*H144</f>
        <v>0</v>
      </c>
      <c r="S144" s="236">
        <v>0</v>
      </c>
      <c r="T144" s="237">
        <f>S144*H144</f>
        <v>0</v>
      </c>
      <c r="AR144" s="25" t="s">
        <v>287</v>
      </c>
      <c r="AT144" s="25" t="s">
        <v>262</v>
      </c>
      <c r="AU144" s="25" t="s">
        <v>92</v>
      </c>
      <c r="AY144" s="25" t="s">
        <v>261</v>
      </c>
      <c r="BE144" s="238">
        <f>IF(N144="základní",J144,0)</f>
        <v>0</v>
      </c>
      <c r="BF144" s="238">
        <f>IF(N144="snížená",J144,0)</f>
        <v>0</v>
      </c>
      <c r="BG144" s="238">
        <f>IF(N144="zákl. přenesená",J144,0)</f>
        <v>0</v>
      </c>
      <c r="BH144" s="238">
        <f>IF(N144="sníž. přenesená",J144,0)</f>
        <v>0</v>
      </c>
      <c r="BI144" s="238">
        <f>IF(N144="nulová",J144,0)</f>
        <v>0</v>
      </c>
      <c r="BJ144" s="25" t="s">
        <v>24</v>
      </c>
      <c r="BK144" s="238">
        <f>ROUND(I144*H144,2)</f>
        <v>0</v>
      </c>
      <c r="BL144" s="25" t="s">
        <v>287</v>
      </c>
      <c r="BM144" s="25" t="s">
        <v>2460</v>
      </c>
    </row>
    <row r="145" spans="2:47" s="1" customFormat="1" ht="13.5">
      <c r="B145" s="48"/>
      <c r="C145" s="76"/>
      <c r="D145" s="239" t="s">
        <v>269</v>
      </c>
      <c r="E145" s="76"/>
      <c r="F145" s="240" t="s">
        <v>917</v>
      </c>
      <c r="G145" s="76"/>
      <c r="H145" s="76"/>
      <c r="I145" s="198"/>
      <c r="J145" s="76"/>
      <c r="K145" s="76"/>
      <c r="L145" s="74"/>
      <c r="M145" s="241"/>
      <c r="N145" s="49"/>
      <c r="O145" s="49"/>
      <c r="P145" s="49"/>
      <c r="Q145" s="49"/>
      <c r="R145" s="49"/>
      <c r="S145" s="49"/>
      <c r="T145" s="97"/>
      <c r="AT145" s="25" t="s">
        <v>269</v>
      </c>
      <c r="AU145" s="25" t="s">
        <v>92</v>
      </c>
    </row>
    <row r="146" spans="2:47" s="1" customFormat="1" ht="13.5">
      <c r="B146" s="48"/>
      <c r="C146" s="76"/>
      <c r="D146" s="239" t="s">
        <v>343</v>
      </c>
      <c r="E146" s="76"/>
      <c r="F146" s="242" t="s">
        <v>918</v>
      </c>
      <c r="G146" s="76"/>
      <c r="H146" s="76"/>
      <c r="I146" s="198"/>
      <c r="J146" s="76"/>
      <c r="K146" s="76"/>
      <c r="L146" s="74"/>
      <c r="M146" s="241"/>
      <c r="N146" s="49"/>
      <c r="O146" s="49"/>
      <c r="P146" s="49"/>
      <c r="Q146" s="49"/>
      <c r="R146" s="49"/>
      <c r="S146" s="49"/>
      <c r="T146" s="97"/>
      <c r="AT146" s="25" t="s">
        <v>343</v>
      </c>
      <c r="AU146" s="25" t="s">
        <v>92</v>
      </c>
    </row>
    <row r="147" spans="2:47" s="1" customFormat="1" ht="13.5">
      <c r="B147" s="48"/>
      <c r="C147" s="76"/>
      <c r="D147" s="239" t="s">
        <v>271</v>
      </c>
      <c r="E147" s="76"/>
      <c r="F147" s="242" t="s">
        <v>919</v>
      </c>
      <c r="G147" s="76"/>
      <c r="H147" s="76"/>
      <c r="I147" s="198"/>
      <c r="J147" s="76"/>
      <c r="K147" s="76"/>
      <c r="L147" s="74"/>
      <c r="M147" s="264"/>
      <c r="N147" s="265"/>
      <c r="O147" s="265"/>
      <c r="P147" s="265"/>
      <c r="Q147" s="265"/>
      <c r="R147" s="265"/>
      <c r="S147" s="265"/>
      <c r="T147" s="266"/>
      <c r="AT147" s="25" t="s">
        <v>271</v>
      </c>
      <c r="AU147" s="25" t="s">
        <v>92</v>
      </c>
    </row>
    <row r="148" spans="2:12" s="1" customFormat="1" ht="6.95" customHeight="1">
      <c r="B148" s="69"/>
      <c r="C148" s="70"/>
      <c r="D148" s="70"/>
      <c r="E148" s="70"/>
      <c r="F148" s="70"/>
      <c r="G148" s="70"/>
      <c r="H148" s="70"/>
      <c r="I148" s="180"/>
      <c r="J148" s="70"/>
      <c r="K148" s="70"/>
      <c r="L148" s="74"/>
    </row>
  </sheetData>
  <sheetProtection password="CC35" sheet="1" objects="1" scenarios="1" formatColumns="0" formatRows="0" autoFilter="0"/>
  <autoFilter ref="C85:K147"/>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BR30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186</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2333</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2461</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2462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ROUND(SUM(BE92:BE308),2)</f>
        <v>0</v>
      </c>
      <c r="G32" s="49"/>
      <c r="H32" s="49"/>
      <c r="I32" s="172">
        <v>0.21</v>
      </c>
      <c r="J32" s="171">
        <f>ROUND(ROUND((SUM(BE92:BE308)),2)*I32,2)</f>
        <v>0</v>
      </c>
      <c r="K32" s="53"/>
    </row>
    <row r="33" spans="2:11" s="1" customFormat="1" ht="14.4" customHeight="1">
      <c r="B33" s="48"/>
      <c r="C33" s="49"/>
      <c r="D33" s="49"/>
      <c r="E33" s="57" t="s">
        <v>56</v>
      </c>
      <c r="F33" s="171">
        <f>ROUND(SUM(BF92:BF308),2)</f>
        <v>0</v>
      </c>
      <c r="G33" s="49"/>
      <c r="H33" s="49"/>
      <c r="I33" s="172">
        <v>0.15</v>
      </c>
      <c r="J33" s="171">
        <f>ROUND(ROUND((SUM(BF92:BF308)),2)*I33,2)</f>
        <v>0</v>
      </c>
      <c r="K33" s="53"/>
    </row>
    <row r="34" spans="2:11" s="1" customFormat="1" ht="14.4" customHeight="1" hidden="1">
      <c r="B34" s="48"/>
      <c r="C34" s="49"/>
      <c r="D34" s="49"/>
      <c r="E34" s="57" t="s">
        <v>57</v>
      </c>
      <c r="F34" s="171">
        <f>ROUND(SUM(BG92:BG308),2)</f>
        <v>0</v>
      </c>
      <c r="G34" s="49"/>
      <c r="H34" s="49"/>
      <c r="I34" s="172">
        <v>0.21</v>
      </c>
      <c r="J34" s="171">
        <v>0</v>
      </c>
      <c r="K34" s="53"/>
    </row>
    <row r="35" spans="2:11" s="1" customFormat="1" ht="14.4" customHeight="1" hidden="1">
      <c r="B35" s="48"/>
      <c r="C35" s="49"/>
      <c r="D35" s="49"/>
      <c r="E35" s="57" t="s">
        <v>58</v>
      </c>
      <c r="F35" s="171">
        <f>ROUND(SUM(BH92:BH308),2)</f>
        <v>0</v>
      </c>
      <c r="G35" s="49"/>
      <c r="H35" s="49"/>
      <c r="I35" s="172">
        <v>0.15</v>
      </c>
      <c r="J35" s="171">
        <v>0</v>
      </c>
      <c r="K35" s="53"/>
    </row>
    <row r="36" spans="2:11" s="1" customFormat="1" ht="14.4" customHeight="1" hidden="1">
      <c r="B36" s="48"/>
      <c r="C36" s="49"/>
      <c r="D36" s="49"/>
      <c r="E36" s="57" t="s">
        <v>59</v>
      </c>
      <c r="F36" s="171">
        <f>ROUND(SUM(BI92:BI308),2)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2333</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05-3 - Výpustný objekt HliR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J162</f>
        <v>0</v>
      </c>
      <c r="K63" s="273"/>
    </row>
    <row r="64" spans="2:11" s="13" customFormat="1" ht="19.9" customHeight="1">
      <c r="B64" s="267"/>
      <c r="C64" s="268"/>
      <c r="D64" s="269" t="s">
        <v>464</v>
      </c>
      <c r="E64" s="270"/>
      <c r="F64" s="270"/>
      <c r="G64" s="270"/>
      <c r="H64" s="270"/>
      <c r="I64" s="271"/>
      <c r="J64" s="272">
        <f>J222</f>
        <v>0</v>
      </c>
      <c r="K64" s="273"/>
    </row>
    <row r="65" spans="2:11" s="13" customFormat="1" ht="19.9" customHeight="1">
      <c r="B65" s="267"/>
      <c r="C65" s="268"/>
      <c r="D65" s="269" t="s">
        <v>466</v>
      </c>
      <c r="E65" s="270"/>
      <c r="F65" s="270"/>
      <c r="G65" s="270"/>
      <c r="H65" s="270"/>
      <c r="I65" s="271"/>
      <c r="J65" s="272">
        <f>J240</f>
        <v>0</v>
      </c>
      <c r="K65" s="273"/>
    </row>
    <row r="66" spans="2:11" s="13" customFormat="1" ht="19.9" customHeight="1">
      <c r="B66" s="267"/>
      <c r="C66" s="268"/>
      <c r="D66" s="269" t="s">
        <v>467</v>
      </c>
      <c r="E66" s="270"/>
      <c r="F66" s="270"/>
      <c r="G66" s="270"/>
      <c r="H66" s="270"/>
      <c r="I66" s="271"/>
      <c r="J66" s="272">
        <f>J261</f>
        <v>0</v>
      </c>
      <c r="K66" s="273"/>
    </row>
    <row r="67" spans="2:11" s="13" customFormat="1" ht="19.9" customHeight="1">
      <c r="B67" s="267"/>
      <c r="C67" s="268"/>
      <c r="D67" s="269" t="s">
        <v>469</v>
      </c>
      <c r="E67" s="270"/>
      <c r="F67" s="270"/>
      <c r="G67" s="270"/>
      <c r="H67" s="270"/>
      <c r="I67" s="271"/>
      <c r="J67" s="272">
        <f>J274</f>
        <v>0</v>
      </c>
      <c r="K67" s="273"/>
    </row>
    <row r="68" spans="2:11" s="8" customFormat="1" ht="24.95" customHeight="1">
      <c r="B68" s="191"/>
      <c r="C68" s="192"/>
      <c r="D68" s="193" t="s">
        <v>470</v>
      </c>
      <c r="E68" s="194"/>
      <c r="F68" s="194"/>
      <c r="G68" s="194"/>
      <c r="H68" s="194"/>
      <c r="I68" s="195"/>
      <c r="J68" s="196">
        <f>J279</f>
        <v>0</v>
      </c>
      <c r="K68" s="197"/>
    </row>
    <row r="69" spans="2:11" s="13" customFormat="1" ht="19.9" customHeight="1">
      <c r="B69" s="267"/>
      <c r="C69" s="268"/>
      <c r="D69" s="269" t="s">
        <v>471</v>
      </c>
      <c r="E69" s="270"/>
      <c r="F69" s="270"/>
      <c r="G69" s="270"/>
      <c r="H69" s="270"/>
      <c r="I69" s="271"/>
      <c r="J69" s="272">
        <f>J280</f>
        <v>0</v>
      </c>
      <c r="K69" s="273"/>
    </row>
    <row r="70" spans="2:11" s="13" customFormat="1" ht="19.9" customHeight="1">
      <c r="B70" s="267"/>
      <c r="C70" s="268"/>
      <c r="D70" s="269" t="s">
        <v>1105</v>
      </c>
      <c r="E70" s="270"/>
      <c r="F70" s="270"/>
      <c r="G70" s="270"/>
      <c r="H70" s="270"/>
      <c r="I70" s="271"/>
      <c r="J70" s="272">
        <f>J300</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2333</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05-3 - Výpustný objekt HliR</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P93+P279</f>
        <v>0</v>
      </c>
      <c r="Q92" s="108"/>
      <c r="R92" s="211">
        <f>R93+R279</f>
        <v>9.152733187016</v>
      </c>
      <c r="S92" s="108"/>
      <c r="T92" s="212">
        <f>T93+T279</f>
        <v>0</v>
      </c>
      <c r="AT92" s="25" t="s">
        <v>83</v>
      </c>
      <c r="AU92" s="25" t="s">
        <v>242</v>
      </c>
      <c r="BK92" s="213">
        <f>BK93+BK279</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P94+P162+P222+P240+P261+P274</f>
        <v>0</v>
      </c>
      <c r="Q93" s="222"/>
      <c r="R93" s="223">
        <f>R94+R162+R222+R240+R261+R274</f>
        <v>9.131845406516</v>
      </c>
      <c r="S93" s="222"/>
      <c r="T93" s="224">
        <f>T94+T162+T222+T240+T261+T274</f>
        <v>0</v>
      </c>
      <c r="AR93" s="225" t="s">
        <v>24</v>
      </c>
      <c r="AT93" s="226" t="s">
        <v>83</v>
      </c>
      <c r="AU93" s="226" t="s">
        <v>84</v>
      </c>
      <c r="AY93" s="225" t="s">
        <v>261</v>
      </c>
      <c r="BK93" s="227">
        <f>BK94+BK162+BK222+BK240+BK261+BK274</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SUM(P95:P161)</f>
        <v>0</v>
      </c>
      <c r="Q94" s="222"/>
      <c r="R94" s="223">
        <f>SUM(R95:R161)</f>
        <v>0.190486404</v>
      </c>
      <c r="S94" s="222"/>
      <c r="T94" s="224">
        <f>SUM(T95:T161)</f>
        <v>0</v>
      </c>
      <c r="AR94" s="225" t="s">
        <v>24</v>
      </c>
      <c r="AT94" s="226" t="s">
        <v>83</v>
      </c>
      <c r="AU94" s="226" t="s">
        <v>24</v>
      </c>
      <c r="AY94" s="225" t="s">
        <v>261</v>
      </c>
      <c r="BK94" s="227">
        <f>SUM(BK95:BK161)</f>
        <v>0</v>
      </c>
    </row>
    <row r="95" spans="2:65" s="1" customFormat="1" ht="14.4" customHeight="1">
      <c r="B95" s="48"/>
      <c r="C95" s="228" t="s">
        <v>24</v>
      </c>
      <c r="D95" s="228" t="s">
        <v>262</v>
      </c>
      <c r="E95" s="229" t="s">
        <v>2463</v>
      </c>
      <c r="F95" s="230" t="s">
        <v>2464</v>
      </c>
      <c r="G95" s="231" t="s">
        <v>857</v>
      </c>
      <c r="H95" s="232">
        <v>20</v>
      </c>
      <c r="I95" s="233"/>
      <c r="J95" s="232">
        <f>ROUND(I95*H95,2)</f>
        <v>0</v>
      </c>
      <c r="K95" s="230" t="s">
        <v>266</v>
      </c>
      <c r="L95" s="74"/>
      <c r="M95" s="234" t="s">
        <v>40</v>
      </c>
      <c r="N95" s="235" t="s">
        <v>55</v>
      </c>
      <c r="O95" s="49"/>
      <c r="P95" s="236">
        <f>O95*H95</f>
        <v>0</v>
      </c>
      <c r="Q95" s="236">
        <v>0.0095243202</v>
      </c>
      <c r="R95" s="236">
        <f>Q95*H95</f>
        <v>0.190486404</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2465</v>
      </c>
    </row>
    <row r="96" spans="2:47" s="1" customFormat="1" ht="13.5">
      <c r="B96" s="48"/>
      <c r="C96" s="76"/>
      <c r="D96" s="239" t="s">
        <v>269</v>
      </c>
      <c r="E96" s="76"/>
      <c r="F96" s="240" t="s">
        <v>2466</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1110</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2467</v>
      </c>
      <c r="G98" s="254"/>
      <c r="H98" s="257">
        <v>20</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22.8" customHeight="1">
      <c r="B99" s="48"/>
      <c r="C99" s="228" t="s">
        <v>92</v>
      </c>
      <c r="D99" s="228" t="s">
        <v>262</v>
      </c>
      <c r="E99" s="229" t="s">
        <v>2468</v>
      </c>
      <c r="F99" s="230" t="s">
        <v>2469</v>
      </c>
      <c r="G99" s="231" t="s">
        <v>340</v>
      </c>
      <c r="H99" s="232">
        <v>3</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2470</v>
      </c>
    </row>
    <row r="100" spans="2:47" s="1" customFormat="1" ht="13.5">
      <c r="B100" s="48"/>
      <c r="C100" s="76"/>
      <c r="D100" s="239" t="s">
        <v>269</v>
      </c>
      <c r="E100" s="76"/>
      <c r="F100" s="240" t="s">
        <v>2471</v>
      </c>
      <c r="G100" s="76"/>
      <c r="H100" s="76"/>
      <c r="I100" s="198"/>
      <c r="J100" s="76"/>
      <c r="K100" s="76"/>
      <c r="L100" s="74"/>
      <c r="M100" s="241"/>
      <c r="N100" s="49"/>
      <c r="O100" s="49"/>
      <c r="P100" s="49"/>
      <c r="Q100" s="49"/>
      <c r="R100" s="49"/>
      <c r="S100" s="49"/>
      <c r="T100" s="97"/>
      <c r="AT100" s="25" t="s">
        <v>269</v>
      </c>
      <c r="AU100" s="25" t="s">
        <v>92</v>
      </c>
    </row>
    <row r="101" spans="2:51" s="11" customFormat="1" ht="13.5">
      <c r="B101" s="243"/>
      <c r="C101" s="244"/>
      <c r="D101" s="239" t="s">
        <v>278</v>
      </c>
      <c r="E101" s="245" t="s">
        <v>40</v>
      </c>
      <c r="F101" s="246" t="s">
        <v>2472</v>
      </c>
      <c r="G101" s="244"/>
      <c r="H101" s="245" t="s">
        <v>40</v>
      </c>
      <c r="I101" s="247"/>
      <c r="J101" s="244"/>
      <c r="K101" s="244"/>
      <c r="L101" s="248"/>
      <c r="M101" s="249"/>
      <c r="N101" s="250"/>
      <c r="O101" s="250"/>
      <c r="P101" s="250"/>
      <c r="Q101" s="250"/>
      <c r="R101" s="250"/>
      <c r="S101" s="250"/>
      <c r="T101" s="251"/>
      <c r="AT101" s="252" t="s">
        <v>278</v>
      </c>
      <c r="AU101" s="252" t="s">
        <v>92</v>
      </c>
      <c r="AV101" s="11" t="s">
        <v>24</v>
      </c>
      <c r="AW101" s="11" t="s">
        <v>47</v>
      </c>
      <c r="AX101" s="11" t="s">
        <v>84</v>
      </c>
      <c r="AY101" s="252" t="s">
        <v>261</v>
      </c>
    </row>
    <row r="102" spans="2:51" s="12" customFormat="1" ht="13.5">
      <c r="B102" s="253"/>
      <c r="C102" s="254"/>
      <c r="D102" s="239" t="s">
        <v>278</v>
      </c>
      <c r="E102" s="255" t="s">
        <v>40</v>
      </c>
      <c r="F102" s="256" t="s">
        <v>2473</v>
      </c>
      <c r="G102" s="254"/>
      <c r="H102" s="257">
        <v>3</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14.4" customHeight="1">
      <c r="B103" s="48"/>
      <c r="C103" s="228" t="s">
        <v>282</v>
      </c>
      <c r="D103" s="228" t="s">
        <v>262</v>
      </c>
      <c r="E103" s="229" t="s">
        <v>975</v>
      </c>
      <c r="F103" s="230" t="s">
        <v>976</v>
      </c>
      <c r="G103" s="231" t="s">
        <v>340</v>
      </c>
      <c r="H103" s="232">
        <v>47</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2474</v>
      </c>
    </row>
    <row r="104" spans="2:47" s="1" customFormat="1" ht="13.5">
      <c r="B104" s="48"/>
      <c r="C104" s="76"/>
      <c r="D104" s="239" t="s">
        <v>269</v>
      </c>
      <c r="E104" s="76"/>
      <c r="F104" s="240" t="s">
        <v>978</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543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2475</v>
      </c>
      <c r="G106" s="254"/>
      <c r="H106" s="257">
        <v>47</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287</v>
      </c>
      <c r="D107" s="228" t="s">
        <v>262</v>
      </c>
      <c r="E107" s="229" t="s">
        <v>546</v>
      </c>
      <c r="F107" s="230" t="s">
        <v>547</v>
      </c>
      <c r="G107" s="231" t="s">
        <v>340</v>
      </c>
      <c r="H107" s="232">
        <v>14.1</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2476</v>
      </c>
    </row>
    <row r="108" spans="2:47" s="1" customFormat="1" ht="13.5">
      <c r="B108" s="48"/>
      <c r="C108" s="76"/>
      <c r="D108" s="239" t="s">
        <v>269</v>
      </c>
      <c r="E108" s="76"/>
      <c r="F108" s="240" t="s">
        <v>549</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543</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4"/>
      <c r="F110" s="256" t="s">
        <v>2477</v>
      </c>
      <c r="G110" s="254"/>
      <c r="H110" s="257">
        <v>14.1</v>
      </c>
      <c r="I110" s="258"/>
      <c r="J110" s="254"/>
      <c r="K110" s="254"/>
      <c r="L110" s="259"/>
      <c r="M110" s="260"/>
      <c r="N110" s="261"/>
      <c r="O110" s="261"/>
      <c r="P110" s="261"/>
      <c r="Q110" s="261"/>
      <c r="R110" s="261"/>
      <c r="S110" s="261"/>
      <c r="T110" s="262"/>
      <c r="AT110" s="263" t="s">
        <v>278</v>
      </c>
      <c r="AU110" s="263" t="s">
        <v>92</v>
      </c>
      <c r="AV110" s="12" t="s">
        <v>92</v>
      </c>
      <c r="AW110" s="12" t="s">
        <v>6</v>
      </c>
      <c r="AX110" s="12" t="s">
        <v>24</v>
      </c>
      <c r="AY110" s="263" t="s">
        <v>261</v>
      </c>
    </row>
    <row r="111" spans="2:65" s="1" customFormat="1" ht="22.8" customHeight="1">
      <c r="B111" s="48"/>
      <c r="C111" s="228" t="s">
        <v>260</v>
      </c>
      <c r="D111" s="228" t="s">
        <v>262</v>
      </c>
      <c r="E111" s="229" t="s">
        <v>552</v>
      </c>
      <c r="F111" s="230" t="s">
        <v>553</v>
      </c>
      <c r="G111" s="231" t="s">
        <v>340</v>
      </c>
      <c r="H111" s="232">
        <v>1.76</v>
      </c>
      <c r="I111" s="233"/>
      <c r="J111" s="232">
        <f>ROUND(I111*H111,2)</f>
        <v>0</v>
      </c>
      <c r="K111" s="230" t="s">
        <v>266</v>
      </c>
      <c r="L111" s="74"/>
      <c r="M111" s="234" t="s">
        <v>40</v>
      </c>
      <c r="N111" s="235" t="s">
        <v>55</v>
      </c>
      <c r="O111" s="49"/>
      <c r="P111" s="236">
        <f>O111*H111</f>
        <v>0</v>
      </c>
      <c r="Q111" s="236">
        <v>0</v>
      </c>
      <c r="R111" s="236">
        <f>Q111*H111</f>
        <v>0</v>
      </c>
      <c r="S111" s="236">
        <v>0</v>
      </c>
      <c r="T111" s="237">
        <f>S111*H111</f>
        <v>0</v>
      </c>
      <c r="AR111" s="25" t="s">
        <v>287</v>
      </c>
      <c r="AT111" s="25" t="s">
        <v>262</v>
      </c>
      <c r="AU111" s="25" t="s">
        <v>92</v>
      </c>
      <c r="AY111" s="25" t="s">
        <v>261</v>
      </c>
      <c r="BE111" s="238">
        <f>IF(N111="základní",J111,0)</f>
        <v>0</v>
      </c>
      <c r="BF111" s="238">
        <f>IF(N111="snížená",J111,0)</f>
        <v>0</v>
      </c>
      <c r="BG111" s="238">
        <f>IF(N111="zákl. přenesená",J111,0)</f>
        <v>0</v>
      </c>
      <c r="BH111" s="238">
        <f>IF(N111="sníž. přenesená",J111,0)</f>
        <v>0</v>
      </c>
      <c r="BI111" s="238">
        <f>IF(N111="nulová",J111,0)</f>
        <v>0</v>
      </c>
      <c r="BJ111" s="25" t="s">
        <v>24</v>
      </c>
      <c r="BK111" s="238">
        <f>ROUND(I111*H111,2)</f>
        <v>0</v>
      </c>
      <c r="BL111" s="25" t="s">
        <v>287</v>
      </c>
      <c r="BM111" s="25" t="s">
        <v>2478</v>
      </c>
    </row>
    <row r="112" spans="2:47" s="1" customFormat="1" ht="13.5">
      <c r="B112" s="48"/>
      <c r="C112" s="76"/>
      <c r="D112" s="239" t="s">
        <v>269</v>
      </c>
      <c r="E112" s="76"/>
      <c r="F112" s="240" t="s">
        <v>555</v>
      </c>
      <c r="G112" s="76"/>
      <c r="H112" s="76"/>
      <c r="I112" s="198"/>
      <c r="J112" s="76"/>
      <c r="K112" s="76"/>
      <c r="L112" s="74"/>
      <c r="M112" s="241"/>
      <c r="N112" s="49"/>
      <c r="O112" s="49"/>
      <c r="P112" s="49"/>
      <c r="Q112" s="49"/>
      <c r="R112" s="49"/>
      <c r="S112" s="49"/>
      <c r="T112" s="97"/>
      <c r="AT112" s="25" t="s">
        <v>269</v>
      </c>
      <c r="AU112" s="25" t="s">
        <v>92</v>
      </c>
    </row>
    <row r="113" spans="2:47" s="1" customFormat="1" ht="13.5">
      <c r="B113" s="48"/>
      <c r="C113" s="76"/>
      <c r="D113" s="239" t="s">
        <v>343</v>
      </c>
      <c r="E113" s="76"/>
      <c r="F113" s="242" t="s">
        <v>556</v>
      </c>
      <c r="G113" s="76"/>
      <c r="H113" s="76"/>
      <c r="I113" s="198"/>
      <c r="J113" s="76"/>
      <c r="K113" s="76"/>
      <c r="L113" s="74"/>
      <c r="M113" s="241"/>
      <c r="N113" s="49"/>
      <c r="O113" s="49"/>
      <c r="P113" s="49"/>
      <c r="Q113" s="49"/>
      <c r="R113" s="49"/>
      <c r="S113" s="49"/>
      <c r="T113" s="97"/>
      <c r="AT113" s="25" t="s">
        <v>343</v>
      </c>
      <c r="AU113" s="25" t="s">
        <v>92</v>
      </c>
    </row>
    <row r="114" spans="2:51" s="12" customFormat="1" ht="13.5">
      <c r="B114" s="253"/>
      <c r="C114" s="254"/>
      <c r="D114" s="239" t="s">
        <v>278</v>
      </c>
      <c r="E114" s="255" t="s">
        <v>40</v>
      </c>
      <c r="F114" s="256" t="s">
        <v>2479</v>
      </c>
      <c r="G114" s="254"/>
      <c r="H114" s="257">
        <v>0.52</v>
      </c>
      <c r="I114" s="258"/>
      <c r="J114" s="254"/>
      <c r="K114" s="254"/>
      <c r="L114" s="259"/>
      <c r="M114" s="260"/>
      <c r="N114" s="261"/>
      <c r="O114" s="261"/>
      <c r="P114" s="261"/>
      <c r="Q114" s="261"/>
      <c r="R114" s="261"/>
      <c r="S114" s="261"/>
      <c r="T114" s="262"/>
      <c r="AT114" s="263" t="s">
        <v>278</v>
      </c>
      <c r="AU114" s="263" t="s">
        <v>92</v>
      </c>
      <c r="AV114" s="12" t="s">
        <v>92</v>
      </c>
      <c r="AW114" s="12" t="s">
        <v>47</v>
      </c>
      <c r="AX114" s="12" t="s">
        <v>84</v>
      </c>
      <c r="AY114" s="263" t="s">
        <v>261</v>
      </c>
    </row>
    <row r="115" spans="2:51" s="12" customFormat="1" ht="13.5">
      <c r="B115" s="253"/>
      <c r="C115" s="254"/>
      <c r="D115" s="239" t="s">
        <v>278</v>
      </c>
      <c r="E115" s="255" t="s">
        <v>40</v>
      </c>
      <c r="F115" s="256" t="s">
        <v>2480</v>
      </c>
      <c r="G115" s="254"/>
      <c r="H115" s="257">
        <v>0.9</v>
      </c>
      <c r="I115" s="258"/>
      <c r="J115" s="254"/>
      <c r="K115" s="254"/>
      <c r="L115" s="259"/>
      <c r="M115" s="260"/>
      <c r="N115" s="261"/>
      <c r="O115" s="261"/>
      <c r="P115" s="261"/>
      <c r="Q115" s="261"/>
      <c r="R115" s="261"/>
      <c r="S115" s="261"/>
      <c r="T115" s="262"/>
      <c r="AT115" s="263" t="s">
        <v>278</v>
      </c>
      <c r="AU115" s="263" t="s">
        <v>92</v>
      </c>
      <c r="AV115" s="12" t="s">
        <v>92</v>
      </c>
      <c r="AW115" s="12" t="s">
        <v>47</v>
      </c>
      <c r="AX115" s="12" t="s">
        <v>84</v>
      </c>
      <c r="AY115" s="263" t="s">
        <v>261</v>
      </c>
    </row>
    <row r="116" spans="2:51" s="12" customFormat="1" ht="13.5">
      <c r="B116" s="253"/>
      <c r="C116" s="254"/>
      <c r="D116" s="239" t="s">
        <v>278</v>
      </c>
      <c r="E116" s="255" t="s">
        <v>40</v>
      </c>
      <c r="F116" s="256" t="s">
        <v>2212</v>
      </c>
      <c r="G116" s="254"/>
      <c r="H116" s="257">
        <v>0.26</v>
      </c>
      <c r="I116" s="258"/>
      <c r="J116" s="254"/>
      <c r="K116" s="254"/>
      <c r="L116" s="259"/>
      <c r="M116" s="260"/>
      <c r="N116" s="261"/>
      <c r="O116" s="261"/>
      <c r="P116" s="261"/>
      <c r="Q116" s="261"/>
      <c r="R116" s="261"/>
      <c r="S116" s="261"/>
      <c r="T116" s="262"/>
      <c r="AT116" s="263" t="s">
        <v>278</v>
      </c>
      <c r="AU116" s="263" t="s">
        <v>92</v>
      </c>
      <c r="AV116" s="12" t="s">
        <v>92</v>
      </c>
      <c r="AW116" s="12" t="s">
        <v>47</v>
      </c>
      <c r="AX116" s="12" t="s">
        <v>84</v>
      </c>
      <c r="AY116" s="263" t="s">
        <v>261</v>
      </c>
    </row>
    <row r="117" spans="2:51" s="12" customFormat="1" ht="13.5">
      <c r="B117" s="253"/>
      <c r="C117" s="254"/>
      <c r="D117" s="239" t="s">
        <v>278</v>
      </c>
      <c r="E117" s="255" t="s">
        <v>40</v>
      </c>
      <c r="F117" s="256" t="s">
        <v>2481</v>
      </c>
      <c r="G117" s="254"/>
      <c r="H117" s="257">
        <v>0.08</v>
      </c>
      <c r="I117" s="258"/>
      <c r="J117" s="254"/>
      <c r="K117" s="254"/>
      <c r="L117" s="259"/>
      <c r="M117" s="260"/>
      <c r="N117" s="261"/>
      <c r="O117" s="261"/>
      <c r="P117" s="261"/>
      <c r="Q117" s="261"/>
      <c r="R117" s="261"/>
      <c r="S117" s="261"/>
      <c r="T117" s="262"/>
      <c r="AT117" s="263" t="s">
        <v>278</v>
      </c>
      <c r="AU117" s="263" t="s">
        <v>92</v>
      </c>
      <c r="AV117" s="12" t="s">
        <v>92</v>
      </c>
      <c r="AW117" s="12" t="s">
        <v>47</v>
      </c>
      <c r="AX117" s="12" t="s">
        <v>84</v>
      </c>
      <c r="AY117" s="263" t="s">
        <v>261</v>
      </c>
    </row>
    <row r="118" spans="2:51" s="15" customFormat="1" ht="13.5">
      <c r="B118" s="290"/>
      <c r="C118" s="291"/>
      <c r="D118" s="239" t="s">
        <v>278</v>
      </c>
      <c r="E118" s="292" t="s">
        <v>40</v>
      </c>
      <c r="F118" s="293" t="s">
        <v>380</v>
      </c>
      <c r="G118" s="291"/>
      <c r="H118" s="294">
        <v>1.76</v>
      </c>
      <c r="I118" s="295"/>
      <c r="J118" s="291"/>
      <c r="K118" s="291"/>
      <c r="L118" s="296"/>
      <c r="M118" s="297"/>
      <c r="N118" s="298"/>
      <c r="O118" s="298"/>
      <c r="P118" s="298"/>
      <c r="Q118" s="298"/>
      <c r="R118" s="298"/>
      <c r="S118" s="298"/>
      <c r="T118" s="299"/>
      <c r="AT118" s="300" t="s">
        <v>278</v>
      </c>
      <c r="AU118" s="300" t="s">
        <v>92</v>
      </c>
      <c r="AV118" s="15" t="s">
        <v>287</v>
      </c>
      <c r="AW118" s="15" t="s">
        <v>47</v>
      </c>
      <c r="AX118" s="15" t="s">
        <v>24</v>
      </c>
      <c r="AY118" s="300" t="s">
        <v>261</v>
      </c>
    </row>
    <row r="119" spans="2:65" s="1" customFormat="1" ht="22.8" customHeight="1">
      <c r="B119" s="48"/>
      <c r="C119" s="228" t="s">
        <v>297</v>
      </c>
      <c r="D119" s="228" t="s">
        <v>262</v>
      </c>
      <c r="E119" s="229" t="s">
        <v>558</v>
      </c>
      <c r="F119" s="230" t="s">
        <v>559</v>
      </c>
      <c r="G119" s="231" t="s">
        <v>340</v>
      </c>
      <c r="H119" s="232">
        <v>0.53</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2482</v>
      </c>
    </row>
    <row r="120" spans="2:47" s="1" customFormat="1" ht="13.5">
      <c r="B120" s="48"/>
      <c r="C120" s="76"/>
      <c r="D120" s="239" t="s">
        <v>269</v>
      </c>
      <c r="E120" s="76"/>
      <c r="F120" s="240" t="s">
        <v>561</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556</v>
      </c>
      <c r="G121" s="76"/>
      <c r="H121" s="76"/>
      <c r="I121" s="198"/>
      <c r="J121" s="76"/>
      <c r="K121" s="76"/>
      <c r="L121" s="74"/>
      <c r="M121" s="241"/>
      <c r="N121" s="49"/>
      <c r="O121" s="49"/>
      <c r="P121" s="49"/>
      <c r="Q121" s="49"/>
      <c r="R121" s="49"/>
      <c r="S121" s="49"/>
      <c r="T121" s="97"/>
      <c r="AT121" s="25" t="s">
        <v>343</v>
      </c>
      <c r="AU121" s="25" t="s">
        <v>92</v>
      </c>
    </row>
    <row r="122" spans="2:51" s="12" customFormat="1" ht="13.5">
      <c r="B122" s="253"/>
      <c r="C122" s="254"/>
      <c r="D122" s="239" t="s">
        <v>278</v>
      </c>
      <c r="E122" s="254"/>
      <c r="F122" s="256" t="s">
        <v>2483</v>
      </c>
      <c r="G122" s="254"/>
      <c r="H122" s="257">
        <v>0.53</v>
      </c>
      <c r="I122" s="258"/>
      <c r="J122" s="254"/>
      <c r="K122" s="254"/>
      <c r="L122" s="259"/>
      <c r="M122" s="260"/>
      <c r="N122" s="261"/>
      <c r="O122" s="261"/>
      <c r="P122" s="261"/>
      <c r="Q122" s="261"/>
      <c r="R122" s="261"/>
      <c r="S122" s="261"/>
      <c r="T122" s="262"/>
      <c r="AT122" s="263" t="s">
        <v>278</v>
      </c>
      <c r="AU122" s="263" t="s">
        <v>92</v>
      </c>
      <c r="AV122" s="12" t="s">
        <v>92</v>
      </c>
      <c r="AW122" s="12" t="s">
        <v>6</v>
      </c>
      <c r="AX122" s="12" t="s">
        <v>24</v>
      </c>
      <c r="AY122" s="263" t="s">
        <v>261</v>
      </c>
    </row>
    <row r="123" spans="2:65" s="1" customFormat="1" ht="22.8" customHeight="1">
      <c r="B123" s="48"/>
      <c r="C123" s="228" t="s">
        <v>303</v>
      </c>
      <c r="D123" s="228" t="s">
        <v>262</v>
      </c>
      <c r="E123" s="229" t="s">
        <v>1123</v>
      </c>
      <c r="F123" s="230" t="s">
        <v>1124</v>
      </c>
      <c r="G123" s="231" t="s">
        <v>340</v>
      </c>
      <c r="H123" s="232">
        <v>1.44</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2484</v>
      </c>
    </row>
    <row r="124" spans="2:47" s="1" customFormat="1" ht="13.5">
      <c r="B124" s="48"/>
      <c r="C124" s="76"/>
      <c r="D124" s="239" t="s">
        <v>269</v>
      </c>
      <c r="E124" s="76"/>
      <c r="F124" s="240" t="s">
        <v>1126</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1127</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5" t="s">
        <v>40</v>
      </c>
      <c r="F126" s="256" t="s">
        <v>2485</v>
      </c>
      <c r="G126" s="254"/>
      <c r="H126" s="257">
        <v>1.44</v>
      </c>
      <c r="I126" s="258"/>
      <c r="J126" s="254"/>
      <c r="K126" s="254"/>
      <c r="L126" s="259"/>
      <c r="M126" s="260"/>
      <c r="N126" s="261"/>
      <c r="O126" s="261"/>
      <c r="P126" s="261"/>
      <c r="Q126" s="261"/>
      <c r="R126" s="261"/>
      <c r="S126" s="261"/>
      <c r="T126" s="262"/>
      <c r="AT126" s="263" t="s">
        <v>278</v>
      </c>
      <c r="AU126" s="263" t="s">
        <v>92</v>
      </c>
      <c r="AV126" s="12" t="s">
        <v>92</v>
      </c>
      <c r="AW126" s="12" t="s">
        <v>47</v>
      </c>
      <c r="AX126" s="12" t="s">
        <v>24</v>
      </c>
      <c r="AY126" s="263" t="s">
        <v>261</v>
      </c>
    </row>
    <row r="127" spans="2:65" s="1" customFormat="1" ht="22.8" customHeight="1">
      <c r="B127" s="48"/>
      <c r="C127" s="228" t="s">
        <v>308</v>
      </c>
      <c r="D127" s="228" t="s">
        <v>262</v>
      </c>
      <c r="E127" s="229" t="s">
        <v>1129</v>
      </c>
      <c r="F127" s="230" t="s">
        <v>1130</v>
      </c>
      <c r="G127" s="231" t="s">
        <v>340</v>
      </c>
      <c r="H127" s="232">
        <v>0.43</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2486</v>
      </c>
    </row>
    <row r="128" spans="2:47" s="1" customFormat="1" ht="13.5">
      <c r="B128" s="48"/>
      <c r="C128" s="76"/>
      <c r="D128" s="239" t="s">
        <v>269</v>
      </c>
      <c r="E128" s="76"/>
      <c r="F128" s="240" t="s">
        <v>1132</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1127</v>
      </c>
      <c r="G129" s="76"/>
      <c r="H129" s="76"/>
      <c r="I129" s="198"/>
      <c r="J129" s="76"/>
      <c r="K129" s="76"/>
      <c r="L129" s="74"/>
      <c r="M129" s="241"/>
      <c r="N129" s="49"/>
      <c r="O129" s="49"/>
      <c r="P129" s="49"/>
      <c r="Q129" s="49"/>
      <c r="R129" s="49"/>
      <c r="S129" s="49"/>
      <c r="T129" s="97"/>
      <c r="AT129" s="25" t="s">
        <v>343</v>
      </c>
      <c r="AU129" s="25" t="s">
        <v>92</v>
      </c>
    </row>
    <row r="130" spans="2:51" s="12" customFormat="1" ht="13.5">
      <c r="B130" s="253"/>
      <c r="C130" s="254"/>
      <c r="D130" s="239" t="s">
        <v>278</v>
      </c>
      <c r="E130" s="254"/>
      <c r="F130" s="256" t="s">
        <v>2487</v>
      </c>
      <c r="G130" s="254"/>
      <c r="H130" s="257">
        <v>0.43</v>
      </c>
      <c r="I130" s="258"/>
      <c r="J130" s="254"/>
      <c r="K130" s="254"/>
      <c r="L130" s="259"/>
      <c r="M130" s="260"/>
      <c r="N130" s="261"/>
      <c r="O130" s="261"/>
      <c r="P130" s="261"/>
      <c r="Q130" s="261"/>
      <c r="R130" s="261"/>
      <c r="S130" s="261"/>
      <c r="T130" s="262"/>
      <c r="AT130" s="263" t="s">
        <v>278</v>
      </c>
      <c r="AU130" s="263" t="s">
        <v>92</v>
      </c>
      <c r="AV130" s="12" t="s">
        <v>92</v>
      </c>
      <c r="AW130" s="12" t="s">
        <v>6</v>
      </c>
      <c r="AX130" s="12" t="s">
        <v>24</v>
      </c>
      <c r="AY130" s="263" t="s">
        <v>261</v>
      </c>
    </row>
    <row r="131" spans="2:65" s="1" customFormat="1" ht="14.4" customHeight="1">
      <c r="B131" s="48"/>
      <c r="C131" s="228" t="s">
        <v>313</v>
      </c>
      <c r="D131" s="228" t="s">
        <v>262</v>
      </c>
      <c r="E131" s="229" t="s">
        <v>1134</v>
      </c>
      <c r="F131" s="230" t="s">
        <v>1135</v>
      </c>
      <c r="G131" s="231" t="s">
        <v>340</v>
      </c>
      <c r="H131" s="232">
        <v>10</v>
      </c>
      <c r="I131" s="233"/>
      <c r="J131" s="232">
        <f>ROUND(I131*H131,2)</f>
        <v>0</v>
      </c>
      <c r="K131" s="230" t="s">
        <v>266</v>
      </c>
      <c r="L131" s="74"/>
      <c r="M131" s="234" t="s">
        <v>40</v>
      </c>
      <c r="N131" s="235" t="s">
        <v>55</v>
      </c>
      <c r="O131" s="49"/>
      <c r="P131" s="236">
        <f>O131*H131</f>
        <v>0</v>
      </c>
      <c r="Q131" s="236">
        <v>0</v>
      </c>
      <c r="R131" s="236">
        <f>Q131*H131</f>
        <v>0</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2488</v>
      </c>
    </row>
    <row r="132" spans="2:47" s="1" customFormat="1" ht="13.5">
      <c r="B132" s="48"/>
      <c r="C132" s="76"/>
      <c r="D132" s="239" t="s">
        <v>269</v>
      </c>
      <c r="E132" s="76"/>
      <c r="F132" s="240" t="s">
        <v>1137</v>
      </c>
      <c r="G132" s="76"/>
      <c r="H132" s="76"/>
      <c r="I132" s="198"/>
      <c r="J132" s="76"/>
      <c r="K132" s="76"/>
      <c r="L132" s="74"/>
      <c r="M132" s="241"/>
      <c r="N132" s="49"/>
      <c r="O132" s="49"/>
      <c r="P132" s="49"/>
      <c r="Q132" s="49"/>
      <c r="R132" s="49"/>
      <c r="S132" s="49"/>
      <c r="T132" s="97"/>
      <c r="AT132" s="25" t="s">
        <v>269</v>
      </c>
      <c r="AU132" s="25" t="s">
        <v>92</v>
      </c>
    </row>
    <row r="133" spans="2:47" s="1" customFormat="1" ht="13.5">
      <c r="B133" s="48"/>
      <c r="C133" s="76"/>
      <c r="D133" s="239" t="s">
        <v>343</v>
      </c>
      <c r="E133" s="76"/>
      <c r="F133" s="242" t="s">
        <v>1138</v>
      </c>
      <c r="G133" s="76"/>
      <c r="H133" s="76"/>
      <c r="I133" s="198"/>
      <c r="J133" s="76"/>
      <c r="K133" s="76"/>
      <c r="L133" s="74"/>
      <c r="M133" s="241"/>
      <c r="N133" s="49"/>
      <c r="O133" s="49"/>
      <c r="P133" s="49"/>
      <c r="Q133" s="49"/>
      <c r="R133" s="49"/>
      <c r="S133" s="49"/>
      <c r="T133" s="97"/>
      <c r="AT133" s="25" t="s">
        <v>343</v>
      </c>
      <c r="AU133" s="25" t="s">
        <v>92</v>
      </c>
    </row>
    <row r="134" spans="2:47" s="1" customFormat="1" ht="13.5">
      <c r="B134" s="48"/>
      <c r="C134" s="76"/>
      <c r="D134" s="239" t="s">
        <v>271</v>
      </c>
      <c r="E134" s="76"/>
      <c r="F134" s="242" t="s">
        <v>1139</v>
      </c>
      <c r="G134" s="76"/>
      <c r="H134" s="76"/>
      <c r="I134" s="198"/>
      <c r="J134" s="76"/>
      <c r="K134" s="76"/>
      <c r="L134" s="74"/>
      <c r="M134" s="241"/>
      <c r="N134" s="49"/>
      <c r="O134" s="49"/>
      <c r="P134" s="49"/>
      <c r="Q134" s="49"/>
      <c r="R134" s="49"/>
      <c r="S134" s="49"/>
      <c r="T134" s="97"/>
      <c r="AT134" s="25" t="s">
        <v>271</v>
      </c>
      <c r="AU134" s="25" t="s">
        <v>92</v>
      </c>
    </row>
    <row r="135" spans="2:51" s="12" customFormat="1" ht="13.5">
      <c r="B135" s="253"/>
      <c r="C135" s="254"/>
      <c r="D135" s="239" t="s">
        <v>278</v>
      </c>
      <c r="E135" s="255" t="s">
        <v>40</v>
      </c>
      <c r="F135" s="256" t="s">
        <v>1140</v>
      </c>
      <c r="G135" s="254"/>
      <c r="H135" s="257">
        <v>10</v>
      </c>
      <c r="I135" s="258"/>
      <c r="J135" s="254"/>
      <c r="K135" s="254"/>
      <c r="L135" s="259"/>
      <c r="M135" s="260"/>
      <c r="N135" s="261"/>
      <c r="O135" s="261"/>
      <c r="P135" s="261"/>
      <c r="Q135" s="261"/>
      <c r="R135" s="261"/>
      <c r="S135" s="261"/>
      <c r="T135" s="262"/>
      <c r="AT135" s="263" t="s">
        <v>278</v>
      </c>
      <c r="AU135" s="263" t="s">
        <v>92</v>
      </c>
      <c r="AV135" s="12" t="s">
        <v>92</v>
      </c>
      <c r="AW135" s="12" t="s">
        <v>47</v>
      </c>
      <c r="AX135" s="12" t="s">
        <v>24</v>
      </c>
      <c r="AY135" s="263" t="s">
        <v>261</v>
      </c>
    </row>
    <row r="136" spans="2:65" s="1" customFormat="1" ht="22.8" customHeight="1">
      <c r="B136" s="48"/>
      <c r="C136" s="228" t="s">
        <v>29</v>
      </c>
      <c r="D136" s="228" t="s">
        <v>262</v>
      </c>
      <c r="E136" s="229" t="s">
        <v>632</v>
      </c>
      <c r="F136" s="230" t="s">
        <v>633</v>
      </c>
      <c r="G136" s="231" t="s">
        <v>340</v>
      </c>
      <c r="H136" s="232">
        <v>0.7</v>
      </c>
      <c r="I136" s="233"/>
      <c r="J136" s="232">
        <f>ROUND(I136*H136,2)</f>
        <v>0</v>
      </c>
      <c r="K136" s="230" t="s">
        <v>266</v>
      </c>
      <c r="L136" s="74"/>
      <c r="M136" s="234" t="s">
        <v>40</v>
      </c>
      <c r="N136" s="235" t="s">
        <v>55</v>
      </c>
      <c r="O136" s="49"/>
      <c r="P136" s="236">
        <f>O136*H136</f>
        <v>0</v>
      </c>
      <c r="Q136" s="236">
        <v>0</v>
      </c>
      <c r="R136" s="236">
        <f>Q136*H136</f>
        <v>0</v>
      </c>
      <c r="S136" s="236">
        <v>0</v>
      </c>
      <c r="T136" s="237">
        <f>S136*H136</f>
        <v>0</v>
      </c>
      <c r="AR136" s="25" t="s">
        <v>287</v>
      </c>
      <c r="AT136" s="25" t="s">
        <v>262</v>
      </c>
      <c r="AU136" s="25" t="s">
        <v>92</v>
      </c>
      <c r="AY136" s="25" t="s">
        <v>261</v>
      </c>
      <c r="BE136" s="238">
        <f>IF(N136="základní",J136,0)</f>
        <v>0</v>
      </c>
      <c r="BF136" s="238">
        <f>IF(N136="snížená",J136,0)</f>
        <v>0</v>
      </c>
      <c r="BG136" s="238">
        <f>IF(N136="zákl. přenesená",J136,0)</f>
        <v>0</v>
      </c>
      <c r="BH136" s="238">
        <f>IF(N136="sníž. přenesená",J136,0)</f>
        <v>0</v>
      </c>
      <c r="BI136" s="238">
        <f>IF(N136="nulová",J136,0)</f>
        <v>0</v>
      </c>
      <c r="BJ136" s="25" t="s">
        <v>24</v>
      </c>
      <c r="BK136" s="238">
        <f>ROUND(I136*H136,2)</f>
        <v>0</v>
      </c>
      <c r="BL136" s="25" t="s">
        <v>287</v>
      </c>
      <c r="BM136" s="25" t="s">
        <v>2489</v>
      </c>
    </row>
    <row r="137" spans="2:47" s="1" customFormat="1" ht="13.5">
      <c r="B137" s="48"/>
      <c r="C137" s="76"/>
      <c r="D137" s="239" t="s">
        <v>269</v>
      </c>
      <c r="E137" s="76"/>
      <c r="F137" s="240" t="s">
        <v>635</v>
      </c>
      <c r="G137" s="76"/>
      <c r="H137" s="76"/>
      <c r="I137" s="198"/>
      <c r="J137" s="76"/>
      <c r="K137" s="76"/>
      <c r="L137" s="74"/>
      <c r="M137" s="241"/>
      <c r="N137" s="49"/>
      <c r="O137" s="49"/>
      <c r="P137" s="49"/>
      <c r="Q137" s="49"/>
      <c r="R137" s="49"/>
      <c r="S137" s="49"/>
      <c r="T137" s="97"/>
      <c r="AT137" s="25" t="s">
        <v>269</v>
      </c>
      <c r="AU137" s="25" t="s">
        <v>92</v>
      </c>
    </row>
    <row r="138" spans="2:47" s="1" customFormat="1" ht="13.5">
      <c r="B138" s="48"/>
      <c r="C138" s="76"/>
      <c r="D138" s="239" t="s">
        <v>343</v>
      </c>
      <c r="E138" s="76"/>
      <c r="F138" s="310" t="s">
        <v>636</v>
      </c>
      <c r="G138" s="76"/>
      <c r="H138" s="76"/>
      <c r="I138" s="198"/>
      <c r="J138" s="76"/>
      <c r="K138" s="76"/>
      <c r="L138" s="74"/>
      <c r="M138" s="241"/>
      <c r="N138" s="49"/>
      <c r="O138" s="49"/>
      <c r="P138" s="49"/>
      <c r="Q138" s="49"/>
      <c r="R138" s="49"/>
      <c r="S138" s="49"/>
      <c r="T138" s="97"/>
      <c r="AT138" s="25" t="s">
        <v>343</v>
      </c>
      <c r="AU138" s="25" t="s">
        <v>92</v>
      </c>
    </row>
    <row r="139" spans="2:51" s="12" customFormat="1" ht="13.5">
      <c r="B139" s="253"/>
      <c r="C139" s="254"/>
      <c r="D139" s="239" t="s">
        <v>278</v>
      </c>
      <c r="E139" s="255" t="s">
        <v>40</v>
      </c>
      <c r="F139" s="256" t="s">
        <v>2490</v>
      </c>
      <c r="G139" s="254"/>
      <c r="H139" s="257">
        <v>0.12</v>
      </c>
      <c r="I139" s="258"/>
      <c r="J139" s="254"/>
      <c r="K139" s="254"/>
      <c r="L139" s="259"/>
      <c r="M139" s="260"/>
      <c r="N139" s="261"/>
      <c r="O139" s="261"/>
      <c r="P139" s="261"/>
      <c r="Q139" s="261"/>
      <c r="R139" s="261"/>
      <c r="S139" s="261"/>
      <c r="T139" s="262"/>
      <c r="AT139" s="263" t="s">
        <v>278</v>
      </c>
      <c r="AU139" s="263" t="s">
        <v>92</v>
      </c>
      <c r="AV139" s="12" t="s">
        <v>92</v>
      </c>
      <c r="AW139" s="12" t="s">
        <v>47</v>
      </c>
      <c r="AX139" s="12" t="s">
        <v>84</v>
      </c>
      <c r="AY139" s="263" t="s">
        <v>261</v>
      </c>
    </row>
    <row r="140" spans="2:51" s="12" customFormat="1" ht="13.5">
      <c r="B140" s="253"/>
      <c r="C140" s="254"/>
      <c r="D140" s="239" t="s">
        <v>278</v>
      </c>
      <c r="E140" s="255" t="s">
        <v>40</v>
      </c>
      <c r="F140" s="256" t="s">
        <v>2491</v>
      </c>
      <c r="G140" s="254"/>
      <c r="H140" s="257">
        <v>0.44</v>
      </c>
      <c r="I140" s="258"/>
      <c r="J140" s="254"/>
      <c r="K140" s="254"/>
      <c r="L140" s="259"/>
      <c r="M140" s="260"/>
      <c r="N140" s="261"/>
      <c r="O140" s="261"/>
      <c r="P140" s="261"/>
      <c r="Q140" s="261"/>
      <c r="R140" s="261"/>
      <c r="S140" s="261"/>
      <c r="T140" s="262"/>
      <c r="AT140" s="263" t="s">
        <v>278</v>
      </c>
      <c r="AU140" s="263" t="s">
        <v>92</v>
      </c>
      <c r="AV140" s="12" t="s">
        <v>92</v>
      </c>
      <c r="AW140" s="12" t="s">
        <v>47</v>
      </c>
      <c r="AX140" s="12" t="s">
        <v>84</v>
      </c>
      <c r="AY140" s="263" t="s">
        <v>261</v>
      </c>
    </row>
    <row r="141" spans="2:51" s="12" customFormat="1" ht="13.5">
      <c r="B141" s="253"/>
      <c r="C141" s="254"/>
      <c r="D141" s="239" t="s">
        <v>278</v>
      </c>
      <c r="E141" s="255" t="s">
        <v>40</v>
      </c>
      <c r="F141" s="256" t="s">
        <v>2222</v>
      </c>
      <c r="G141" s="254"/>
      <c r="H141" s="257">
        <v>0.14</v>
      </c>
      <c r="I141" s="258"/>
      <c r="J141" s="254"/>
      <c r="K141" s="254"/>
      <c r="L141" s="259"/>
      <c r="M141" s="260"/>
      <c r="N141" s="261"/>
      <c r="O141" s="261"/>
      <c r="P141" s="261"/>
      <c r="Q141" s="261"/>
      <c r="R141" s="261"/>
      <c r="S141" s="261"/>
      <c r="T141" s="262"/>
      <c r="AT141" s="263" t="s">
        <v>278</v>
      </c>
      <c r="AU141" s="263" t="s">
        <v>92</v>
      </c>
      <c r="AV141" s="12" t="s">
        <v>92</v>
      </c>
      <c r="AW141" s="12" t="s">
        <v>47</v>
      </c>
      <c r="AX141" s="12" t="s">
        <v>84</v>
      </c>
      <c r="AY141" s="263" t="s">
        <v>261</v>
      </c>
    </row>
    <row r="142" spans="2:51" s="15" customFormat="1" ht="13.5">
      <c r="B142" s="290"/>
      <c r="C142" s="291"/>
      <c r="D142" s="239" t="s">
        <v>278</v>
      </c>
      <c r="E142" s="292" t="s">
        <v>40</v>
      </c>
      <c r="F142" s="293" t="s">
        <v>380</v>
      </c>
      <c r="G142" s="291"/>
      <c r="H142" s="294">
        <v>0.7</v>
      </c>
      <c r="I142" s="295"/>
      <c r="J142" s="291"/>
      <c r="K142" s="291"/>
      <c r="L142" s="296"/>
      <c r="M142" s="297"/>
      <c r="N142" s="298"/>
      <c r="O142" s="298"/>
      <c r="P142" s="298"/>
      <c r="Q142" s="298"/>
      <c r="R142" s="298"/>
      <c r="S142" s="298"/>
      <c r="T142" s="299"/>
      <c r="AT142" s="300" t="s">
        <v>278</v>
      </c>
      <c r="AU142" s="300" t="s">
        <v>92</v>
      </c>
      <c r="AV142" s="15" t="s">
        <v>287</v>
      </c>
      <c r="AW142" s="15" t="s">
        <v>47</v>
      </c>
      <c r="AX142" s="15" t="s">
        <v>24</v>
      </c>
      <c r="AY142" s="300" t="s">
        <v>261</v>
      </c>
    </row>
    <row r="143" spans="2:65" s="1" customFormat="1" ht="22.8" customHeight="1">
      <c r="B143" s="48"/>
      <c r="C143" s="228" t="s">
        <v>324</v>
      </c>
      <c r="D143" s="228" t="s">
        <v>262</v>
      </c>
      <c r="E143" s="229" t="s">
        <v>661</v>
      </c>
      <c r="F143" s="230" t="s">
        <v>662</v>
      </c>
      <c r="G143" s="231" t="s">
        <v>504</v>
      </c>
      <c r="H143" s="232">
        <v>30</v>
      </c>
      <c r="I143" s="233"/>
      <c r="J143" s="232">
        <f>ROUND(I143*H143,2)</f>
        <v>0</v>
      </c>
      <c r="K143" s="230" t="s">
        <v>266</v>
      </c>
      <c r="L143" s="74"/>
      <c r="M143" s="234" t="s">
        <v>40</v>
      </c>
      <c r="N143" s="235" t="s">
        <v>55</v>
      </c>
      <c r="O143" s="49"/>
      <c r="P143" s="236">
        <f>O143*H143</f>
        <v>0</v>
      </c>
      <c r="Q143" s="236">
        <v>0</v>
      </c>
      <c r="R143" s="236">
        <f>Q143*H143</f>
        <v>0</v>
      </c>
      <c r="S143" s="236">
        <v>0</v>
      </c>
      <c r="T143" s="237">
        <f>S143*H143</f>
        <v>0</v>
      </c>
      <c r="AR143" s="25" t="s">
        <v>287</v>
      </c>
      <c r="AT143" s="25" t="s">
        <v>262</v>
      </c>
      <c r="AU143" s="25" t="s">
        <v>92</v>
      </c>
      <c r="AY143" s="25" t="s">
        <v>261</v>
      </c>
      <c r="BE143" s="238">
        <f>IF(N143="základní",J143,0)</f>
        <v>0</v>
      </c>
      <c r="BF143" s="238">
        <f>IF(N143="snížená",J143,0)</f>
        <v>0</v>
      </c>
      <c r="BG143" s="238">
        <f>IF(N143="zákl. přenesená",J143,0)</f>
        <v>0</v>
      </c>
      <c r="BH143" s="238">
        <f>IF(N143="sníž. přenesená",J143,0)</f>
        <v>0</v>
      </c>
      <c r="BI143" s="238">
        <f>IF(N143="nulová",J143,0)</f>
        <v>0</v>
      </c>
      <c r="BJ143" s="25" t="s">
        <v>24</v>
      </c>
      <c r="BK143" s="238">
        <f>ROUND(I143*H143,2)</f>
        <v>0</v>
      </c>
      <c r="BL143" s="25" t="s">
        <v>287</v>
      </c>
      <c r="BM143" s="25" t="s">
        <v>2492</v>
      </c>
    </row>
    <row r="144" spans="2:47" s="1" customFormat="1" ht="13.5">
      <c r="B144" s="48"/>
      <c r="C144" s="76"/>
      <c r="D144" s="239" t="s">
        <v>269</v>
      </c>
      <c r="E144" s="76"/>
      <c r="F144" s="240" t="s">
        <v>664</v>
      </c>
      <c r="G144" s="76"/>
      <c r="H144" s="76"/>
      <c r="I144" s="198"/>
      <c r="J144" s="76"/>
      <c r="K144" s="76"/>
      <c r="L144" s="74"/>
      <c r="M144" s="241"/>
      <c r="N144" s="49"/>
      <c r="O144" s="49"/>
      <c r="P144" s="49"/>
      <c r="Q144" s="49"/>
      <c r="R144" s="49"/>
      <c r="S144" s="49"/>
      <c r="T144" s="97"/>
      <c r="AT144" s="25" t="s">
        <v>269</v>
      </c>
      <c r="AU144" s="25" t="s">
        <v>92</v>
      </c>
    </row>
    <row r="145" spans="2:51" s="12" customFormat="1" ht="13.5">
      <c r="B145" s="253"/>
      <c r="C145" s="254"/>
      <c r="D145" s="239" t="s">
        <v>278</v>
      </c>
      <c r="E145" s="255" t="s">
        <v>40</v>
      </c>
      <c r="F145" s="256" t="s">
        <v>2493</v>
      </c>
      <c r="G145" s="254"/>
      <c r="H145" s="257">
        <v>30</v>
      </c>
      <c r="I145" s="258"/>
      <c r="J145" s="254"/>
      <c r="K145" s="254"/>
      <c r="L145" s="259"/>
      <c r="M145" s="260"/>
      <c r="N145" s="261"/>
      <c r="O145" s="261"/>
      <c r="P145" s="261"/>
      <c r="Q145" s="261"/>
      <c r="R145" s="261"/>
      <c r="S145" s="261"/>
      <c r="T145" s="262"/>
      <c r="AT145" s="263" t="s">
        <v>278</v>
      </c>
      <c r="AU145" s="263" t="s">
        <v>92</v>
      </c>
      <c r="AV145" s="12" t="s">
        <v>92</v>
      </c>
      <c r="AW145" s="12" t="s">
        <v>47</v>
      </c>
      <c r="AX145" s="12" t="s">
        <v>24</v>
      </c>
      <c r="AY145" s="263" t="s">
        <v>261</v>
      </c>
    </row>
    <row r="146" spans="2:65" s="1" customFormat="1" ht="14.4" customHeight="1">
      <c r="B146" s="48"/>
      <c r="C146" s="228" t="s">
        <v>538</v>
      </c>
      <c r="D146" s="228" t="s">
        <v>262</v>
      </c>
      <c r="E146" s="229" t="s">
        <v>706</v>
      </c>
      <c r="F146" s="230" t="s">
        <v>707</v>
      </c>
      <c r="G146" s="231" t="s">
        <v>504</v>
      </c>
      <c r="H146" s="232">
        <v>33.92</v>
      </c>
      <c r="I146" s="233"/>
      <c r="J146" s="232">
        <f>ROUND(I146*H146,2)</f>
        <v>0</v>
      </c>
      <c r="K146" s="230" t="s">
        <v>266</v>
      </c>
      <c r="L146" s="74"/>
      <c r="M146" s="234" t="s">
        <v>40</v>
      </c>
      <c r="N146" s="235" t="s">
        <v>55</v>
      </c>
      <c r="O146" s="49"/>
      <c r="P146" s="236">
        <f>O146*H146</f>
        <v>0</v>
      </c>
      <c r="Q146" s="236">
        <v>0</v>
      </c>
      <c r="R146" s="236">
        <f>Q146*H146</f>
        <v>0</v>
      </c>
      <c r="S146" s="236">
        <v>0</v>
      </c>
      <c r="T146" s="237">
        <f>S146*H146</f>
        <v>0</v>
      </c>
      <c r="AR146" s="25" t="s">
        <v>287</v>
      </c>
      <c r="AT146" s="25" t="s">
        <v>262</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2494</v>
      </c>
    </row>
    <row r="147" spans="2:47" s="1" customFormat="1" ht="13.5">
      <c r="B147" s="48"/>
      <c r="C147" s="76"/>
      <c r="D147" s="239" t="s">
        <v>269</v>
      </c>
      <c r="E147" s="76"/>
      <c r="F147" s="240" t="s">
        <v>709</v>
      </c>
      <c r="G147" s="76"/>
      <c r="H147" s="76"/>
      <c r="I147" s="198"/>
      <c r="J147" s="76"/>
      <c r="K147" s="76"/>
      <c r="L147" s="74"/>
      <c r="M147" s="241"/>
      <c r="N147" s="49"/>
      <c r="O147" s="49"/>
      <c r="P147" s="49"/>
      <c r="Q147" s="49"/>
      <c r="R147" s="49"/>
      <c r="S147" s="49"/>
      <c r="T147" s="97"/>
      <c r="AT147" s="25" t="s">
        <v>269</v>
      </c>
      <c r="AU147" s="25" t="s">
        <v>92</v>
      </c>
    </row>
    <row r="148" spans="2:47" s="1" customFormat="1" ht="13.5">
      <c r="B148" s="48"/>
      <c r="C148" s="76"/>
      <c r="D148" s="239" t="s">
        <v>343</v>
      </c>
      <c r="E148" s="76"/>
      <c r="F148" s="242" t="s">
        <v>710</v>
      </c>
      <c r="G148" s="76"/>
      <c r="H148" s="76"/>
      <c r="I148" s="198"/>
      <c r="J148" s="76"/>
      <c r="K148" s="76"/>
      <c r="L148" s="74"/>
      <c r="M148" s="241"/>
      <c r="N148" s="49"/>
      <c r="O148" s="49"/>
      <c r="P148" s="49"/>
      <c r="Q148" s="49"/>
      <c r="R148" s="49"/>
      <c r="S148" s="49"/>
      <c r="T148" s="97"/>
      <c r="AT148" s="25" t="s">
        <v>343</v>
      </c>
      <c r="AU148" s="25" t="s">
        <v>92</v>
      </c>
    </row>
    <row r="149" spans="2:51" s="12" customFormat="1" ht="13.5">
      <c r="B149" s="253"/>
      <c r="C149" s="254"/>
      <c r="D149" s="239" t="s">
        <v>278</v>
      </c>
      <c r="E149" s="255" t="s">
        <v>40</v>
      </c>
      <c r="F149" s="256" t="s">
        <v>2495</v>
      </c>
      <c r="G149" s="254"/>
      <c r="H149" s="257">
        <v>0.82</v>
      </c>
      <c r="I149" s="258"/>
      <c r="J149" s="254"/>
      <c r="K149" s="254"/>
      <c r="L149" s="259"/>
      <c r="M149" s="260"/>
      <c r="N149" s="261"/>
      <c r="O149" s="261"/>
      <c r="P149" s="261"/>
      <c r="Q149" s="261"/>
      <c r="R149" s="261"/>
      <c r="S149" s="261"/>
      <c r="T149" s="262"/>
      <c r="AT149" s="263" t="s">
        <v>278</v>
      </c>
      <c r="AU149" s="263" t="s">
        <v>92</v>
      </c>
      <c r="AV149" s="12" t="s">
        <v>92</v>
      </c>
      <c r="AW149" s="12" t="s">
        <v>47</v>
      </c>
      <c r="AX149" s="12" t="s">
        <v>84</v>
      </c>
      <c r="AY149" s="263" t="s">
        <v>261</v>
      </c>
    </row>
    <row r="150" spans="2:51" s="12" customFormat="1" ht="13.5">
      <c r="B150" s="253"/>
      <c r="C150" s="254"/>
      <c r="D150" s="239" t="s">
        <v>278</v>
      </c>
      <c r="E150" s="255" t="s">
        <v>40</v>
      </c>
      <c r="F150" s="256" t="s">
        <v>1583</v>
      </c>
      <c r="G150" s="254"/>
      <c r="H150" s="257">
        <v>1.44</v>
      </c>
      <c r="I150" s="258"/>
      <c r="J150" s="254"/>
      <c r="K150" s="254"/>
      <c r="L150" s="259"/>
      <c r="M150" s="260"/>
      <c r="N150" s="261"/>
      <c r="O150" s="261"/>
      <c r="P150" s="261"/>
      <c r="Q150" s="261"/>
      <c r="R150" s="261"/>
      <c r="S150" s="261"/>
      <c r="T150" s="262"/>
      <c r="AT150" s="263" t="s">
        <v>278</v>
      </c>
      <c r="AU150" s="263" t="s">
        <v>92</v>
      </c>
      <c r="AV150" s="12" t="s">
        <v>92</v>
      </c>
      <c r="AW150" s="12" t="s">
        <v>47</v>
      </c>
      <c r="AX150" s="12" t="s">
        <v>84</v>
      </c>
      <c r="AY150" s="263" t="s">
        <v>261</v>
      </c>
    </row>
    <row r="151" spans="2:51" s="12" customFormat="1" ht="13.5">
      <c r="B151" s="253"/>
      <c r="C151" s="254"/>
      <c r="D151" s="239" t="s">
        <v>278</v>
      </c>
      <c r="E151" s="255" t="s">
        <v>40</v>
      </c>
      <c r="F151" s="256" t="s">
        <v>2496</v>
      </c>
      <c r="G151" s="254"/>
      <c r="H151" s="257">
        <v>30</v>
      </c>
      <c r="I151" s="258"/>
      <c r="J151" s="254"/>
      <c r="K151" s="254"/>
      <c r="L151" s="259"/>
      <c r="M151" s="260"/>
      <c r="N151" s="261"/>
      <c r="O151" s="261"/>
      <c r="P151" s="261"/>
      <c r="Q151" s="261"/>
      <c r="R151" s="261"/>
      <c r="S151" s="261"/>
      <c r="T151" s="262"/>
      <c r="AT151" s="263" t="s">
        <v>278</v>
      </c>
      <c r="AU151" s="263" t="s">
        <v>92</v>
      </c>
      <c r="AV151" s="12" t="s">
        <v>92</v>
      </c>
      <c r="AW151" s="12" t="s">
        <v>47</v>
      </c>
      <c r="AX151" s="12" t="s">
        <v>84</v>
      </c>
      <c r="AY151" s="263" t="s">
        <v>261</v>
      </c>
    </row>
    <row r="152" spans="2:51" s="12" customFormat="1" ht="13.5">
      <c r="B152" s="253"/>
      <c r="C152" s="254"/>
      <c r="D152" s="239" t="s">
        <v>278</v>
      </c>
      <c r="E152" s="255" t="s">
        <v>40</v>
      </c>
      <c r="F152" s="256" t="s">
        <v>1917</v>
      </c>
      <c r="G152" s="254"/>
      <c r="H152" s="257">
        <v>0.9</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1586</v>
      </c>
      <c r="G153" s="254"/>
      <c r="H153" s="257">
        <v>0.4</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2" customFormat="1" ht="13.5">
      <c r="B154" s="253"/>
      <c r="C154" s="254"/>
      <c r="D154" s="239" t="s">
        <v>278</v>
      </c>
      <c r="E154" s="255" t="s">
        <v>40</v>
      </c>
      <c r="F154" s="256" t="s">
        <v>2497</v>
      </c>
      <c r="G154" s="254"/>
      <c r="H154" s="257">
        <v>0.36</v>
      </c>
      <c r="I154" s="258"/>
      <c r="J154" s="254"/>
      <c r="K154" s="254"/>
      <c r="L154" s="259"/>
      <c r="M154" s="260"/>
      <c r="N154" s="261"/>
      <c r="O154" s="261"/>
      <c r="P154" s="261"/>
      <c r="Q154" s="261"/>
      <c r="R154" s="261"/>
      <c r="S154" s="261"/>
      <c r="T154" s="262"/>
      <c r="AT154" s="263" t="s">
        <v>278</v>
      </c>
      <c r="AU154" s="263" t="s">
        <v>92</v>
      </c>
      <c r="AV154" s="12" t="s">
        <v>92</v>
      </c>
      <c r="AW154" s="12" t="s">
        <v>47</v>
      </c>
      <c r="AX154" s="12" t="s">
        <v>84</v>
      </c>
      <c r="AY154" s="263" t="s">
        <v>261</v>
      </c>
    </row>
    <row r="155" spans="2:51" s="15" customFormat="1" ht="13.5">
      <c r="B155" s="290"/>
      <c r="C155" s="291"/>
      <c r="D155" s="239" t="s">
        <v>278</v>
      </c>
      <c r="E155" s="292" t="s">
        <v>40</v>
      </c>
      <c r="F155" s="293" t="s">
        <v>380</v>
      </c>
      <c r="G155" s="291"/>
      <c r="H155" s="294">
        <v>33.92</v>
      </c>
      <c r="I155" s="295"/>
      <c r="J155" s="291"/>
      <c r="K155" s="291"/>
      <c r="L155" s="296"/>
      <c r="M155" s="297"/>
      <c r="N155" s="298"/>
      <c r="O155" s="298"/>
      <c r="P155" s="298"/>
      <c r="Q155" s="298"/>
      <c r="R155" s="298"/>
      <c r="S155" s="298"/>
      <c r="T155" s="299"/>
      <c r="AT155" s="300" t="s">
        <v>278</v>
      </c>
      <c r="AU155" s="300" t="s">
        <v>92</v>
      </c>
      <c r="AV155" s="15" t="s">
        <v>287</v>
      </c>
      <c r="AW155" s="15" t="s">
        <v>47</v>
      </c>
      <c r="AX155" s="15" t="s">
        <v>24</v>
      </c>
      <c r="AY155" s="300" t="s">
        <v>261</v>
      </c>
    </row>
    <row r="156" spans="2:65" s="1" customFormat="1" ht="14.4" customHeight="1">
      <c r="B156" s="48"/>
      <c r="C156" s="228" t="s">
        <v>545</v>
      </c>
      <c r="D156" s="228" t="s">
        <v>262</v>
      </c>
      <c r="E156" s="229" t="s">
        <v>1152</v>
      </c>
      <c r="F156" s="230" t="s">
        <v>1153</v>
      </c>
      <c r="G156" s="231" t="s">
        <v>504</v>
      </c>
      <c r="H156" s="232">
        <v>44.46</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2498</v>
      </c>
    </row>
    <row r="157" spans="2:47" s="1" customFormat="1" ht="13.5">
      <c r="B157" s="48"/>
      <c r="C157" s="76"/>
      <c r="D157" s="239" t="s">
        <v>269</v>
      </c>
      <c r="E157" s="76"/>
      <c r="F157" s="240" t="s">
        <v>1155</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718</v>
      </c>
      <c r="G158" s="76"/>
      <c r="H158" s="76"/>
      <c r="I158" s="198"/>
      <c r="J158" s="76"/>
      <c r="K158" s="76"/>
      <c r="L158" s="74"/>
      <c r="M158" s="241"/>
      <c r="N158" s="49"/>
      <c r="O158" s="49"/>
      <c r="P158" s="49"/>
      <c r="Q158" s="49"/>
      <c r="R158" s="49"/>
      <c r="S158" s="49"/>
      <c r="T158" s="97"/>
      <c r="AT158" s="25" t="s">
        <v>343</v>
      </c>
      <c r="AU158" s="25" t="s">
        <v>92</v>
      </c>
    </row>
    <row r="159" spans="2:51" s="12" customFormat="1" ht="13.5">
      <c r="B159" s="253"/>
      <c r="C159" s="254"/>
      <c r="D159" s="239" t="s">
        <v>278</v>
      </c>
      <c r="E159" s="255" t="s">
        <v>40</v>
      </c>
      <c r="F159" s="256" t="s">
        <v>2499</v>
      </c>
      <c r="G159" s="254"/>
      <c r="H159" s="257">
        <v>43.5</v>
      </c>
      <c r="I159" s="258"/>
      <c r="J159" s="254"/>
      <c r="K159" s="254"/>
      <c r="L159" s="259"/>
      <c r="M159" s="260"/>
      <c r="N159" s="261"/>
      <c r="O159" s="261"/>
      <c r="P159" s="261"/>
      <c r="Q159" s="261"/>
      <c r="R159" s="261"/>
      <c r="S159" s="261"/>
      <c r="T159" s="262"/>
      <c r="AT159" s="263" t="s">
        <v>278</v>
      </c>
      <c r="AU159" s="263" t="s">
        <v>92</v>
      </c>
      <c r="AV159" s="12" t="s">
        <v>92</v>
      </c>
      <c r="AW159" s="12" t="s">
        <v>47</v>
      </c>
      <c r="AX159" s="12" t="s">
        <v>84</v>
      </c>
      <c r="AY159" s="263" t="s">
        <v>261</v>
      </c>
    </row>
    <row r="160" spans="2:51" s="12" customFormat="1" ht="13.5">
      <c r="B160" s="253"/>
      <c r="C160" s="254"/>
      <c r="D160" s="239" t="s">
        <v>278</v>
      </c>
      <c r="E160" s="255" t="s">
        <v>40</v>
      </c>
      <c r="F160" s="256" t="s">
        <v>2500</v>
      </c>
      <c r="G160" s="254"/>
      <c r="H160" s="257">
        <v>0.96</v>
      </c>
      <c r="I160" s="258"/>
      <c r="J160" s="254"/>
      <c r="K160" s="254"/>
      <c r="L160" s="259"/>
      <c r="M160" s="260"/>
      <c r="N160" s="261"/>
      <c r="O160" s="261"/>
      <c r="P160" s="261"/>
      <c r="Q160" s="261"/>
      <c r="R160" s="261"/>
      <c r="S160" s="261"/>
      <c r="T160" s="262"/>
      <c r="AT160" s="263" t="s">
        <v>278</v>
      </c>
      <c r="AU160" s="263" t="s">
        <v>92</v>
      </c>
      <c r="AV160" s="12" t="s">
        <v>92</v>
      </c>
      <c r="AW160" s="12" t="s">
        <v>47</v>
      </c>
      <c r="AX160" s="12" t="s">
        <v>84</v>
      </c>
      <c r="AY160" s="263" t="s">
        <v>261</v>
      </c>
    </row>
    <row r="161" spans="2:51" s="15" customFormat="1" ht="13.5">
      <c r="B161" s="290"/>
      <c r="C161" s="291"/>
      <c r="D161" s="239" t="s">
        <v>278</v>
      </c>
      <c r="E161" s="292" t="s">
        <v>40</v>
      </c>
      <c r="F161" s="293" t="s">
        <v>380</v>
      </c>
      <c r="G161" s="291"/>
      <c r="H161" s="294">
        <v>44.46</v>
      </c>
      <c r="I161" s="295"/>
      <c r="J161" s="291"/>
      <c r="K161" s="291"/>
      <c r="L161" s="296"/>
      <c r="M161" s="297"/>
      <c r="N161" s="298"/>
      <c r="O161" s="298"/>
      <c r="P161" s="298"/>
      <c r="Q161" s="298"/>
      <c r="R161" s="298"/>
      <c r="S161" s="298"/>
      <c r="T161" s="299"/>
      <c r="AT161" s="300" t="s">
        <v>278</v>
      </c>
      <c r="AU161" s="300" t="s">
        <v>92</v>
      </c>
      <c r="AV161" s="15" t="s">
        <v>287</v>
      </c>
      <c r="AW161" s="15" t="s">
        <v>47</v>
      </c>
      <c r="AX161" s="15" t="s">
        <v>24</v>
      </c>
      <c r="AY161" s="300" t="s">
        <v>261</v>
      </c>
    </row>
    <row r="162" spans="2:63" s="10" customFormat="1" ht="29.85" customHeight="1">
      <c r="B162" s="214"/>
      <c r="C162" s="215"/>
      <c r="D162" s="216" t="s">
        <v>83</v>
      </c>
      <c r="E162" s="274" t="s">
        <v>282</v>
      </c>
      <c r="F162" s="274" t="s">
        <v>758</v>
      </c>
      <c r="G162" s="215"/>
      <c r="H162" s="215"/>
      <c r="I162" s="218"/>
      <c r="J162" s="275">
        <f>BK162</f>
        <v>0</v>
      </c>
      <c r="K162" s="215"/>
      <c r="L162" s="220"/>
      <c r="M162" s="221"/>
      <c r="N162" s="222"/>
      <c r="O162" s="222"/>
      <c r="P162" s="223">
        <f>SUM(P163:P221)</f>
        <v>0</v>
      </c>
      <c r="Q162" s="222"/>
      <c r="R162" s="223">
        <f>SUM(R163:R221)</f>
        <v>3.5160545631640003</v>
      </c>
      <c r="S162" s="222"/>
      <c r="T162" s="224">
        <f>SUM(T163:T221)</f>
        <v>0</v>
      </c>
      <c r="AR162" s="225" t="s">
        <v>24</v>
      </c>
      <c r="AT162" s="226" t="s">
        <v>83</v>
      </c>
      <c r="AU162" s="226" t="s">
        <v>24</v>
      </c>
      <c r="AY162" s="225" t="s">
        <v>261</v>
      </c>
      <c r="BK162" s="227">
        <f>SUM(BK163:BK221)</f>
        <v>0</v>
      </c>
    </row>
    <row r="163" spans="2:65" s="1" customFormat="1" ht="22.8" customHeight="1">
      <c r="B163" s="48"/>
      <c r="C163" s="228" t="s">
        <v>551</v>
      </c>
      <c r="D163" s="228" t="s">
        <v>262</v>
      </c>
      <c r="E163" s="229" t="s">
        <v>1158</v>
      </c>
      <c r="F163" s="230" t="s">
        <v>1159</v>
      </c>
      <c r="G163" s="231" t="s">
        <v>504</v>
      </c>
      <c r="H163" s="232">
        <v>2.4</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2501</v>
      </c>
    </row>
    <row r="164" spans="2:47" s="1" customFormat="1" ht="13.5">
      <c r="B164" s="48"/>
      <c r="C164" s="76"/>
      <c r="D164" s="239" t="s">
        <v>269</v>
      </c>
      <c r="E164" s="76"/>
      <c r="F164" s="240" t="s">
        <v>1161</v>
      </c>
      <c r="G164" s="76"/>
      <c r="H164" s="76"/>
      <c r="I164" s="198"/>
      <c r="J164" s="76"/>
      <c r="K164" s="76"/>
      <c r="L164" s="74"/>
      <c r="M164" s="241"/>
      <c r="N164" s="49"/>
      <c r="O164" s="49"/>
      <c r="P164" s="49"/>
      <c r="Q164" s="49"/>
      <c r="R164" s="49"/>
      <c r="S164" s="49"/>
      <c r="T164" s="97"/>
      <c r="AT164" s="25" t="s">
        <v>269</v>
      </c>
      <c r="AU164" s="25" t="s">
        <v>92</v>
      </c>
    </row>
    <row r="165" spans="2:47" s="1" customFormat="1" ht="13.5">
      <c r="B165" s="48"/>
      <c r="C165" s="76"/>
      <c r="D165" s="239" t="s">
        <v>343</v>
      </c>
      <c r="E165" s="76"/>
      <c r="F165" s="242" t="s">
        <v>1162</v>
      </c>
      <c r="G165" s="76"/>
      <c r="H165" s="76"/>
      <c r="I165" s="198"/>
      <c r="J165" s="76"/>
      <c r="K165" s="76"/>
      <c r="L165" s="74"/>
      <c r="M165" s="241"/>
      <c r="N165" s="49"/>
      <c r="O165" s="49"/>
      <c r="P165" s="49"/>
      <c r="Q165" s="49"/>
      <c r="R165" s="49"/>
      <c r="S165" s="49"/>
      <c r="T165" s="97"/>
      <c r="AT165" s="25" t="s">
        <v>343</v>
      </c>
      <c r="AU165" s="25" t="s">
        <v>92</v>
      </c>
    </row>
    <row r="166" spans="2:51" s="12" customFormat="1" ht="13.5">
      <c r="B166" s="253"/>
      <c r="C166" s="254"/>
      <c r="D166" s="239" t="s">
        <v>278</v>
      </c>
      <c r="E166" s="255" t="s">
        <v>40</v>
      </c>
      <c r="F166" s="256" t="s">
        <v>2502</v>
      </c>
      <c r="G166" s="254"/>
      <c r="H166" s="257">
        <v>2.4</v>
      </c>
      <c r="I166" s="258"/>
      <c r="J166" s="254"/>
      <c r="K166" s="254"/>
      <c r="L166" s="259"/>
      <c r="M166" s="260"/>
      <c r="N166" s="261"/>
      <c r="O166" s="261"/>
      <c r="P166" s="261"/>
      <c r="Q166" s="261"/>
      <c r="R166" s="261"/>
      <c r="S166" s="261"/>
      <c r="T166" s="262"/>
      <c r="AT166" s="263" t="s">
        <v>278</v>
      </c>
      <c r="AU166" s="263" t="s">
        <v>92</v>
      </c>
      <c r="AV166" s="12" t="s">
        <v>92</v>
      </c>
      <c r="AW166" s="12" t="s">
        <v>47</v>
      </c>
      <c r="AX166" s="12" t="s">
        <v>24</v>
      </c>
      <c r="AY166" s="263" t="s">
        <v>261</v>
      </c>
    </row>
    <row r="167" spans="2:65" s="1" customFormat="1" ht="22.8" customHeight="1">
      <c r="B167" s="48"/>
      <c r="C167" s="228" t="s">
        <v>10</v>
      </c>
      <c r="D167" s="228" t="s">
        <v>262</v>
      </c>
      <c r="E167" s="229" t="s">
        <v>1164</v>
      </c>
      <c r="F167" s="230" t="s">
        <v>1165</v>
      </c>
      <c r="G167" s="231" t="s">
        <v>340</v>
      </c>
      <c r="H167" s="232">
        <v>0.32</v>
      </c>
      <c r="I167" s="233"/>
      <c r="J167" s="232">
        <f>ROUND(I167*H167,2)</f>
        <v>0</v>
      </c>
      <c r="K167" s="230" t="s">
        <v>266</v>
      </c>
      <c r="L167" s="74"/>
      <c r="M167" s="234" t="s">
        <v>40</v>
      </c>
      <c r="N167" s="235" t="s">
        <v>55</v>
      </c>
      <c r="O167" s="49"/>
      <c r="P167" s="236">
        <f>O167*H167</f>
        <v>0</v>
      </c>
      <c r="Q167" s="236">
        <v>2.88016</v>
      </c>
      <c r="R167" s="236">
        <f>Q167*H167</f>
        <v>0.9216512</v>
      </c>
      <c r="S167" s="236">
        <v>0</v>
      </c>
      <c r="T167" s="237">
        <f>S167*H167</f>
        <v>0</v>
      </c>
      <c r="AR167" s="25" t="s">
        <v>287</v>
      </c>
      <c r="AT167" s="25" t="s">
        <v>262</v>
      </c>
      <c r="AU167" s="25" t="s">
        <v>92</v>
      </c>
      <c r="AY167" s="25" t="s">
        <v>261</v>
      </c>
      <c r="BE167" s="238">
        <f>IF(N167="základní",J167,0)</f>
        <v>0</v>
      </c>
      <c r="BF167" s="238">
        <f>IF(N167="snížená",J167,0)</f>
        <v>0</v>
      </c>
      <c r="BG167" s="238">
        <f>IF(N167="zákl. přenesená",J167,0)</f>
        <v>0</v>
      </c>
      <c r="BH167" s="238">
        <f>IF(N167="sníž. přenesená",J167,0)</f>
        <v>0</v>
      </c>
      <c r="BI167" s="238">
        <f>IF(N167="nulová",J167,0)</f>
        <v>0</v>
      </c>
      <c r="BJ167" s="25" t="s">
        <v>24</v>
      </c>
      <c r="BK167" s="238">
        <f>ROUND(I167*H167,2)</f>
        <v>0</v>
      </c>
      <c r="BL167" s="25" t="s">
        <v>287</v>
      </c>
      <c r="BM167" s="25" t="s">
        <v>2503</v>
      </c>
    </row>
    <row r="168" spans="2:47" s="1" customFormat="1" ht="13.5">
      <c r="B168" s="48"/>
      <c r="C168" s="76"/>
      <c r="D168" s="239" t="s">
        <v>269</v>
      </c>
      <c r="E168" s="76"/>
      <c r="F168" s="240" t="s">
        <v>1167</v>
      </c>
      <c r="G168" s="76"/>
      <c r="H168" s="76"/>
      <c r="I168" s="198"/>
      <c r="J168" s="76"/>
      <c r="K168" s="76"/>
      <c r="L168" s="74"/>
      <c r="M168" s="241"/>
      <c r="N168" s="49"/>
      <c r="O168" s="49"/>
      <c r="P168" s="49"/>
      <c r="Q168" s="49"/>
      <c r="R168" s="49"/>
      <c r="S168" s="49"/>
      <c r="T168" s="97"/>
      <c r="AT168" s="25" t="s">
        <v>269</v>
      </c>
      <c r="AU168" s="25" t="s">
        <v>92</v>
      </c>
    </row>
    <row r="169" spans="2:47" s="1" customFormat="1" ht="13.5">
      <c r="B169" s="48"/>
      <c r="C169" s="76"/>
      <c r="D169" s="239" t="s">
        <v>343</v>
      </c>
      <c r="E169" s="76"/>
      <c r="F169" s="242" t="s">
        <v>1168</v>
      </c>
      <c r="G169" s="76"/>
      <c r="H169" s="76"/>
      <c r="I169" s="198"/>
      <c r="J169" s="76"/>
      <c r="K169" s="76"/>
      <c r="L169" s="74"/>
      <c r="M169" s="241"/>
      <c r="N169" s="49"/>
      <c r="O169" s="49"/>
      <c r="P169" s="49"/>
      <c r="Q169" s="49"/>
      <c r="R169" s="49"/>
      <c r="S169" s="49"/>
      <c r="T169" s="97"/>
      <c r="AT169" s="25" t="s">
        <v>343</v>
      </c>
      <c r="AU169" s="25" t="s">
        <v>92</v>
      </c>
    </row>
    <row r="170" spans="2:47" s="1" customFormat="1" ht="13.5">
      <c r="B170" s="48"/>
      <c r="C170" s="76"/>
      <c r="D170" s="239" t="s">
        <v>271</v>
      </c>
      <c r="E170" s="76"/>
      <c r="F170" s="242" t="s">
        <v>1169</v>
      </c>
      <c r="G170" s="76"/>
      <c r="H170" s="76"/>
      <c r="I170" s="198"/>
      <c r="J170" s="76"/>
      <c r="K170" s="76"/>
      <c r="L170" s="74"/>
      <c r="M170" s="241"/>
      <c r="N170" s="49"/>
      <c r="O170" s="49"/>
      <c r="P170" s="49"/>
      <c r="Q170" s="49"/>
      <c r="R170" s="49"/>
      <c r="S170" s="49"/>
      <c r="T170" s="97"/>
      <c r="AT170" s="25" t="s">
        <v>271</v>
      </c>
      <c r="AU170" s="25" t="s">
        <v>92</v>
      </c>
    </row>
    <row r="171" spans="2:51" s="12" customFormat="1" ht="13.5">
      <c r="B171" s="253"/>
      <c r="C171" s="254"/>
      <c r="D171" s="239" t="s">
        <v>278</v>
      </c>
      <c r="E171" s="255" t="s">
        <v>40</v>
      </c>
      <c r="F171" s="256" t="s">
        <v>2504</v>
      </c>
      <c r="G171" s="254"/>
      <c r="H171" s="257">
        <v>0.32</v>
      </c>
      <c r="I171" s="258"/>
      <c r="J171" s="254"/>
      <c r="K171" s="254"/>
      <c r="L171" s="259"/>
      <c r="M171" s="260"/>
      <c r="N171" s="261"/>
      <c r="O171" s="261"/>
      <c r="P171" s="261"/>
      <c r="Q171" s="261"/>
      <c r="R171" s="261"/>
      <c r="S171" s="261"/>
      <c r="T171" s="262"/>
      <c r="AT171" s="263" t="s">
        <v>278</v>
      </c>
      <c r="AU171" s="263" t="s">
        <v>92</v>
      </c>
      <c r="AV171" s="12" t="s">
        <v>92</v>
      </c>
      <c r="AW171" s="12" t="s">
        <v>47</v>
      </c>
      <c r="AX171" s="12" t="s">
        <v>24</v>
      </c>
      <c r="AY171" s="263" t="s">
        <v>261</v>
      </c>
    </row>
    <row r="172" spans="2:65" s="1" customFormat="1" ht="22.8" customHeight="1">
      <c r="B172" s="48"/>
      <c r="C172" s="228" t="s">
        <v>563</v>
      </c>
      <c r="D172" s="228" t="s">
        <v>262</v>
      </c>
      <c r="E172" s="229" t="s">
        <v>1171</v>
      </c>
      <c r="F172" s="230" t="s">
        <v>1172</v>
      </c>
      <c r="G172" s="231" t="s">
        <v>340</v>
      </c>
      <c r="H172" s="232">
        <v>0.19</v>
      </c>
      <c r="I172" s="233"/>
      <c r="J172" s="232">
        <f>ROUND(I172*H172,2)</f>
        <v>0</v>
      </c>
      <c r="K172" s="230" t="s">
        <v>266</v>
      </c>
      <c r="L172" s="74"/>
      <c r="M172" s="234" t="s">
        <v>40</v>
      </c>
      <c r="N172" s="235" t="s">
        <v>55</v>
      </c>
      <c r="O172" s="49"/>
      <c r="P172" s="236">
        <f>O172*H172</f>
        <v>0</v>
      </c>
      <c r="Q172" s="236">
        <v>0.36038</v>
      </c>
      <c r="R172" s="236">
        <f>Q172*H172</f>
        <v>0.0684722</v>
      </c>
      <c r="S172" s="236">
        <v>0</v>
      </c>
      <c r="T172" s="237">
        <f>S172*H172</f>
        <v>0</v>
      </c>
      <c r="AR172" s="25" t="s">
        <v>287</v>
      </c>
      <c r="AT172" s="25" t="s">
        <v>262</v>
      </c>
      <c r="AU172" s="25" t="s">
        <v>92</v>
      </c>
      <c r="AY172" s="25" t="s">
        <v>261</v>
      </c>
      <c r="BE172" s="238">
        <f>IF(N172="základní",J172,0)</f>
        <v>0</v>
      </c>
      <c r="BF172" s="238">
        <f>IF(N172="snížená",J172,0)</f>
        <v>0</v>
      </c>
      <c r="BG172" s="238">
        <f>IF(N172="zákl. přenesená",J172,0)</f>
        <v>0</v>
      </c>
      <c r="BH172" s="238">
        <f>IF(N172="sníž. přenesená",J172,0)</f>
        <v>0</v>
      </c>
      <c r="BI172" s="238">
        <f>IF(N172="nulová",J172,0)</f>
        <v>0</v>
      </c>
      <c r="BJ172" s="25" t="s">
        <v>24</v>
      </c>
      <c r="BK172" s="238">
        <f>ROUND(I172*H172,2)</f>
        <v>0</v>
      </c>
      <c r="BL172" s="25" t="s">
        <v>287</v>
      </c>
      <c r="BM172" s="25" t="s">
        <v>2505</v>
      </c>
    </row>
    <row r="173" spans="2:47" s="1" customFormat="1" ht="13.5">
      <c r="B173" s="48"/>
      <c r="C173" s="76"/>
      <c r="D173" s="239" t="s">
        <v>269</v>
      </c>
      <c r="E173" s="76"/>
      <c r="F173" s="240" t="s">
        <v>1174</v>
      </c>
      <c r="G173" s="76"/>
      <c r="H173" s="76"/>
      <c r="I173" s="198"/>
      <c r="J173" s="76"/>
      <c r="K173" s="76"/>
      <c r="L173" s="74"/>
      <c r="M173" s="241"/>
      <c r="N173" s="49"/>
      <c r="O173" s="49"/>
      <c r="P173" s="49"/>
      <c r="Q173" s="49"/>
      <c r="R173" s="49"/>
      <c r="S173" s="49"/>
      <c r="T173" s="97"/>
      <c r="AT173" s="25" t="s">
        <v>269</v>
      </c>
      <c r="AU173" s="25" t="s">
        <v>92</v>
      </c>
    </row>
    <row r="174" spans="2:51" s="12" customFormat="1" ht="13.5">
      <c r="B174" s="253"/>
      <c r="C174" s="254"/>
      <c r="D174" s="239" t="s">
        <v>278</v>
      </c>
      <c r="E174" s="255" t="s">
        <v>40</v>
      </c>
      <c r="F174" s="256" t="s">
        <v>1175</v>
      </c>
      <c r="G174" s="254"/>
      <c r="H174" s="257">
        <v>0.19</v>
      </c>
      <c r="I174" s="258"/>
      <c r="J174" s="254"/>
      <c r="K174" s="254"/>
      <c r="L174" s="259"/>
      <c r="M174" s="260"/>
      <c r="N174" s="261"/>
      <c r="O174" s="261"/>
      <c r="P174" s="261"/>
      <c r="Q174" s="261"/>
      <c r="R174" s="261"/>
      <c r="S174" s="261"/>
      <c r="T174" s="262"/>
      <c r="AT174" s="263" t="s">
        <v>278</v>
      </c>
      <c r="AU174" s="263" t="s">
        <v>92</v>
      </c>
      <c r="AV174" s="12" t="s">
        <v>92</v>
      </c>
      <c r="AW174" s="12" t="s">
        <v>47</v>
      </c>
      <c r="AX174" s="12" t="s">
        <v>24</v>
      </c>
      <c r="AY174" s="263" t="s">
        <v>261</v>
      </c>
    </row>
    <row r="175" spans="2:65" s="1" customFormat="1" ht="14.4" customHeight="1">
      <c r="B175" s="48"/>
      <c r="C175" s="301" t="s">
        <v>566</v>
      </c>
      <c r="D175" s="301" t="s">
        <v>510</v>
      </c>
      <c r="E175" s="302" t="s">
        <v>1176</v>
      </c>
      <c r="F175" s="303" t="s">
        <v>1177</v>
      </c>
      <c r="G175" s="304" t="s">
        <v>474</v>
      </c>
      <c r="H175" s="305">
        <v>7</v>
      </c>
      <c r="I175" s="306"/>
      <c r="J175" s="305">
        <f>ROUND(I175*H175,2)</f>
        <v>0</v>
      </c>
      <c r="K175" s="303" t="s">
        <v>40</v>
      </c>
      <c r="L175" s="307"/>
      <c r="M175" s="308" t="s">
        <v>40</v>
      </c>
      <c r="N175" s="309" t="s">
        <v>55</v>
      </c>
      <c r="O175" s="49"/>
      <c r="P175" s="236">
        <f>O175*H175</f>
        <v>0</v>
      </c>
      <c r="Q175" s="236">
        <v>0.138</v>
      </c>
      <c r="R175" s="236">
        <f>Q175*H175</f>
        <v>0.9660000000000001</v>
      </c>
      <c r="S175" s="236">
        <v>0</v>
      </c>
      <c r="T175" s="237">
        <f>S175*H175</f>
        <v>0</v>
      </c>
      <c r="AR175" s="25" t="s">
        <v>308</v>
      </c>
      <c r="AT175" s="25" t="s">
        <v>510</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2506</v>
      </c>
    </row>
    <row r="176" spans="2:47" s="1" customFormat="1" ht="13.5">
      <c r="B176" s="48"/>
      <c r="C176" s="76"/>
      <c r="D176" s="239" t="s">
        <v>269</v>
      </c>
      <c r="E176" s="76"/>
      <c r="F176" s="240" t="s">
        <v>1179</v>
      </c>
      <c r="G176" s="76"/>
      <c r="H176" s="76"/>
      <c r="I176" s="198"/>
      <c r="J176" s="76"/>
      <c r="K176" s="76"/>
      <c r="L176" s="74"/>
      <c r="M176" s="241"/>
      <c r="N176" s="49"/>
      <c r="O176" s="49"/>
      <c r="P176" s="49"/>
      <c r="Q176" s="49"/>
      <c r="R176" s="49"/>
      <c r="S176" s="49"/>
      <c r="T176" s="97"/>
      <c r="AT176" s="25" t="s">
        <v>269</v>
      </c>
      <c r="AU176" s="25" t="s">
        <v>92</v>
      </c>
    </row>
    <row r="177" spans="2:47" s="1" customFormat="1" ht="13.5">
      <c r="B177" s="48"/>
      <c r="C177" s="76"/>
      <c r="D177" s="239" t="s">
        <v>271</v>
      </c>
      <c r="E177" s="76"/>
      <c r="F177" s="242" t="s">
        <v>1928</v>
      </c>
      <c r="G177" s="76"/>
      <c r="H177" s="76"/>
      <c r="I177" s="198"/>
      <c r="J177" s="76"/>
      <c r="K177" s="76"/>
      <c r="L177" s="74"/>
      <c r="M177" s="241"/>
      <c r="N177" s="49"/>
      <c r="O177" s="49"/>
      <c r="P177" s="49"/>
      <c r="Q177" s="49"/>
      <c r="R177" s="49"/>
      <c r="S177" s="49"/>
      <c r="T177" s="97"/>
      <c r="AT177" s="25" t="s">
        <v>271</v>
      </c>
      <c r="AU177" s="25" t="s">
        <v>92</v>
      </c>
    </row>
    <row r="178" spans="2:65" s="1" customFormat="1" ht="22.8" customHeight="1">
      <c r="B178" s="48"/>
      <c r="C178" s="228" t="s">
        <v>572</v>
      </c>
      <c r="D178" s="228" t="s">
        <v>262</v>
      </c>
      <c r="E178" s="229" t="s">
        <v>1598</v>
      </c>
      <c r="F178" s="230" t="s">
        <v>1599</v>
      </c>
      <c r="G178" s="231" t="s">
        <v>1182</v>
      </c>
      <c r="H178" s="232">
        <v>1</v>
      </c>
      <c r="I178" s="233"/>
      <c r="J178" s="232">
        <f>ROUND(I178*H178,2)</f>
        <v>0</v>
      </c>
      <c r="K178" s="230" t="s">
        <v>40</v>
      </c>
      <c r="L178" s="74"/>
      <c r="M178" s="234" t="s">
        <v>40</v>
      </c>
      <c r="N178" s="235" t="s">
        <v>55</v>
      </c>
      <c r="O178" s="49"/>
      <c r="P178" s="236">
        <f>O178*H178</f>
        <v>0</v>
      </c>
      <c r="Q178" s="236">
        <v>1</v>
      </c>
      <c r="R178" s="236">
        <f>Q178*H178</f>
        <v>1</v>
      </c>
      <c r="S178" s="236">
        <v>0</v>
      </c>
      <c r="T178" s="237">
        <f>S178*H178</f>
        <v>0</v>
      </c>
      <c r="AR178" s="25" t="s">
        <v>287</v>
      </c>
      <c r="AT178" s="25" t="s">
        <v>262</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2507</v>
      </c>
    </row>
    <row r="179" spans="2:47" s="1" customFormat="1" ht="13.5">
      <c r="B179" s="48"/>
      <c r="C179" s="76"/>
      <c r="D179" s="239" t="s">
        <v>269</v>
      </c>
      <c r="E179" s="76"/>
      <c r="F179" s="240" t="s">
        <v>1601</v>
      </c>
      <c r="G179" s="76"/>
      <c r="H179" s="76"/>
      <c r="I179" s="198"/>
      <c r="J179" s="76"/>
      <c r="K179" s="76"/>
      <c r="L179" s="74"/>
      <c r="M179" s="241"/>
      <c r="N179" s="49"/>
      <c r="O179" s="49"/>
      <c r="P179" s="49"/>
      <c r="Q179" s="49"/>
      <c r="R179" s="49"/>
      <c r="S179" s="49"/>
      <c r="T179" s="97"/>
      <c r="AT179" s="25" t="s">
        <v>269</v>
      </c>
      <c r="AU179" s="25" t="s">
        <v>92</v>
      </c>
    </row>
    <row r="180" spans="2:47" s="1" customFormat="1" ht="13.5">
      <c r="B180" s="48"/>
      <c r="C180" s="76"/>
      <c r="D180" s="239" t="s">
        <v>271</v>
      </c>
      <c r="E180" s="76"/>
      <c r="F180" s="242" t="s">
        <v>1602</v>
      </c>
      <c r="G180" s="76"/>
      <c r="H180" s="76"/>
      <c r="I180" s="198"/>
      <c r="J180" s="76"/>
      <c r="K180" s="76"/>
      <c r="L180" s="74"/>
      <c r="M180" s="241"/>
      <c r="N180" s="49"/>
      <c r="O180" s="49"/>
      <c r="P180" s="49"/>
      <c r="Q180" s="49"/>
      <c r="R180" s="49"/>
      <c r="S180" s="49"/>
      <c r="T180" s="97"/>
      <c r="AT180" s="25" t="s">
        <v>271</v>
      </c>
      <c r="AU180" s="25" t="s">
        <v>92</v>
      </c>
    </row>
    <row r="181" spans="2:65" s="1" customFormat="1" ht="14.4" customHeight="1">
      <c r="B181" s="48"/>
      <c r="C181" s="301" t="s">
        <v>578</v>
      </c>
      <c r="D181" s="301" t="s">
        <v>510</v>
      </c>
      <c r="E181" s="302" t="s">
        <v>1185</v>
      </c>
      <c r="F181" s="303" t="s">
        <v>1186</v>
      </c>
      <c r="G181" s="304" t="s">
        <v>1182</v>
      </c>
      <c r="H181" s="305">
        <v>1</v>
      </c>
      <c r="I181" s="306"/>
      <c r="J181" s="305">
        <f>ROUND(I181*H181,2)</f>
        <v>0</v>
      </c>
      <c r="K181" s="303" t="s">
        <v>40</v>
      </c>
      <c r="L181" s="307"/>
      <c r="M181" s="308" t="s">
        <v>40</v>
      </c>
      <c r="N181" s="309" t="s">
        <v>55</v>
      </c>
      <c r="O181" s="49"/>
      <c r="P181" s="236">
        <f>O181*H181</f>
        <v>0</v>
      </c>
      <c r="Q181" s="236">
        <v>0.1</v>
      </c>
      <c r="R181" s="236">
        <f>Q181*H181</f>
        <v>0.1</v>
      </c>
      <c r="S181" s="236">
        <v>0</v>
      </c>
      <c r="T181" s="237">
        <f>S181*H181</f>
        <v>0</v>
      </c>
      <c r="AR181" s="25" t="s">
        <v>1187</v>
      </c>
      <c r="AT181" s="25" t="s">
        <v>510</v>
      </c>
      <c r="AU181" s="25" t="s">
        <v>92</v>
      </c>
      <c r="AY181" s="25" t="s">
        <v>261</v>
      </c>
      <c r="BE181" s="238">
        <f>IF(N181="základní",J181,0)</f>
        <v>0</v>
      </c>
      <c r="BF181" s="238">
        <f>IF(N181="snížená",J181,0)</f>
        <v>0</v>
      </c>
      <c r="BG181" s="238">
        <f>IF(N181="zákl. přenesená",J181,0)</f>
        <v>0</v>
      </c>
      <c r="BH181" s="238">
        <f>IF(N181="sníž. přenesená",J181,0)</f>
        <v>0</v>
      </c>
      <c r="BI181" s="238">
        <f>IF(N181="nulová",J181,0)</f>
        <v>0</v>
      </c>
      <c r="BJ181" s="25" t="s">
        <v>24</v>
      </c>
      <c r="BK181" s="238">
        <f>ROUND(I181*H181,2)</f>
        <v>0</v>
      </c>
      <c r="BL181" s="25" t="s">
        <v>1187</v>
      </c>
      <c r="BM181" s="25" t="s">
        <v>2508</v>
      </c>
    </row>
    <row r="182" spans="2:65" s="1" customFormat="1" ht="14.4" customHeight="1">
      <c r="B182" s="48"/>
      <c r="C182" s="301" t="s">
        <v>584</v>
      </c>
      <c r="D182" s="301" t="s">
        <v>510</v>
      </c>
      <c r="E182" s="302" t="s">
        <v>1189</v>
      </c>
      <c r="F182" s="303" t="s">
        <v>1190</v>
      </c>
      <c r="G182" s="304" t="s">
        <v>1182</v>
      </c>
      <c r="H182" s="305">
        <v>1</v>
      </c>
      <c r="I182" s="306"/>
      <c r="J182" s="305">
        <f>ROUND(I182*H182,2)</f>
        <v>0</v>
      </c>
      <c r="K182" s="303" t="s">
        <v>40</v>
      </c>
      <c r="L182" s="307"/>
      <c r="M182" s="308" t="s">
        <v>40</v>
      </c>
      <c r="N182" s="309" t="s">
        <v>55</v>
      </c>
      <c r="O182" s="49"/>
      <c r="P182" s="236">
        <f>O182*H182</f>
        <v>0</v>
      </c>
      <c r="Q182" s="236">
        <v>0.05</v>
      </c>
      <c r="R182" s="236">
        <f>Q182*H182</f>
        <v>0.05</v>
      </c>
      <c r="S182" s="236">
        <v>0</v>
      </c>
      <c r="T182" s="237">
        <f>S182*H182</f>
        <v>0</v>
      </c>
      <c r="AR182" s="25" t="s">
        <v>308</v>
      </c>
      <c r="AT182" s="25" t="s">
        <v>510</v>
      </c>
      <c r="AU182" s="25" t="s">
        <v>92</v>
      </c>
      <c r="AY182" s="25" t="s">
        <v>261</v>
      </c>
      <c r="BE182" s="238">
        <f>IF(N182="základní",J182,0)</f>
        <v>0</v>
      </c>
      <c r="BF182" s="238">
        <f>IF(N182="snížená",J182,0)</f>
        <v>0</v>
      </c>
      <c r="BG182" s="238">
        <f>IF(N182="zákl. přenesená",J182,0)</f>
        <v>0</v>
      </c>
      <c r="BH182" s="238">
        <f>IF(N182="sníž. přenesená",J182,0)</f>
        <v>0</v>
      </c>
      <c r="BI182" s="238">
        <f>IF(N182="nulová",J182,0)</f>
        <v>0</v>
      </c>
      <c r="BJ182" s="25" t="s">
        <v>24</v>
      </c>
      <c r="BK182" s="238">
        <f>ROUND(I182*H182,2)</f>
        <v>0</v>
      </c>
      <c r="BL182" s="25" t="s">
        <v>287</v>
      </c>
      <c r="BM182" s="25" t="s">
        <v>2509</v>
      </c>
    </row>
    <row r="183" spans="2:51" s="12" customFormat="1" ht="13.5">
      <c r="B183" s="253"/>
      <c r="C183" s="254"/>
      <c r="D183" s="239" t="s">
        <v>278</v>
      </c>
      <c r="E183" s="255" t="s">
        <v>40</v>
      </c>
      <c r="F183" s="256" t="s">
        <v>1932</v>
      </c>
      <c r="G183" s="254"/>
      <c r="H183" s="257">
        <v>1</v>
      </c>
      <c r="I183" s="258"/>
      <c r="J183" s="254"/>
      <c r="K183" s="254"/>
      <c r="L183" s="259"/>
      <c r="M183" s="260"/>
      <c r="N183" s="261"/>
      <c r="O183" s="261"/>
      <c r="P183" s="261"/>
      <c r="Q183" s="261"/>
      <c r="R183" s="261"/>
      <c r="S183" s="261"/>
      <c r="T183" s="262"/>
      <c r="AT183" s="263" t="s">
        <v>278</v>
      </c>
      <c r="AU183" s="263" t="s">
        <v>92</v>
      </c>
      <c r="AV183" s="12" t="s">
        <v>92</v>
      </c>
      <c r="AW183" s="12" t="s">
        <v>47</v>
      </c>
      <c r="AX183" s="12" t="s">
        <v>24</v>
      </c>
      <c r="AY183" s="263" t="s">
        <v>261</v>
      </c>
    </row>
    <row r="184" spans="2:65" s="1" customFormat="1" ht="22.8" customHeight="1">
      <c r="B184" s="48"/>
      <c r="C184" s="228" t="s">
        <v>9</v>
      </c>
      <c r="D184" s="228" t="s">
        <v>262</v>
      </c>
      <c r="E184" s="229" t="s">
        <v>760</v>
      </c>
      <c r="F184" s="230" t="s">
        <v>761</v>
      </c>
      <c r="G184" s="231" t="s">
        <v>340</v>
      </c>
      <c r="H184" s="232">
        <v>1.2</v>
      </c>
      <c r="I184" s="233"/>
      <c r="J184" s="232">
        <f>ROUND(I184*H184,2)</f>
        <v>0</v>
      </c>
      <c r="K184" s="230" t="s">
        <v>266</v>
      </c>
      <c r="L184" s="74"/>
      <c r="M184" s="234" t="s">
        <v>40</v>
      </c>
      <c r="N184" s="235" t="s">
        <v>55</v>
      </c>
      <c r="O184" s="49"/>
      <c r="P184" s="236">
        <f>O184*H184</f>
        <v>0</v>
      </c>
      <c r="Q184" s="236">
        <v>0</v>
      </c>
      <c r="R184" s="236">
        <f>Q184*H184</f>
        <v>0</v>
      </c>
      <c r="S184" s="236">
        <v>0</v>
      </c>
      <c r="T184" s="237">
        <f>S184*H184</f>
        <v>0</v>
      </c>
      <c r="AR184" s="25" t="s">
        <v>287</v>
      </c>
      <c r="AT184" s="25" t="s">
        <v>262</v>
      </c>
      <c r="AU184" s="25" t="s">
        <v>92</v>
      </c>
      <c r="AY184" s="25" t="s">
        <v>261</v>
      </c>
      <c r="BE184" s="238">
        <f>IF(N184="základní",J184,0)</f>
        <v>0</v>
      </c>
      <c r="BF184" s="238">
        <f>IF(N184="snížená",J184,0)</f>
        <v>0</v>
      </c>
      <c r="BG184" s="238">
        <f>IF(N184="zákl. přenesená",J184,0)</f>
        <v>0</v>
      </c>
      <c r="BH184" s="238">
        <f>IF(N184="sníž. přenesená",J184,0)</f>
        <v>0</v>
      </c>
      <c r="BI184" s="238">
        <f>IF(N184="nulová",J184,0)</f>
        <v>0</v>
      </c>
      <c r="BJ184" s="25" t="s">
        <v>24</v>
      </c>
      <c r="BK184" s="238">
        <f>ROUND(I184*H184,2)</f>
        <v>0</v>
      </c>
      <c r="BL184" s="25" t="s">
        <v>287</v>
      </c>
      <c r="BM184" s="25" t="s">
        <v>2510</v>
      </c>
    </row>
    <row r="185" spans="2:47" s="1" customFormat="1" ht="13.5">
      <c r="B185" s="48"/>
      <c r="C185" s="76"/>
      <c r="D185" s="239" t="s">
        <v>269</v>
      </c>
      <c r="E185" s="76"/>
      <c r="F185" s="240" t="s">
        <v>763</v>
      </c>
      <c r="G185" s="76"/>
      <c r="H185" s="76"/>
      <c r="I185" s="198"/>
      <c r="J185" s="76"/>
      <c r="K185" s="76"/>
      <c r="L185" s="74"/>
      <c r="M185" s="241"/>
      <c r="N185" s="49"/>
      <c r="O185" s="49"/>
      <c r="P185" s="49"/>
      <c r="Q185" s="49"/>
      <c r="R185" s="49"/>
      <c r="S185" s="49"/>
      <c r="T185" s="97"/>
      <c r="AT185" s="25" t="s">
        <v>269</v>
      </c>
      <c r="AU185" s="25" t="s">
        <v>92</v>
      </c>
    </row>
    <row r="186" spans="2:47" s="1" customFormat="1" ht="13.5">
      <c r="B186" s="48"/>
      <c r="C186" s="76"/>
      <c r="D186" s="239" t="s">
        <v>343</v>
      </c>
      <c r="E186" s="76"/>
      <c r="F186" s="242" t="s">
        <v>764</v>
      </c>
      <c r="G186" s="76"/>
      <c r="H186" s="76"/>
      <c r="I186" s="198"/>
      <c r="J186" s="76"/>
      <c r="K186" s="76"/>
      <c r="L186" s="74"/>
      <c r="M186" s="241"/>
      <c r="N186" s="49"/>
      <c r="O186" s="49"/>
      <c r="P186" s="49"/>
      <c r="Q186" s="49"/>
      <c r="R186" s="49"/>
      <c r="S186" s="49"/>
      <c r="T186" s="97"/>
      <c r="AT186" s="25" t="s">
        <v>343</v>
      </c>
      <c r="AU186" s="25" t="s">
        <v>92</v>
      </c>
    </row>
    <row r="187" spans="2:47" s="1" customFormat="1" ht="13.5">
      <c r="B187" s="48"/>
      <c r="C187" s="76"/>
      <c r="D187" s="239" t="s">
        <v>271</v>
      </c>
      <c r="E187" s="76"/>
      <c r="F187" s="242" t="s">
        <v>1607</v>
      </c>
      <c r="G187" s="76"/>
      <c r="H187" s="76"/>
      <c r="I187" s="198"/>
      <c r="J187" s="76"/>
      <c r="K187" s="76"/>
      <c r="L187" s="74"/>
      <c r="M187" s="241"/>
      <c r="N187" s="49"/>
      <c r="O187" s="49"/>
      <c r="P187" s="49"/>
      <c r="Q187" s="49"/>
      <c r="R187" s="49"/>
      <c r="S187" s="49"/>
      <c r="T187" s="97"/>
      <c r="AT187" s="25" t="s">
        <v>271</v>
      </c>
      <c r="AU187" s="25" t="s">
        <v>92</v>
      </c>
    </row>
    <row r="188" spans="2:51" s="12" customFormat="1" ht="13.5">
      <c r="B188" s="253"/>
      <c r="C188" s="254"/>
      <c r="D188" s="239" t="s">
        <v>278</v>
      </c>
      <c r="E188" s="255" t="s">
        <v>40</v>
      </c>
      <c r="F188" s="256" t="s">
        <v>2511</v>
      </c>
      <c r="G188" s="254"/>
      <c r="H188" s="257">
        <v>0.63</v>
      </c>
      <c r="I188" s="258"/>
      <c r="J188" s="254"/>
      <c r="K188" s="254"/>
      <c r="L188" s="259"/>
      <c r="M188" s="260"/>
      <c r="N188" s="261"/>
      <c r="O188" s="261"/>
      <c r="P188" s="261"/>
      <c r="Q188" s="261"/>
      <c r="R188" s="261"/>
      <c r="S188" s="261"/>
      <c r="T188" s="262"/>
      <c r="AT188" s="263" t="s">
        <v>278</v>
      </c>
      <c r="AU188" s="263" t="s">
        <v>92</v>
      </c>
      <c r="AV188" s="12" t="s">
        <v>92</v>
      </c>
      <c r="AW188" s="12" t="s">
        <v>47</v>
      </c>
      <c r="AX188" s="12" t="s">
        <v>84</v>
      </c>
      <c r="AY188" s="263" t="s">
        <v>261</v>
      </c>
    </row>
    <row r="189" spans="2:51" s="12" customFormat="1" ht="13.5">
      <c r="B189" s="253"/>
      <c r="C189" s="254"/>
      <c r="D189" s="239" t="s">
        <v>278</v>
      </c>
      <c r="E189" s="255" t="s">
        <v>40</v>
      </c>
      <c r="F189" s="256" t="s">
        <v>2512</v>
      </c>
      <c r="G189" s="254"/>
      <c r="H189" s="257">
        <v>0.25</v>
      </c>
      <c r="I189" s="258"/>
      <c r="J189" s="254"/>
      <c r="K189" s="254"/>
      <c r="L189" s="259"/>
      <c r="M189" s="260"/>
      <c r="N189" s="261"/>
      <c r="O189" s="261"/>
      <c r="P189" s="261"/>
      <c r="Q189" s="261"/>
      <c r="R189" s="261"/>
      <c r="S189" s="261"/>
      <c r="T189" s="262"/>
      <c r="AT189" s="263" t="s">
        <v>278</v>
      </c>
      <c r="AU189" s="263" t="s">
        <v>92</v>
      </c>
      <c r="AV189" s="12" t="s">
        <v>92</v>
      </c>
      <c r="AW189" s="12" t="s">
        <v>47</v>
      </c>
      <c r="AX189" s="12" t="s">
        <v>84</v>
      </c>
      <c r="AY189" s="263" t="s">
        <v>261</v>
      </c>
    </row>
    <row r="190" spans="2:51" s="12" customFormat="1" ht="13.5">
      <c r="B190" s="253"/>
      <c r="C190" s="254"/>
      <c r="D190" s="239" t="s">
        <v>278</v>
      </c>
      <c r="E190" s="255" t="s">
        <v>40</v>
      </c>
      <c r="F190" s="256" t="s">
        <v>1610</v>
      </c>
      <c r="G190" s="254"/>
      <c r="H190" s="257">
        <v>0.24</v>
      </c>
      <c r="I190" s="258"/>
      <c r="J190" s="254"/>
      <c r="K190" s="254"/>
      <c r="L190" s="259"/>
      <c r="M190" s="260"/>
      <c r="N190" s="261"/>
      <c r="O190" s="261"/>
      <c r="P190" s="261"/>
      <c r="Q190" s="261"/>
      <c r="R190" s="261"/>
      <c r="S190" s="261"/>
      <c r="T190" s="262"/>
      <c r="AT190" s="263" t="s">
        <v>278</v>
      </c>
      <c r="AU190" s="263" t="s">
        <v>92</v>
      </c>
      <c r="AV190" s="12" t="s">
        <v>92</v>
      </c>
      <c r="AW190" s="12" t="s">
        <v>47</v>
      </c>
      <c r="AX190" s="12" t="s">
        <v>84</v>
      </c>
      <c r="AY190" s="263" t="s">
        <v>261</v>
      </c>
    </row>
    <row r="191" spans="2:51" s="12" customFormat="1" ht="13.5">
      <c r="B191" s="253"/>
      <c r="C191" s="254"/>
      <c r="D191" s="239" t="s">
        <v>278</v>
      </c>
      <c r="E191" s="255" t="s">
        <v>40</v>
      </c>
      <c r="F191" s="256" t="s">
        <v>1936</v>
      </c>
      <c r="G191" s="254"/>
      <c r="H191" s="257">
        <v>0.08</v>
      </c>
      <c r="I191" s="258"/>
      <c r="J191" s="254"/>
      <c r="K191" s="254"/>
      <c r="L191" s="259"/>
      <c r="M191" s="260"/>
      <c r="N191" s="261"/>
      <c r="O191" s="261"/>
      <c r="P191" s="261"/>
      <c r="Q191" s="261"/>
      <c r="R191" s="261"/>
      <c r="S191" s="261"/>
      <c r="T191" s="262"/>
      <c r="AT191" s="263" t="s">
        <v>278</v>
      </c>
      <c r="AU191" s="263" t="s">
        <v>92</v>
      </c>
      <c r="AV191" s="12" t="s">
        <v>92</v>
      </c>
      <c r="AW191" s="12" t="s">
        <v>47</v>
      </c>
      <c r="AX191" s="12" t="s">
        <v>84</v>
      </c>
      <c r="AY191" s="263" t="s">
        <v>261</v>
      </c>
    </row>
    <row r="192" spans="2:51" s="15" customFormat="1" ht="13.5">
      <c r="B192" s="290"/>
      <c r="C192" s="291"/>
      <c r="D192" s="239" t="s">
        <v>278</v>
      </c>
      <c r="E192" s="292" t="s">
        <v>40</v>
      </c>
      <c r="F192" s="293" t="s">
        <v>380</v>
      </c>
      <c r="G192" s="291"/>
      <c r="H192" s="294">
        <v>1.2</v>
      </c>
      <c r="I192" s="295"/>
      <c r="J192" s="291"/>
      <c r="K192" s="291"/>
      <c r="L192" s="296"/>
      <c r="M192" s="297"/>
      <c r="N192" s="298"/>
      <c r="O192" s="298"/>
      <c r="P192" s="298"/>
      <c r="Q192" s="298"/>
      <c r="R192" s="298"/>
      <c r="S192" s="298"/>
      <c r="T192" s="299"/>
      <c r="AT192" s="300" t="s">
        <v>278</v>
      </c>
      <c r="AU192" s="300" t="s">
        <v>92</v>
      </c>
      <c r="AV192" s="15" t="s">
        <v>287</v>
      </c>
      <c r="AW192" s="15" t="s">
        <v>47</v>
      </c>
      <c r="AX192" s="15" t="s">
        <v>24</v>
      </c>
      <c r="AY192" s="300" t="s">
        <v>261</v>
      </c>
    </row>
    <row r="193" spans="2:65" s="1" customFormat="1" ht="14.4" customHeight="1">
      <c r="B193" s="48"/>
      <c r="C193" s="228" t="s">
        <v>595</v>
      </c>
      <c r="D193" s="228" t="s">
        <v>262</v>
      </c>
      <c r="E193" s="229" t="s">
        <v>1199</v>
      </c>
      <c r="F193" s="230" t="s">
        <v>1200</v>
      </c>
      <c r="G193" s="231" t="s">
        <v>340</v>
      </c>
      <c r="H193" s="232">
        <v>1.96</v>
      </c>
      <c r="I193" s="233"/>
      <c r="J193" s="232">
        <f>ROUND(I193*H193,2)</f>
        <v>0</v>
      </c>
      <c r="K193" s="230" t="s">
        <v>266</v>
      </c>
      <c r="L193" s="74"/>
      <c r="M193" s="234" t="s">
        <v>40</v>
      </c>
      <c r="N193" s="235" t="s">
        <v>55</v>
      </c>
      <c r="O193" s="49"/>
      <c r="P193" s="236">
        <f>O193*H193</f>
        <v>0</v>
      </c>
      <c r="Q193" s="236">
        <v>0</v>
      </c>
      <c r="R193" s="236">
        <f>Q193*H193</f>
        <v>0</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2513</v>
      </c>
    </row>
    <row r="194" spans="2:47" s="1" customFormat="1" ht="13.5">
      <c r="B194" s="48"/>
      <c r="C194" s="76"/>
      <c r="D194" s="239" t="s">
        <v>269</v>
      </c>
      <c r="E194" s="76"/>
      <c r="F194" s="240" t="s">
        <v>1202</v>
      </c>
      <c r="G194" s="76"/>
      <c r="H194" s="76"/>
      <c r="I194" s="198"/>
      <c r="J194" s="76"/>
      <c r="K194" s="76"/>
      <c r="L194" s="74"/>
      <c r="M194" s="241"/>
      <c r="N194" s="49"/>
      <c r="O194" s="49"/>
      <c r="P194" s="49"/>
      <c r="Q194" s="49"/>
      <c r="R194" s="49"/>
      <c r="S194" s="49"/>
      <c r="T194" s="97"/>
      <c r="AT194" s="25" t="s">
        <v>269</v>
      </c>
      <c r="AU194" s="25" t="s">
        <v>92</v>
      </c>
    </row>
    <row r="195" spans="2:47" s="1" customFormat="1" ht="13.5">
      <c r="B195" s="48"/>
      <c r="C195" s="76"/>
      <c r="D195" s="239" t="s">
        <v>343</v>
      </c>
      <c r="E195" s="76"/>
      <c r="F195" s="242" t="s">
        <v>764</v>
      </c>
      <c r="G195" s="76"/>
      <c r="H195" s="76"/>
      <c r="I195" s="198"/>
      <c r="J195" s="76"/>
      <c r="K195" s="76"/>
      <c r="L195" s="74"/>
      <c r="M195" s="241"/>
      <c r="N195" s="49"/>
      <c r="O195" s="49"/>
      <c r="P195" s="49"/>
      <c r="Q195" s="49"/>
      <c r="R195" s="49"/>
      <c r="S195" s="49"/>
      <c r="T195" s="97"/>
      <c r="AT195" s="25" t="s">
        <v>343</v>
      </c>
      <c r="AU195" s="25" t="s">
        <v>92</v>
      </c>
    </row>
    <row r="196" spans="2:47" s="1" customFormat="1" ht="13.5">
      <c r="B196" s="48"/>
      <c r="C196" s="76"/>
      <c r="D196" s="239" t="s">
        <v>271</v>
      </c>
      <c r="E196" s="76"/>
      <c r="F196" s="242" t="s">
        <v>1607</v>
      </c>
      <c r="G196" s="76"/>
      <c r="H196" s="76"/>
      <c r="I196" s="198"/>
      <c r="J196" s="76"/>
      <c r="K196" s="76"/>
      <c r="L196" s="74"/>
      <c r="M196" s="241"/>
      <c r="N196" s="49"/>
      <c r="O196" s="49"/>
      <c r="P196" s="49"/>
      <c r="Q196" s="49"/>
      <c r="R196" s="49"/>
      <c r="S196" s="49"/>
      <c r="T196" s="97"/>
      <c r="AT196" s="25" t="s">
        <v>271</v>
      </c>
      <c r="AU196" s="25" t="s">
        <v>92</v>
      </c>
    </row>
    <row r="197" spans="2:51" s="12" customFormat="1" ht="13.5">
      <c r="B197" s="253"/>
      <c r="C197" s="254"/>
      <c r="D197" s="239" t="s">
        <v>278</v>
      </c>
      <c r="E197" s="255" t="s">
        <v>40</v>
      </c>
      <c r="F197" s="256" t="s">
        <v>2514</v>
      </c>
      <c r="G197" s="254"/>
      <c r="H197" s="257">
        <v>1</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2515</v>
      </c>
      <c r="G198" s="254"/>
      <c r="H198" s="257">
        <v>0.96</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5" customFormat="1" ht="13.5">
      <c r="B199" s="290"/>
      <c r="C199" s="291"/>
      <c r="D199" s="239" t="s">
        <v>278</v>
      </c>
      <c r="E199" s="292" t="s">
        <v>40</v>
      </c>
      <c r="F199" s="293" t="s">
        <v>380</v>
      </c>
      <c r="G199" s="291"/>
      <c r="H199" s="294">
        <v>1.96</v>
      </c>
      <c r="I199" s="295"/>
      <c r="J199" s="291"/>
      <c r="K199" s="291"/>
      <c r="L199" s="296"/>
      <c r="M199" s="297"/>
      <c r="N199" s="298"/>
      <c r="O199" s="298"/>
      <c r="P199" s="298"/>
      <c r="Q199" s="298"/>
      <c r="R199" s="298"/>
      <c r="S199" s="298"/>
      <c r="T199" s="299"/>
      <c r="AT199" s="300" t="s">
        <v>278</v>
      </c>
      <c r="AU199" s="300" t="s">
        <v>92</v>
      </c>
      <c r="AV199" s="15" t="s">
        <v>287</v>
      </c>
      <c r="AW199" s="15" t="s">
        <v>47</v>
      </c>
      <c r="AX199" s="15" t="s">
        <v>24</v>
      </c>
      <c r="AY199" s="300" t="s">
        <v>261</v>
      </c>
    </row>
    <row r="200" spans="2:65" s="1" customFormat="1" ht="14.4" customHeight="1">
      <c r="B200" s="48"/>
      <c r="C200" s="228" t="s">
        <v>601</v>
      </c>
      <c r="D200" s="228" t="s">
        <v>262</v>
      </c>
      <c r="E200" s="229" t="s">
        <v>767</v>
      </c>
      <c r="F200" s="230" t="s">
        <v>768</v>
      </c>
      <c r="G200" s="231" t="s">
        <v>504</v>
      </c>
      <c r="H200" s="232">
        <v>20.31</v>
      </c>
      <c r="I200" s="233"/>
      <c r="J200" s="232">
        <f>ROUND(I200*H200,2)</f>
        <v>0</v>
      </c>
      <c r="K200" s="230" t="s">
        <v>266</v>
      </c>
      <c r="L200" s="74"/>
      <c r="M200" s="234" t="s">
        <v>40</v>
      </c>
      <c r="N200" s="235" t="s">
        <v>55</v>
      </c>
      <c r="O200" s="49"/>
      <c r="P200" s="236">
        <f>O200*H200</f>
        <v>0</v>
      </c>
      <c r="Q200" s="236">
        <v>0.0076543822</v>
      </c>
      <c r="R200" s="236">
        <f>Q200*H200</f>
        <v>0.15546050248199997</v>
      </c>
      <c r="S200" s="236">
        <v>0</v>
      </c>
      <c r="T200" s="237">
        <f>S200*H200</f>
        <v>0</v>
      </c>
      <c r="AR200" s="25" t="s">
        <v>287</v>
      </c>
      <c r="AT200" s="25" t="s">
        <v>262</v>
      </c>
      <c r="AU200" s="25" t="s">
        <v>92</v>
      </c>
      <c r="AY200" s="25" t="s">
        <v>261</v>
      </c>
      <c r="BE200" s="238">
        <f>IF(N200="základní",J200,0)</f>
        <v>0</v>
      </c>
      <c r="BF200" s="238">
        <f>IF(N200="snížená",J200,0)</f>
        <v>0</v>
      </c>
      <c r="BG200" s="238">
        <f>IF(N200="zákl. přenesená",J200,0)</f>
        <v>0</v>
      </c>
      <c r="BH200" s="238">
        <f>IF(N200="sníž. přenesená",J200,0)</f>
        <v>0</v>
      </c>
      <c r="BI200" s="238">
        <f>IF(N200="nulová",J200,0)</f>
        <v>0</v>
      </c>
      <c r="BJ200" s="25" t="s">
        <v>24</v>
      </c>
      <c r="BK200" s="238">
        <f>ROUND(I200*H200,2)</f>
        <v>0</v>
      </c>
      <c r="BL200" s="25" t="s">
        <v>287</v>
      </c>
      <c r="BM200" s="25" t="s">
        <v>2516</v>
      </c>
    </row>
    <row r="201" spans="2:47" s="1" customFormat="1" ht="13.5">
      <c r="B201" s="48"/>
      <c r="C201" s="76"/>
      <c r="D201" s="239" t="s">
        <v>269</v>
      </c>
      <c r="E201" s="76"/>
      <c r="F201" s="240" t="s">
        <v>770</v>
      </c>
      <c r="G201" s="76"/>
      <c r="H201" s="76"/>
      <c r="I201" s="198"/>
      <c r="J201" s="76"/>
      <c r="K201" s="76"/>
      <c r="L201" s="74"/>
      <c r="M201" s="241"/>
      <c r="N201" s="49"/>
      <c r="O201" s="49"/>
      <c r="P201" s="49"/>
      <c r="Q201" s="49"/>
      <c r="R201" s="49"/>
      <c r="S201" s="49"/>
      <c r="T201" s="97"/>
      <c r="AT201" s="25" t="s">
        <v>269</v>
      </c>
      <c r="AU201" s="25" t="s">
        <v>92</v>
      </c>
    </row>
    <row r="202" spans="2:47" s="1" customFormat="1" ht="13.5">
      <c r="B202" s="48"/>
      <c r="C202" s="76"/>
      <c r="D202" s="239" t="s">
        <v>343</v>
      </c>
      <c r="E202" s="76"/>
      <c r="F202" s="242" t="s">
        <v>771</v>
      </c>
      <c r="G202" s="76"/>
      <c r="H202" s="76"/>
      <c r="I202" s="198"/>
      <c r="J202" s="76"/>
      <c r="K202" s="76"/>
      <c r="L202" s="74"/>
      <c r="M202" s="241"/>
      <c r="N202" s="49"/>
      <c r="O202" s="49"/>
      <c r="P202" s="49"/>
      <c r="Q202" s="49"/>
      <c r="R202" s="49"/>
      <c r="S202" s="49"/>
      <c r="T202" s="97"/>
      <c r="AT202" s="25" t="s">
        <v>343</v>
      </c>
      <c r="AU202" s="25" t="s">
        <v>92</v>
      </c>
    </row>
    <row r="203" spans="2:51" s="12" customFormat="1" ht="13.5">
      <c r="B203" s="253"/>
      <c r="C203" s="254"/>
      <c r="D203" s="239" t="s">
        <v>278</v>
      </c>
      <c r="E203" s="255" t="s">
        <v>40</v>
      </c>
      <c r="F203" s="256" t="s">
        <v>2517</v>
      </c>
      <c r="G203" s="254"/>
      <c r="H203" s="257">
        <v>5.37</v>
      </c>
      <c r="I203" s="258"/>
      <c r="J203" s="254"/>
      <c r="K203" s="254"/>
      <c r="L203" s="259"/>
      <c r="M203" s="260"/>
      <c r="N203" s="261"/>
      <c r="O203" s="261"/>
      <c r="P203" s="261"/>
      <c r="Q203" s="261"/>
      <c r="R203" s="261"/>
      <c r="S203" s="261"/>
      <c r="T203" s="262"/>
      <c r="AT203" s="263" t="s">
        <v>278</v>
      </c>
      <c r="AU203" s="263" t="s">
        <v>92</v>
      </c>
      <c r="AV203" s="12" t="s">
        <v>92</v>
      </c>
      <c r="AW203" s="12" t="s">
        <v>47</v>
      </c>
      <c r="AX203" s="12" t="s">
        <v>84</v>
      </c>
      <c r="AY203" s="263" t="s">
        <v>261</v>
      </c>
    </row>
    <row r="204" spans="2:51" s="12" customFormat="1" ht="13.5">
      <c r="B204" s="253"/>
      <c r="C204" s="254"/>
      <c r="D204" s="239" t="s">
        <v>278</v>
      </c>
      <c r="E204" s="255" t="s">
        <v>40</v>
      </c>
      <c r="F204" s="256" t="s">
        <v>2518</v>
      </c>
      <c r="G204" s="254"/>
      <c r="H204" s="257">
        <v>3.6</v>
      </c>
      <c r="I204" s="258"/>
      <c r="J204" s="254"/>
      <c r="K204" s="254"/>
      <c r="L204" s="259"/>
      <c r="M204" s="260"/>
      <c r="N204" s="261"/>
      <c r="O204" s="261"/>
      <c r="P204" s="261"/>
      <c r="Q204" s="261"/>
      <c r="R204" s="261"/>
      <c r="S204" s="261"/>
      <c r="T204" s="262"/>
      <c r="AT204" s="263" t="s">
        <v>278</v>
      </c>
      <c r="AU204" s="263" t="s">
        <v>92</v>
      </c>
      <c r="AV204" s="12" t="s">
        <v>92</v>
      </c>
      <c r="AW204" s="12" t="s">
        <v>47</v>
      </c>
      <c r="AX204" s="12" t="s">
        <v>84</v>
      </c>
      <c r="AY204" s="263" t="s">
        <v>261</v>
      </c>
    </row>
    <row r="205" spans="2:51" s="12" customFormat="1" ht="13.5">
      <c r="B205" s="253"/>
      <c r="C205" s="254"/>
      <c r="D205" s="239" t="s">
        <v>278</v>
      </c>
      <c r="E205" s="255" t="s">
        <v>40</v>
      </c>
      <c r="F205" s="256" t="s">
        <v>1942</v>
      </c>
      <c r="G205" s="254"/>
      <c r="H205" s="257">
        <v>2.8</v>
      </c>
      <c r="I205" s="258"/>
      <c r="J205" s="254"/>
      <c r="K205" s="254"/>
      <c r="L205" s="259"/>
      <c r="M205" s="260"/>
      <c r="N205" s="261"/>
      <c r="O205" s="261"/>
      <c r="P205" s="261"/>
      <c r="Q205" s="261"/>
      <c r="R205" s="261"/>
      <c r="S205" s="261"/>
      <c r="T205" s="262"/>
      <c r="AT205" s="263" t="s">
        <v>278</v>
      </c>
      <c r="AU205" s="263" t="s">
        <v>92</v>
      </c>
      <c r="AV205" s="12" t="s">
        <v>92</v>
      </c>
      <c r="AW205" s="12" t="s">
        <v>47</v>
      </c>
      <c r="AX205" s="12" t="s">
        <v>84</v>
      </c>
      <c r="AY205" s="263" t="s">
        <v>261</v>
      </c>
    </row>
    <row r="206" spans="2:51" s="12" customFormat="1" ht="13.5">
      <c r="B206" s="253"/>
      <c r="C206" s="254"/>
      <c r="D206" s="239" t="s">
        <v>278</v>
      </c>
      <c r="E206" s="255" t="s">
        <v>40</v>
      </c>
      <c r="F206" s="256" t="s">
        <v>1943</v>
      </c>
      <c r="G206" s="254"/>
      <c r="H206" s="257">
        <v>5.89</v>
      </c>
      <c r="I206" s="258"/>
      <c r="J206" s="254"/>
      <c r="K206" s="254"/>
      <c r="L206" s="259"/>
      <c r="M206" s="260"/>
      <c r="N206" s="261"/>
      <c r="O206" s="261"/>
      <c r="P206" s="261"/>
      <c r="Q206" s="261"/>
      <c r="R206" s="261"/>
      <c r="S206" s="261"/>
      <c r="T206" s="262"/>
      <c r="AT206" s="263" t="s">
        <v>278</v>
      </c>
      <c r="AU206" s="263" t="s">
        <v>92</v>
      </c>
      <c r="AV206" s="12" t="s">
        <v>92</v>
      </c>
      <c r="AW206" s="12" t="s">
        <v>47</v>
      </c>
      <c r="AX206" s="12" t="s">
        <v>84</v>
      </c>
      <c r="AY206" s="263" t="s">
        <v>261</v>
      </c>
    </row>
    <row r="207" spans="2:51" s="12" customFormat="1" ht="13.5">
      <c r="B207" s="253"/>
      <c r="C207" s="254"/>
      <c r="D207" s="239" t="s">
        <v>278</v>
      </c>
      <c r="E207" s="255" t="s">
        <v>40</v>
      </c>
      <c r="F207" s="256" t="s">
        <v>1944</v>
      </c>
      <c r="G207" s="254"/>
      <c r="H207" s="257">
        <v>0.56</v>
      </c>
      <c r="I207" s="258"/>
      <c r="J207" s="254"/>
      <c r="K207" s="254"/>
      <c r="L207" s="259"/>
      <c r="M207" s="260"/>
      <c r="N207" s="261"/>
      <c r="O207" s="261"/>
      <c r="P207" s="261"/>
      <c r="Q207" s="261"/>
      <c r="R207" s="261"/>
      <c r="S207" s="261"/>
      <c r="T207" s="262"/>
      <c r="AT207" s="263" t="s">
        <v>278</v>
      </c>
      <c r="AU207" s="263" t="s">
        <v>92</v>
      </c>
      <c r="AV207" s="12" t="s">
        <v>92</v>
      </c>
      <c r="AW207" s="12" t="s">
        <v>47</v>
      </c>
      <c r="AX207" s="12" t="s">
        <v>84</v>
      </c>
      <c r="AY207" s="263" t="s">
        <v>261</v>
      </c>
    </row>
    <row r="208" spans="2:51" s="12" customFormat="1" ht="13.5">
      <c r="B208" s="253"/>
      <c r="C208" s="254"/>
      <c r="D208" s="239" t="s">
        <v>278</v>
      </c>
      <c r="E208" s="255" t="s">
        <v>40</v>
      </c>
      <c r="F208" s="256" t="s">
        <v>1945</v>
      </c>
      <c r="G208" s="254"/>
      <c r="H208" s="257">
        <v>2.09</v>
      </c>
      <c r="I208" s="258"/>
      <c r="J208" s="254"/>
      <c r="K208" s="254"/>
      <c r="L208" s="259"/>
      <c r="M208" s="260"/>
      <c r="N208" s="261"/>
      <c r="O208" s="261"/>
      <c r="P208" s="261"/>
      <c r="Q208" s="261"/>
      <c r="R208" s="261"/>
      <c r="S208" s="261"/>
      <c r="T208" s="262"/>
      <c r="AT208" s="263" t="s">
        <v>278</v>
      </c>
      <c r="AU208" s="263" t="s">
        <v>92</v>
      </c>
      <c r="AV208" s="12" t="s">
        <v>92</v>
      </c>
      <c r="AW208" s="12" t="s">
        <v>47</v>
      </c>
      <c r="AX208" s="12" t="s">
        <v>84</v>
      </c>
      <c r="AY208" s="263" t="s">
        <v>261</v>
      </c>
    </row>
    <row r="209" spans="2:51" s="15" customFormat="1" ht="13.5">
      <c r="B209" s="290"/>
      <c r="C209" s="291"/>
      <c r="D209" s="239" t="s">
        <v>278</v>
      </c>
      <c r="E209" s="292" t="s">
        <v>40</v>
      </c>
      <c r="F209" s="293" t="s">
        <v>380</v>
      </c>
      <c r="G209" s="291"/>
      <c r="H209" s="294">
        <v>20.31</v>
      </c>
      <c r="I209" s="295"/>
      <c r="J209" s="291"/>
      <c r="K209" s="291"/>
      <c r="L209" s="296"/>
      <c r="M209" s="297"/>
      <c r="N209" s="298"/>
      <c r="O209" s="298"/>
      <c r="P209" s="298"/>
      <c r="Q209" s="298"/>
      <c r="R209" s="298"/>
      <c r="S209" s="298"/>
      <c r="T209" s="299"/>
      <c r="AT209" s="300" t="s">
        <v>278</v>
      </c>
      <c r="AU209" s="300" t="s">
        <v>92</v>
      </c>
      <c r="AV209" s="15" t="s">
        <v>287</v>
      </c>
      <c r="AW209" s="15" t="s">
        <v>47</v>
      </c>
      <c r="AX209" s="15" t="s">
        <v>24</v>
      </c>
      <c r="AY209" s="300" t="s">
        <v>261</v>
      </c>
    </row>
    <row r="210" spans="2:65" s="1" customFormat="1" ht="14.4" customHeight="1">
      <c r="B210" s="48"/>
      <c r="C210" s="228" t="s">
        <v>604</v>
      </c>
      <c r="D210" s="228" t="s">
        <v>262</v>
      </c>
      <c r="E210" s="229" t="s">
        <v>774</v>
      </c>
      <c r="F210" s="230" t="s">
        <v>775</v>
      </c>
      <c r="G210" s="231" t="s">
        <v>504</v>
      </c>
      <c r="H210" s="232">
        <v>20.31</v>
      </c>
      <c r="I210" s="233"/>
      <c r="J210" s="232">
        <f>ROUND(I210*H210,2)</f>
        <v>0</v>
      </c>
      <c r="K210" s="230" t="s">
        <v>266</v>
      </c>
      <c r="L210" s="74"/>
      <c r="M210" s="234" t="s">
        <v>40</v>
      </c>
      <c r="N210" s="235" t="s">
        <v>55</v>
      </c>
      <c r="O210" s="49"/>
      <c r="P210" s="236">
        <f>O210*H210</f>
        <v>0</v>
      </c>
      <c r="Q210" s="236">
        <v>0.000856935</v>
      </c>
      <c r="R210" s="236">
        <f>Q210*H210</f>
        <v>0.017404349849999997</v>
      </c>
      <c r="S210" s="236">
        <v>0</v>
      </c>
      <c r="T210" s="237">
        <f>S210*H210</f>
        <v>0</v>
      </c>
      <c r="AR210" s="25" t="s">
        <v>287</v>
      </c>
      <c r="AT210" s="25" t="s">
        <v>262</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287</v>
      </c>
      <c r="BM210" s="25" t="s">
        <v>2519</v>
      </c>
    </row>
    <row r="211" spans="2:47" s="1" customFormat="1" ht="13.5">
      <c r="B211" s="48"/>
      <c r="C211" s="76"/>
      <c r="D211" s="239" t="s">
        <v>269</v>
      </c>
      <c r="E211" s="76"/>
      <c r="F211" s="240" t="s">
        <v>777</v>
      </c>
      <c r="G211" s="76"/>
      <c r="H211" s="76"/>
      <c r="I211" s="198"/>
      <c r="J211" s="76"/>
      <c r="K211" s="76"/>
      <c r="L211" s="74"/>
      <c r="M211" s="241"/>
      <c r="N211" s="49"/>
      <c r="O211" s="49"/>
      <c r="P211" s="49"/>
      <c r="Q211" s="49"/>
      <c r="R211" s="49"/>
      <c r="S211" s="49"/>
      <c r="T211" s="97"/>
      <c r="AT211" s="25" t="s">
        <v>269</v>
      </c>
      <c r="AU211" s="25" t="s">
        <v>92</v>
      </c>
    </row>
    <row r="212" spans="2:47" s="1" customFormat="1" ht="13.5">
      <c r="B212" s="48"/>
      <c r="C212" s="76"/>
      <c r="D212" s="239" t="s">
        <v>343</v>
      </c>
      <c r="E212" s="76"/>
      <c r="F212" s="242" t="s">
        <v>771</v>
      </c>
      <c r="G212" s="76"/>
      <c r="H212" s="76"/>
      <c r="I212" s="198"/>
      <c r="J212" s="76"/>
      <c r="K212" s="76"/>
      <c r="L212" s="74"/>
      <c r="M212" s="241"/>
      <c r="N212" s="49"/>
      <c r="O212" s="49"/>
      <c r="P212" s="49"/>
      <c r="Q212" s="49"/>
      <c r="R212" s="49"/>
      <c r="S212" s="49"/>
      <c r="T212" s="97"/>
      <c r="AT212" s="25" t="s">
        <v>343</v>
      </c>
      <c r="AU212" s="25" t="s">
        <v>92</v>
      </c>
    </row>
    <row r="213" spans="2:65" s="1" customFormat="1" ht="22.8" customHeight="1">
      <c r="B213" s="48"/>
      <c r="C213" s="228" t="s">
        <v>607</v>
      </c>
      <c r="D213" s="228" t="s">
        <v>262</v>
      </c>
      <c r="E213" s="229" t="s">
        <v>1213</v>
      </c>
      <c r="F213" s="230" t="s">
        <v>1214</v>
      </c>
      <c r="G213" s="231" t="s">
        <v>363</v>
      </c>
      <c r="H213" s="232">
        <v>0.23</v>
      </c>
      <c r="I213" s="233"/>
      <c r="J213" s="232">
        <f>ROUND(I213*H213,2)</f>
        <v>0</v>
      </c>
      <c r="K213" s="230" t="s">
        <v>266</v>
      </c>
      <c r="L213" s="74"/>
      <c r="M213" s="234" t="s">
        <v>40</v>
      </c>
      <c r="N213" s="235" t="s">
        <v>55</v>
      </c>
      <c r="O213" s="49"/>
      <c r="P213" s="236">
        <f>O213*H213</f>
        <v>0</v>
      </c>
      <c r="Q213" s="236">
        <v>1.0300274384</v>
      </c>
      <c r="R213" s="236">
        <f>Q213*H213</f>
        <v>0.23690631083200003</v>
      </c>
      <c r="S213" s="236">
        <v>0</v>
      </c>
      <c r="T213" s="237">
        <f>S213*H213</f>
        <v>0</v>
      </c>
      <c r="AR213" s="25" t="s">
        <v>287</v>
      </c>
      <c r="AT213" s="25" t="s">
        <v>262</v>
      </c>
      <c r="AU213" s="25" t="s">
        <v>92</v>
      </c>
      <c r="AY213" s="25" t="s">
        <v>261</v>
      </c>
      <c r="BE213" s="238">
        <f>IF(N213="základní",J213,0)</f>
        <v>0</v>
      </c>
      <c r="BF213" s="238">
        <f>IF(N213="snížená",J213,0)</f>
        <v>0</v>
      </c>
      <c r="BG213" s="238">
        <f>IF(N213="zákl. přenesená",J213,0)</f>
        <v>0</v>
      </c>
      <c r="BH213" s="238">
        <f>IF(N213="sníž. přenesená",J213,0)</f>
        <v>0</v>
      </c>
      <c r="BI213" s="238">
        <f>IF(N213="nulová",J213,0)</f>
        <v>0</v>
      </c>
      <c r="BJ213" s="25" t="s">
        <v>24</v>
      </c>
      <c r="BK213" s="238">
        <f>ROUND(I213*H213,2)</f>
        <v>0</v>
      </c>
      <c r="BL213" s="25" t="s">
        <v>287</v>
      </c>
      <c r="BM213" s="25" t="s">
        <v>2520</v>
      </c>
    </row>
    <row r="214" spans="2:47" s="1" customFormat="1" ht="13.5">
      <c r="B214" s="48"/>
      <c r="C214" s="76"/>
      <c r="D214" s="239" t="s">
        <v>269</v>
      </c>
      <c r="E214" s="76"/>
      <c r="F214" s="240" t="s">
        <v>1216</v>
      </c>
      <c r="G214" s="76"/>
      <c r="H214" s="76"/>
      <c r="I214" s="198"/>
      <c r="J214" s="76"/>
      <c r="K214" s="76"/>
      <c r="L214" s="74"/>
      <c r="M214" s="241"/>
      <c r="N214" s="49"/>
      <c r="O214" s="49"/>
      <c r="P214" s="49"/>
      <c r="Q214" s="49"/>
      <c r="R214" s="49"/>
      <c r="S214" s="49"/>
      <c r="T214" s="97"/>
      <c r="AT214" s="25" t="s">
        <v>269</v>
      </c>
      <c r="AU214" s="25" t="s">
        <v>92</v>
      </c>
    </row>
    <row r="215" spans="2:47" s="1" customFormat="1" ht="13.5">
      <c r="B215" s="48"/>
      <c r="C215" s="76"/>
      <c r="D215" s="239" t="s">
        <v>343</v>
      </c>
      <c r="E215" s="76"/>
      <c r="F215" s="242" t="s">
        <v>1217</v>
      </c>
      <c r="G215" s="76"/>
      <c r="H215" s="76"/>
      <c r="I215" s="198"/>
      <c r="J215" s="76"/>
      <c r="K215" s="76"/>
      <c r="L215" s="74"/>
      <c r="M215" s="241"/>
      <c r="N215" s="49"/>
      <c r="O215" s="49"/>
      <c r="P215" s="49"/>
      <c r="Q215" s="49"/>
      <c r="R215" s="49"/>
      <c r="S215" s="49"/>
      <c r="T215" s="97"/>
      <c r="AT215" s="25" t="s">
        <v>343</v>
      </c>
      <c r="AU215" s="25" t="s">
        <v>92</v>
      </c>
    </row>
    <row r="216" spans="2:51" s="12" customFormat="1" ht="13.5">
      <c r="B216" s="253"/>
      <c r="C216" s="254"/>
      <c r="D216" s="239" t="s">
        <v>278</v>
      </c>
      <c r="E216" s="255" t="s">
        <v>40</v>
      </c>
      <c r="F216" s="256" t="s">
        <v>2521</v>
      </c>
      <c r="G216" s="254"/>
      <c r="H216" s="257">
        <v>0.04</v>
      </c>
      <c r="I216" s="258"/>
      <c r="J216" s="254"/>
      <c r="K216" s="254"/>
      <c r="L216" s="259"/>
      <c r="M216" s="260"/>
      <c r="N216" s="261"/>
      <c r="O216" s="261"/>
      <c r="P216" s="261"/>
      <c r="Q216" s="261"/>
      <c r="R216" s="261"/>
      <c r="S216" s="261"/>
      <c r="T216" s="262"/>
      <c r="AT216" s="263" t="s">
        <v>278</v>
      </c>
      <c r="AU216" s="263" t="s">
        <v>92</v>
      </c>
      <c r="AV216" s="12" t="s">
        <v>92</v>
      </c>
      <c r="AW216" s="12" t="s">
        <v>47</v>
      </c>
      <c r="AX216" s="12" t="s">
        <v>84</v>
      </c>
      <c r="AY216" s="263" t="s">
        <v>261</v>
      </c>
    </row>
    <row r="217" spans="2:51" s="12" customFormat="1" ht="13.5">
      <c r="B217" s="253"/>
      <c r="C217" s="254"/>
      <c r="D217" s="239" t="s">
        <v>278</v>
      </c>
      <c r="E217" s="255" t="s">
        <v>40</v>
      </c>
      <c r="F217" s="256" t="s">
        <v>2522</v>
      </c>
      <c r="G217" s="254"/>
      <c r="H217" s="257">
        <v>0.19</v>
      </c>
      <c r="I217" s="258"/>
      <c r="J217" s="254"/>
      <c r="K217" s="254"/>
      <c r="L217" s="259"/>
      <c r="M217" s="260"/>
      <c r="N217" s="261"/>
      <c r="O217" s="261"/>
      <c r="P217" s="261"/>
      <c r="Q217" s="261"/>
      <c r="R217" s="261"/>
      <c r="S217" s="261"/>
      <c r="T217" s="262"/>
      <c r="AT217" s="263" t="s">
        <v>278</v>
      </c>
      <c r="AU217" s="263" t="s">
        <v>92</v>
      </c>
      <c r="AV217" s="12" t="s">
        <v>92</v>
      </c>
      <c r="AW217" s="12" t="s">
        <v>47</v>
      </c>
      <c r="AX217" s="12" t="s">
        <v>84</v>
      </c>
      <c r="AY217" s="263" t="s">
        <v>261</v>
      </c>
    </row>
    <row r="218" spans="2:51" s="15" customFormat="1" ht="13.5">
      <c r="B218" s="290"/>
      <c r="C218" s="291"/>
      <c r="D218" s="239" t="s">
        <v>278</v>
      </c>
      <c r="E218" s="292" t="s">
        <v>40</v>
      </c>
      <c r="F218" s="293" t="s">
        <v>380</v>
      </c>
      <c r="G218" s="291"/>
      <c r="H218" s="294">
        <v>0.23</v>
      </c>
      <c r="I218" s="295"/>
      <c r="J218" s="291"/>
      <c r="K218" s="291"/>
      <c r="L218" s="296"/>
      <c r="M218" s="297"/>
      <c r="N218" s="298"/>
      <c r="O218" s="298"/>
      <c r="P218" s="298"/>
      <c r="Q218" s="298"/>
      <c r="R218" s="298"/>
      <c r="S218" s="298"/>
      <c r="T218" s="299"/>
      <c r="AT218" s="300" t="s">
        <v>278</v>
      </c>
      <c r="AU218" s="300" t="s">
        <v>92</v>
      </c>
      <c r="AV218" s="15" t="s">
        <v>287</v>
      </c>
      <c r="AW218" s="15" t="s">
        <v>47</v>
      </c>
      <c r="AX218" s="15" t="s">
        <v>24</v>
      </c>
      <c r="AY218" s="300" t="s">
        <v>261</v>
      </c>
    </row>
    <row r="219" spans="2:65" s="1" customFormat="1" ht="14.4" customHeight="1">
      <c r="B219" s="48"/>
      <c r="C219" s="228" t="s">
        <v>615</v>
      </c>
      <c r="D219" s="228" t="s">
        <v>262</v>
      </c>
      <c r="E219" s="229" t="s">
        <v>1227</v>
      </c>
      <c r="F219" s="230" t="s">
        <v>1228</v>
      </c>
      <c r="G219" s="231" t="s">
        <v>474</v>
      </c>
      <c r="H219" s="232">
        <v>1</v>
      </c>
      <c r="I219" s="233"/>
      <c r="J219" s="232">
        <f>ROUND(I219*H219,2)</f>
        <v>0</v>
      </c>
      <c r="K219" s="230" t="s">
        <v>40</v>
      </c>
      <c r="L219" s="74"/>
      <c r="M219" s="234" t="s">
        <v>40</v>
      </c>
      <c r="N219" s="235" t="s">
        <v>55</v>
      </c>
      <c r="O219" s="49"/>
      <c r="P219" s="236">
        <f>O219*H219</f>
        <v>0</v>
      </c>
      <c r="Q219" s="236">
        <v>0.00016</v>
      </c>
      <c r="R219" s="236">
        <f>Q219*H219</f>
        <v>0.00016</v>
      </c>
      <c r="S219" s="236">
        <v>0</v>
      </c>
      <c r="T219" s="237">
        <f>S219*H219</f>
        <v>0</v>
      </c>
      <c r="AR219" s="25" t="s">
        <v>287</v>
      </c>
      <c r="AT219" s="25" t="s">
        <v>262</v>
      </c>
      <c r="AU219" s="25" t="s">
        <v>92</v>
      </c>
      <c r="AY219" s="25" t="s">
        <v>261</v>
      </c>
      <c r="BE219" s="238">
        <f>IF(N219="základní",J219,0)</f>
        <v>0</v>
      </c>
      <c r="BF219" s="238">
        <f>IF(N219="snížená",J219,0)</f>
        <v>0</v>
      </c>
      <c r="BG219" s="238">
        <f>IF(N219="zákl. přenesená",J219,0)</f>
        <v>0</v>
      </c>
      <c r="BH219" s="238">
        <f>IF(N219="sníž. přenesená",J219,0)</f>
        <v>0</v>
      </c>
      <c r="BI219" s="238">
        <f>IF(N219="nulová",J219,0)</f>
        <v>0</v>
      </c>
      <c r="BJ219" s="25" t="s">
        <v>24</v>
      </c>
      <c r="BK219" s="238">
        <f>ROUND(I219*H219,2)</f>
        <v>0</v>
      </c>
      <c r="BL219" s="25" t="s">
        <v>287</v>
      </c>
      <c r="BM219" s="25" t="s">
        <v>2523</v>
      </c>
    </row>
    <row r="220" spans="2:47" s="1" customFormat="1" ht="13.5">
      <c r="B220" s="48"/>
      <c r="C220" s="76"/>
      <c r="D220" s="239" t="s">
        <v>269</v>
      </c>
      <c r="E220" s="76"/>
      <c r="F220" s="240" t="s">
        <v>2255</v>
      </c>
      <c r="G220" s="76"/>
      <c r="H220" s="76"/>
      <c r="I220" s="198"/>
      <c r="J220" s="76"/>
      <c r="K220" s="76"/>
      <c r="L220" s="74"/>
      <c r="M220" s="241"/>
      <c r="N220" s="49"/>
      <c r="O220" s="49"/>
      <c r="P220" s="49"/>
      <c r="Q220" s="49"/>
      <c r="R220" s="49"/>
      <c r="S220" s="49"/>
      <c r="T220" s="97"/>
      <c r="AT220" s="25" t="s">
        <v>269</v>
      </c>
      <c r="AU220" s="25" t="s">
        <v>92</v>
      </c>
    </row>
    <row r="221" spans="2:47" s="1" customFormat="1" ht="13.5">
      <c r="B221" s="48"/>
      <c r="C221" s="76"/>
      <c r="D221" s="239" t="s">
        <v>271</v>
      </c>
      <c r="E221" s="76"/>
      <c r="F221" s="242" t="s">
        <v>1230</v>
      </c>
      <c r="G221" s="76"/>
      <c r="H221" s="76"/>
      <c r="I221" s="198"/>
      <c r="J221" s="76"/>
      <c r="K221" s="76"/>
      <c r="L221" s="74"/>
      <c r="M221" s="241"/>
      <c r="N221" s="49"/>
      <c r="O221" s="49"/>
      <c r="P221" s="49"/>
      <c r="Q221" s="49"/>
      <c r="R221" s="49"/>
      <c r="S221" s="49"/>
      <c r="T221" s="97"/>
      <c r="AT221" s="25" t="s">
        <v>271</v>
      </c>
      <c r="AU221" s="25" t="s">
        <v>92</v>
      </c>
    </row>
    <row r="222" spans="2:63" s="10" customFormat="1" ht="29.85" customHeight="1">
      <c r="B222" s="214"/>
      <c r="C222" s="215"/>
      <c r="D222" s="216" t="s">
        <v>83</v>
      </c>
      <c r="E222" s="274" t="s">
        <v>287</v>
      </c>
      <c r="F222" s="274" t="s">
        <v>778</v>
      </c>
      <c r="G222" s="215"/>
      <c r="H222" s="215"/>
      <c r="I222" s="218"/>
      <c r="J222" s="275">
        <f>BK222</f>
        <v>0</v>
      </c>
      <c r="K222" s="215"/>
      <c r="L222" s="220"/>
      <c r="M222" s="221"/>
      <c r="N222" s="222"/>
      <c r="O222" s="222"/>
      <c r="P222" s="223">
        <f>SUM(P223:P239)</f>
        <v>0</v>
      </c>
      <c r="Q222" s="222"/>
      <c r="R222" s="223">
        <f>SUM(R223:R239)</f>
        <v>5.17161408</v>
      </c>
      <c r="S222" s="222"/>
      <c r="T222" s="224">
        <f>SUM(T223:T239)</f>
        <v>0</v>
      </c>
      <c r="AR222" s="225" t="s">
        <v>24</v>
      </c>
      <c r="AT222" s="226" t="s">
        <v>83</v>
      </c>
      <c r="AU222" s="226" t="s">
        <v>24</v>
      </c>
      <c r="AY222" s="225" t="s">
        <v>261</v>
      </c>
      <c r="BK222" s="227">
        <f>SUM(BK223:BK239)</f>
        <v>0</v>
      </c>
    </row>
    <row r="223" spans="2:65" s="1" customFormat="1" ht="22.8" customHeight="1">
      <c r="B223" s="48"/>
      <c r="C223" s="228" t="s">
        <v>622</v>
      </c>
      <c r="D223" s="228" t="s">
        <v>262</v>
      </c>
      <c r="E223" s="229" t="s">
        <v>780</v>
      </c>
      <c r="F223" s="230" t="s">
        <v>781</v>
      </c>
      <c r="G223" s="231" t="s">
        <v>504</v>
      </c>
      <c r="H223" s="232">
        <v>13.58</v>
      </c>
      <c r="I223" s="233"/>
      <c r="J223" s="232">
        <f>ROUND(I223*H223,2)</f>
        <v>0</v>
      </c>
      <c r="K223" s="230" t="s">
        <v>266</v>
      </c>
      <c r="L223" s="74"/>
      <c r="M223" s="234" t="s">
        <v>40</v>
      </c>
      <c r="N223" s="235" t="s">
        <v>55</v>
      </c>
      <c r="O223" s="49"/>
      <c r="P223" s="236">
        <f>O223*H223</f>
        <v>0</v>
      </c>
      <c r="Q223" s="236">
        <v>0.227976</v>
      </c>
      <c r="R223" s="236">
        <f>Q223*H223</f>
        <v>3.09591408</v>
      </c>
      <c r="S223" s="236">
        <v>0</v>
      </c>
      <c r="T223" s="237">
        <f>S223*H223</f>
        <v>0</v>
      </c>
      <c r="AR223" s="25" t="s">
        <v>287</v>
      </c>
      <c r="AT223" s="25" t="s">
        <v>262</v>
      </c>
      <c r="AU223" s="25" t="s">
        <v>92</v>
      </c>
      <c r="AY223" s="25" t="s">
        <v>261</v>
      </c>
      <c r="BE223" s="238">
        <f>IF(N223="základní",J223,0)</f>
        <v>0</v>
      </c>
      <c r="BF223" s="238">
        <f>IF(N223="snížená",J223,0)</f>
        <v>0</v>
      </c>
      <c r="BG223" s="238">
        <f>IF(N223="zákl. přenesená",J223,0)</f>
        <v>0</v>
      </c>
      <c r="BH223" s="238">
        <f>IF(N223="sníž. přenesená",J223,0)</f>
        <v>0</v>
      </c>
      <c r="BI223" s="238">
        <f>IF(N223="nulová",J223,0)</f>
        <v>0</v>
      </c>
      <c r="BJ223" s="25" t="s">
        <v>24</v>
      </c>
      <c r="BK223" s="238">
        <f>ROUND(I223*H223,2)</f>
        <v>0</v>
      </c>
      <c r="BL223" s="25" t="s">
        <v>287</v>
      </c>
      <c r="BM223" s="25" t="s">
        <v>2524</v>
      </c>
    </row>
    <row r="224" spans="2:47" s="1" customFormat="1" ht="13.5">
      <c r="B224" s="48"/>
      <c r="C224" s="76"/>
      <c r="D224" s="239" t="s">
        <v>269</v>
      </c>
      <c r="E224" s="76"/>
      <c r="F224" s="240" t="s">
        <v>783</v>
      </c>
      <c r="G224" s="76"/>
      <c r="H224" s="76"/>
      <c r="I224" s="198"/>
      <c r="J224" s="76"/>
      <c r="K224" s="76"/>
      <c r="L224" s="74"/>
      <c r="M224" s="241"/>
      <c r="N224" s="49"/>
      <c r="O224" s="49"/>
      <c r="P224" s="49"/>
      <c r="Q224" s="49"/>
      <c r="R224" s="49"/>
      <c r="S224" s="49"/>
      <c r="T224" s="97"/>
      <c r="AT224" s="25" t="s">
        <v>269</v>
      </c>
      <c r="AU224" s="25" t="s">
        <v>92</v>
      </c>
    </row>
    <row r="225" spans="2:47" s="1" customFormat="1" ht="13.5">
      <c r="B225" s="48"/>
      <c r="C225" s="76"/>
      <c r="D225" s="239" t="s">
        <v>343</v>
      </c>
      <c r="E225" s="76"/>
      <c r="F225" s="242" t="s">
        <v>784</v>
      </c>
      <c r="G225" s="76"/>
      <c r="H225" s="76"/>
      <c r="I225" s="198"/>
      <c r="J225" s="76"/>
      <c r="K225" s="76"/>
      <c r="L225" s="74"/>
      <c r="M225" s="241"/>
      <c r="N225" s="49"/>
      <c r="O225" s="49"/>
      <c r="P225" s="49"/>
      <c r="Q225" s="49"/>
      <c r="R225" s="49"/>
      <c r="S225" s="49"/>
      <c r="T225" s="97"/>
      <c r="AT225" s="25" t="s">
        <v>343</v>
      </c>
      <c r="AU225" s="25" t="s">
        <v>92</v>
      </c>
    </row>
    <row r="226" spans="2:51" s="12" customFormat="1" ht="13.5">
      <c r="B226" s="253"/>
      <c r="C226" s="254"/>
      <c r="D226" s="239" t="s">
        <v>278</v>
      </c>
      <c r="E226" s="255" t="s">
        <v>40</v>
      </c>
      <c r="F226" s="256" t="s">
        <v>2525</v>
      </c>
      <c r="G226" s="254"/>
      <c r="H226" s="257">
        <v>0.82</v>
      </c>
      <c r="I226" s="258"/>
      <c r="J226" s="254"/>
      <c r="K226" s="254"/>
      <c r="L226" s="259"/>
      <c r="M226" s="260"/>
      <c r="N226" s="261"/>
      <c r="O226" s="261"/>
      <c r="P226" s="261"/>
      <c r="Q226" s="261"/>
      <c r="R226" s="261"/>
      <c r="S226" s="261"/>
      <c r="T226" s="262"/>
      <c r="AT226" s="263" t="s">
        <v>278</v>
      </c>
      <c r="AU226" s="263" t="s">
        <v>92</v>
      </c>
      <c r="AV226" s="12" t="s">
        <v>92</v>
      </c>
      <c r="AW226" s="12" t="s">
        <v>47</v>
      </c>
      <c r="AX226" s="12" t="s">
        <v>84</v>
      </c>
      <c r="AY226" s="263" t="s">
        <v>261</v>
      </c>
    </row>
    <row r="227" spans="2:51" s="12" customFormat="1" ht="13.5">
      <c r="B227" s="253"/>
      <c r="C227" s="254"/>
      <c r="D227" s="239" t="s">
        <v>278</v>
      </c>
      <c r="E227" s="255" t="s">
        <v>40</v>
      </c>
      <c r="F227" s="256" t="s">
        <v>1953</v>
      </c>
      <c r="G227" s="254"/>
      <c r="H227" s="257">
        <v>1.44</v>
      </c>
      <c r="I227" s="258"/>
      <c r="J227" s="254"/>
      <c r="K227" s="254"/>
      <c r="L227" s="259"/>
      <c r="M227" s="260"/>
      <c r="N227" s="261"/>
      <c r="O227" s="261"/>
      <c r="P227" s="261"/>
      <c r="Q227" s="261"/>
      <c r="R227" s="261"/>
      <c r="S227" s="261"/>
      <c r="T227" s="262"/>
      <c r="AT227" s="263" t="s">
        <v>278</v>
      </c>
      <c r="AU227" s="263" t="s">
        <v>92</v>
      </c>
      <c r="AV227" s="12" t="s">
        <v>92</v>
      </c>
      <c r="AW227" s="12" t="s">
        <v>47</v>
      </c>
      <c r="AX227" s="12" t="s">
        <v>84</v>
      </c>
      <c r="AY227" s="263" t="s">
        <v>261</v>
      </c>
    </row>
    <row r="228" spans="2:51" s="12" customFormat="1" ht="13.5">
      <c r="B228" s="253"/>
      <c r="C228" s="254"/>
      <c r="D228" s="239" t="s">
        <v>278</v>
      </c>
      <c r="E228" s="255" t="s">
        <v>40</v>
      </c>
      <c r="F228" s="256" t="s">
        <v>2526</v>
      </c>
      <c r="G228" s="254"/>
      <c r="H228" s="257">
        <v>8.1</v>
      </c>
      <c r="I228" s="258"/>
      <c r="J228" s="254"/>
      <c r="K228" s="254"/>
      <c r="L228" s="259"/>
      <c r="M228" s="260"/>
      <c r="N228" s="261"/>
      <c r="O228" s="261"/>
      <c r="P228" s="261"/>
      <c r="Q228" s="261"/>
      <c r="R228" s="261"/>
      <c r="S228" s="261"/>
      <c r="T228" s="262"/>
      <c r="AT228" s="263" t="s">
        <v>278</v>
      </c>
      <c r="AU228" s="263" t="s">
        <v>92</v>
      </c>
      <c r="AV228" s="12" t="s">
        <v>92</v>
      </c>
      <c r="AW228" s="12" t="s">
        <v>47</v>
      </c>
      <c r="AX228" s="12" t="s">
        <v>84</v>
      </c>
      <c r="AY228" s="263" t="s">
        <v>261</v>
      </c>
    </row>
    <row r="229" spans="2:51" s="12" customFormat="1" ht="13.5">
      <c r="B229" s="253"/>
      <c r="C229" s="254"/>
      <c r="D229" s="239" t="s">
        <v>278</v>
      </c>
      <c r="E229" s="255" t="s">
        <v>40</v>
      </c>
      <c r="F229" s="256" t="s">
        <v>1631</v>
      </c>
      <c r="G229" s="254"/>
      <c r="H229" s="257">
        <v>0.6</v>
      </c>
      <c r="I229" s="258"/>
      <c r="J229" s="254"/>
      <c r="K229" s="254"/>
      <c r="L229" s="259"/>
      <c r="M229" s="260"/>
      <c r="N229" s="261"/>
      <c r="O229" s="261"/>
      <c r="P229" s="261"/>
      <c r="Q229" s="261"/>
      <c r="R229" s="261"/>
      <c r="S229" s="261"/>
      <c r="T229" s="262"/>
      <c r="AT229" s="263" t="s">
        <v>278</v>
      </c>
      <c r="AU229" s="263" t="s">
        <v>92</v>
      </c>
      <c r="AV229" s="12" t="s">
        <v>92</v>
      </c>
      <c r="AW229" s="12" t="s">
        <v>47</v>
      </c>
      <c r="AX229" s="12" t="s">
        <v>84</v>
      </c>
      <c r="AY229" s="263" t="s">
        <v>261</v>
      </c>
    </row>
    <row r="230" spans="2:51" s="12" customFormat="1" ht="13.5">
      <c r="B230" s="253"/>
      <c r="C230" s="254"/>
      <c r="D230" s="239" t="s">
        <v>278</v>
      </c>
      <c r="E230" s="255" t="s">
        <v>40</v>
      </c>
      <c r="F230" s="256" t="s">
        <v>2527</v>
      </c>
      <c r="G230" s="254"/>
      <c r="H230" s="257">
        <v>0.9</v>
      </c>
      <c r="I230" s="258"/>
      <c r="J230" s="254"/>
      <c r="K230" s="254"/>
      <c r="L230" s="259"/>
      <c r="M230" s="260"/>
      <c r="N230" s="261"/>
      <c r="O230" s="261"/>
      <c r="P230" s="261"/>
      <c r="Q230" s="261"/>
      <c r="R230" s="261"/>
      <c r="S230" s="261"/>
      <c r="T230" s="262"/>
      <c r="AT230" s="263" t="s">
        <v>278</v>
      </c>
      <c r="AU230" s="263" t="s">
        <v>92</v>
      </c>
      <c r="AV230" s="12" t="s">
        <v>92</v>
      </c>
      <c r="AW230" s="12" t="s">
        <v>47</v>
      </c>
      <c r="AX230" s="12" t="s">
        <v>84</v>
      </c>
      <c r="AY230" s="263" t="s">
        <v>261</v>
      </c>
    </row>
    <row r="231" spans="2:51" s="12" customFormat="1" ht="13.5">
      <c r="B231" s="253"/>
      <c r="C231" s="254"/>
      <c r="D231" s="239" t="s">
        <v>278</v>
      </c>
      <c r="E231" s="255" t="s">
        <v>40</v>
      </c>
      <c r="F231" s="256" t="s">
        <v>2528</v>
      </c>
      <c r="G231" s="254"/>
      <c r="H231" s="257">
        <v>0.4</v>
      </c>
      <c r="I231" s="258"/>
      <c r="J231" s="254"/>
      <c r="K231" s="254"/>
      <c r="L231" s="259"/>
      <c r="M231" s="260"/>
      <c r="N231" s="261"/>
      <c r="O231" s="261"/>
      <c r="P231" s="261"/>
      <c r="Q231" s="261"/>
      <c r="R231" s="261"/>
      <c r="S231" s="261"/>
      <c r="T231" s="262"/>
      <c r="AT231" s="263" t="s">
        <v>278</v>
      </c>
      <c r="AU231" s="263" t="s">
        <v>92</v>
      </c>
      <c r="AV231" s="12" t="s">
        <v>92</v>
      </c>
      <c r="AW231" s="12" t="s">
        <v>47</v>
      </c>
      <c r="AX231" s="12" t="s">
        <v>84</v>
      </c>
      <c r="AY231" s="263" t="s">
        <v>261</v>
      </c>
    </row>
    <row r="232" spans="2:51" s="12" customFormat="1" ht="13.5">
      <c r="B232" s="253"/>
      <c r="C232" s="254"/>
      <c r="D232" s="239" t="s">
        <v>278</v>
      </c>
      <c r="E232" s="255" t="s">
        <v>40</v>
      </c>
      <c r="F232" s="256" t="s">
        <v>2529</v>
      </c>
      <c r="G232" s="254"/>
      <c r="H232" s="257">
        <v>1.32</v>
      </c>
      <c r="I232" s="258"/>
      <c r="J232" s="254"/>
      <c r="K232" s="254"/>
      <c r="L232" s="259"/>
      <c r="M232" s="260"/>
      <c r="N232" s="261"/>
      <c r="O232" s="261"/>
      <c r="P232" s="261"/>
      <c r="Q232" s="261"/>
      <c r="R232" s="261"/>
      <c r="S232" s="261"/>
      <c r="T232" s="262"/>
      <c r="AT232" s="263" t="s">
        <v>278</v>
      </c>
      <c r="AU232" s="263" t="s">
        <v>92</v>
      </c>
      <c r="AV232" s="12" t="s">
        <v>92</v>
      </c>
      <c r="AW232" s="12" t="s">
        <v>47</v>
      </c>
      <c r="AX232" s="12" t="s">
        <v>84</v>
      </c>
      <c r="AY232" s="263" t="s">
        <v>261</v>
      </c>
    </row>
    <row r="233" spans="2:51" s="15" customFormat="1" ht="13.5">
      <c r="B233" s="290"/>
      <c r="C233" s="291"/>
      <c r="D233" s="239" t="s">
        <v>278</v>
      </c>
      <c r="E233" s="292" t="s">
        <v>40</v>
      </c>
      <c r="F233" s="293" t="s">
        <v>380</v>
      </c>
      <c r="G233" s="291"/>
      <c r="H233" s="294">
        <v>13.58</v>
      </c>
      <c r="I233" s="295"/>
      <c r="J233" s="291"/>
      <c r="K233" s="291"/>
      <c r="L233" s="296"/>
      <c r="M233" s="297"/>
      <c r="N233" s="298"/>
      <c r="O233" s="298"/>
      <c r="P233" s="298"/>
      <c r="Q233" s="298"/>
      <c r="R233" s="298"/>
      <c r="S233" s="298"/>
      <c r="T233" s="299"/>
      <c r="AT233" s="300" t="s">
        <v>278</v>
      </c>
      <c r="AU233" s="300" t="s">
        <v>92</v>
      </c>
      <c r="AV233" s="15" t="s">
        <v>287</v>
      </c>
      <c r="AW233" s="15" t="s">
        <v>47</v>
      </c>
      <c r="AX233" s="15" t="s">
        <v>24</v>
      </c>
      <c r="AY233" s="300" t="s">
        <v>261</v>
      </c>
    </row>
    <row r="234" spans="2:65" s="1" customFormat="1" ht="22.8" customHeight="1">
      <c r="B234" s="48"/>
      <c r="C234" s="228" t="s">
        <v>625</v>
      </c>
      <c r="D234" s="228" t="s">
        <v>262</v>
      </c>
      <c r="E234" s="229" t="s">
        <v>1064</v>
      </c>
      <c r="F234" s="230" t="s">
        <v>1065</v>
      </c>
      <c r="G234" s="231" t="s">
        <v>340</v>
      </c>
      <c r="H234" s="232">
        <v>1.11</v>
      </c>
      <c r="I234" s="233"/>
      <c r="J234" s="232">
        <f>ROUND(I234*H234,2)</f>
        <v>0</v>
      </c>
      <c r="K234" s="230" t="s">
        <v>266</v>
      </c>
      <c r="L234" s="74"/>
      <c r="M234" s="234" t="s">
        <v>40</v>
      </c>
      <c r="N234" s="235" t="s">
        <v>55</v>
      </c>
      <c r="O234" s="49"/>
      <c r="P234" s="236">
        <f>O234*H234</f>
        <v>0</v>
      </c>
      <c r="Q234" s="236">
        <v>1.87</v>
      </c>
      <c r="R234" s="236">
        <f>Q234*H234</f>
        <v>2.0757000000000003</v>
      </c>
      <c r="S234" s="236">
        <v>0</v>
      </c>
      <c r="T234" s="237">
        <f>S234*H234</f>
        <v>0</v>
      </c>
      <c r="AR234" s="25" t="s">
        <v>287</v>
      </c>
      <c r="AT234" s="25" t="s">
        <v>262</v>
      </c>
      <c r="AU234" s="25" t="s">
        <v>92</v>
      </c>
      <c r="AY234" s="25" t="s">
        <v>261</v>
      </c>
      <c r="BE234" s="238">
        <f>IF(N234="základní",J234,0)</f>
        <v>0</v>
      </c>
      <c r="BF234" s="238">
        <f>IF(N234="snížená",J234,0)</f>
        <v>0</v>
      </c>
      <c r="BG234" s="238">
        <f>IF(N234="zákl. přenesená",J234,0)</f>
        <v>0</v>
      </c>
      <c r="BH234" s="238">
        <f>IF(N234="sníž. přenesená",J234,0)</f>
        <v>0</v>
      </c>
      <c r="BI234" s="238">
        <f>IF(N234="nulová",J234,0)</f>
        <v>0</v>
      </c>
      <c r="BJ234" s="25" t="s">
        <v>24</v>
      </c>
      <c r="BK234" s="238">
        <f>ROUND(I234*H234,2)</f>
        <v>0</v>
      </c>
      <c r="BL234" s="25" t="s">
        <v>287</v>
      </c>
      <c r="BM234" s="25" t="s">
        <v>2530</v>
      </c>
    </row>
    <row r="235" spans="2:47" s="1" customFormat="1" ht="13.5">
      <c r="B235" s="48"/>
      <c r="C235" s="76"/>
      <c r="D235" s="239" t="s">
        <v>269</v>
      </c>
      <c r="E235" s="76"/>
      <c r="F235" s="240" t="s">
        <v>1067</v>
      </c>
      <c r="G235" s="76"/>
      <c r="H235" s="76"/>
      <c r="I235" s="198"/>
      <c r="J235" s="76"/>
      <c r="K235" s="76"/>
      <c r="L235" s="74"/>
      <c r="M235" s="241"/>
      <c r="N235" s="49"/>
      <c r="O235" s="49"/>
      <c r="P235" s="49"/>
      <c r="Q235" s="49"/>
      <c r="R235" s="49"/>
      <c r="S235" s="49"/>
      <c r="T235" s="97"/>
      <c r="AT235" s="25" t="s">
        <v>269</v>
      </c>
      <c r="AU235" s="25" t="s">
        <v>92</v>
      </c>
    </row>
    <row r="236" spans="2:47" s="1" customFormat="1" ht="13.5">
      <c r="B236" s="48"/>
      <c r="C236" s="76"/>
      <c r="D236" s="239" t="s">
        <v>343</v>
      </c>
      <c r="E236" s="76"/>
      <c r="F236" s="242" t="s">
        <v>1068</v>
      </c>
      <c r="G236" s="76"/>
      <c r="H236" s="76"/>
      <c r="I236" s="198"/>
      <c r="J236" s="76"/>
      <c r="K236" s="76"/>
      <c r="L236" s="74"/>
      <c r="M236" s="241"/>
      <c r="N236" s="49"/>
      <c r="O236" s="49"/>
      <c r="P236" s="49"/>
      <c r="Q236" s="49"/>
      <c r="R236" s="49"/>
      <c r="S236" s="49"/>
      <c r="T236" s="97"/>
      <c r="AT236" s="25" t="s">
        <v>343</v>
      </c>
      <c r="AU236" s="25" t="s">
        <v>92</v>
      </c>
    </row>
    <row r="237" spans="2:51" s="12" customFormat="1" ht="13.5">
      <c r="B237" s="253"/>
      <c r="C237" s="254"/>
      <c r="D237" s="239" t="s">
        <v>278</v>
      </c>
      <c r="E237" s="255" t="s">
        <v>40</v>
      </c>
      <c r="F237" s="256" t="s">
        <v>2531</v>
      </c>
      <c r="G237" s="254"/>
      <c r="H237" s="257">
        <v>0.16</v>
      </c>
      <c r="I237" s="258"/>
      <c r="J237" s="254"/>
      <c r="K237" s="254"/>
      <c r="L237" s="259"/>
      <c r="M237" s="260"/>
      <c r="N237" s="261"/>
      <c r="O237" s="261"/>
      <c r="P237" s="261"/>
      <c r="Q237" s="261"/>
      <c r="R237" s="261"/>
      <c r="S237" s="261"/>
      <c r="T237" s="262"/>
      <c r="AT237" s="263" t="s">
        <v>278</v>
      </c>
      <c r="AU237" s="263" t="s">
        <v>92</v>
      </c>
      <c r="AV237" s="12" t="s">
        <v>92</v>
      </c>
      <c r="AW237" s="12" t="s">
        <v>47</v>
      </c>
      <c r="AX237" s="12" t="s">
        <v>84</v>
      </c>
      <c r="AY237" s="263" t="s">
        <v>261</v>
      </c>
    </row>
    <row r="238" spans="2:51" s="12" customFormat="1" ht="13.5">
      <c r="B238" s="253"/>
      <c r="C238" s="254"/>
      <c r="D238" s="239" t="s">
        <v>278</v>
      </c>
      <c r="E238" s="255" t="s">
        <v>40</v>
      </c>
      <c r="F238" s="256" t="s">
        <v>2532</v>
      </c>
      <c r="G238" s="254"/>
      <c r="H238" s="257">
        <v>0.95</v>
      </c>
      <c r="I238" s="258"/>
      <c r="J238" s="254"/>
      <c r="K238" s="254"/>
      <c r="L238" s="259"/>
      <c r="M238" s="260"/>
      <c r="N238" s="261"/>
      <c r="O238" s="261"/>
      <c r="P238" s="261"/>
      <c r="Q238" s="261"/>
      <c r="R238" s="261"/>
      <c r="S238" s="261"/>
      <c r="T238" s="262"/>
      <c r="AT238" s="263" t="s">
        <v>278</v>
      </c>
      <c r="AU238" s="263" t="s">
        <v>92</v>
      </c>
      <c r="AV238" s="12" t="s">
        <v>92</v>
      </c>
      <c r="AW238" s="12" t="s">
        <v>47</v>
      </c>
      <c r="AX238" s="12" t="s">
        <v>84</v>
      </c>
      <c r="AY238" s="263" t="s">
        <v>261</v>
      </c>
    </row>
    <row r="239" spans="2:51" s="15" customFormat="1" ht="13.5">
      <c r="B239" s="290"/>
      <c r="C239" s="291"/>
      <c r="D239" s="239" t="s">
        <v>278</v>
      </c>
      <c r="E239" s="292" t="s">
        <v>40</v>
      </c>
      <c r="F239" s="293" t="s">
        <v>380</v>
      </c>
      <c r="G239" s="291"/>
      <c r="H239" s="294">
        <v>1.11</v>
      </c>
      <c r="I239" s="295"/>
      <c r="J239" s="291"/>
      <c r="K239" s="291"/>
      <c r="L239" s="296"/>
      <c r="M239" s="297"/>
      <c r="N239" s="298"/>
      <c r="O239" s="298"/>
      <c r="P239" s="298"/>
      <c r="Q239" s="298"/>
      <c r="R239" s="298"/>
      <c r="S239" s="298"/>
      <c r="T239" s="299"/>
      <c r="AT239" s="300" t="s">
        <v>278</v>
      </c>
      <c r="AU239" s="300" t="s">
        <v>92</v>
      </c>
      <c r="AV239" s="15" t="s">
        <v>287</v>
      </c>
      <c r="AW239" s="15" t="s">
        <v>47</v>
      </c>
      <c r="AX239" s="15" t="s">
        <v>24</v>
      </c>
      <c r="AY239" s="300" t="s">
        <v>261</v>
      </c>
    </row>
    <row r="240" spans="2:63" s="10" customFormat="1" ht="29.85" customHeight="1">
      <c r="B240" s="214"/>
      <c r="C240" s="215"/>
      <c r="D240" s="216" t="s">
        <v>83</v>
      </c>
      <c r="E240" s="274" t="s">
        <v>308</v>
      </c>
      <c r="F240" s="274" t="s">
        <v>853</v>
      </c>
      <c r="G240" s="215"/>
      <c r="H240" s="215"/>
      <c r="I240" s="218"/>
      <c r="J240" s="275">
        <f>BK240</f>
        <v>0</v>
      </c>
      <c r="K240" s="215"/>
      <c r="L240" s="220"/>
      <c r="M240" s="221"/>
      <c r="N240" s="222"/>
      <c r="O240" s="222"/>
      <c r="P240" s="223">
        <f>SUM(P241:P260)</f>
        <v>0</v>
      </c>
      <c r="Q240" s="222"/>
      <c r="R240" s="223">
        <f>SUM(R241:R260)</f>
        <v>0.133160807928</v>
      </c>
      <c r="S240" s="222"/>
      <c r="T240" s="224">
        <f>SUM(T241:T260)</f>
        <v>0</v>
      </c>
      <c r="AR240" s="225" t="s">
        <v>24</v>
      </c>
      <c r="AT240" s="226" t="s">
        <v>83</v>
      </c>
      <c r="AU240" s="226" t="s">
        <v>24</v>
      </c>
      <c r="AY240" s="225" t="s">
        <v>261</v>
      </c>
      <c r="BK240" s="227">
        <f>SUM(BK241:BK260)</f>
        <v>0</v>
      </c>
    </row>
    <row r="241" spans="2:65" s="1" customFormat="1" ht="14.4" customHeight="1">
      <c r="B241" s="48"/>
      <c r="C241" s="228" t="s">
        <v>631</v>
      </c>
      <c r="D241" s="228" t="s">
        <v>262</v>
      </c>
      <c r="E241" s="229" t="s">
        <v>1259</v>
      </c>
      <c r="F241" s="230" t="s">
        <v>1260</v>
      </c>
      <c r="G241" s="231" t="s">
        <v>857</v>
      </c>
      <c r="H241" s="232">
        <v>2.42</v>
      </c>
      <c r="I241" s="233"/>
      <c r="J241" s="232">
        <f>ROUND(I241*H241,2)</f>
        <v>0</v>
      </c>
      <c r="K241" s="230" t="s">
        <v>266</v>
      </c>
      <c r="L241" s="74"/>
      <c r="M241" s="234" t="s">
        <v>40</v>
      </c>
      <c r="N241" s="235" t="s">
        <v>55</v>
      </c>
      <c r="O241" s="49"/>
      <c r="P241" s="236">
        <f>O241*H241</f>
        <v>0</v>
      </c>
      <c r="Q241" s="236">
        <v>0.0002154684</v>
      </c>
      <c r="R241" s="236">
        <f>Q241*H241</f>
        <v>0.0005214335279999999</v>
      </c>
      <c r="S241" s="236">
        <v>0</v>
      </c>
      <c r="T241" s="237">
        <f>S241*H241</f>
        <v>0</v>
      </c>
      <c r="AR241" s="25" t="s">
        <v>287</v>
      </c>
      <c r="AT241" s="25" t="s">
        <v>262</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287</v>
      </c>
      <c r="BM241" s="25" t="s">
        <v>2533</v>
      </c>
    </row>
    <row r="242" spans="2:47" s="1" customFormat="1" ht="13.5">
      <c r="B242" s="48"/>
      <c r="C242" s="76"/>
      <c r="D242" s="239" t="s">
        <v>269</v>
      </c>
      <c r="E242" s="76"/>
      <c r="F242" s="240" t="s">
        <v>1262</v>
      </c>
      <c r="G242" s="76"/>
      <c r="H242" s="76"/>
      <c r="I242" s="198"/>
      <c r="J242" s="76"/>
      <c r="K242" s="76"/>
      <c r="L242" s="74"/>
      <c r="M242" s="241"/>
      <c r="N242" s="49"/>
      <c r="O242" s="49"/>
      <c r="P242" s="49"/>
      <c r="Q242" s="49"/>
      <c r="R242" s="49"/>
      <c r="S242" s="49"/>
      <c r="T242" s="97"/>
      <c r="AT242" s="25" t="s">
        <v>269</v>
      </c>
      <c r="AU242" s="25" t="s">
        <v>92</v>
      </c>
    </row>
    <row r="243" spans="2:47" s="1" customFormat="1" ht="13.5">
      <c r="B243" s="48"/>
      <c r="C243" s="76"/>
      <c r="D243" s="239" t="s">
        <v>343</v>
      </c>
      <c r="E243" s="76"/>
      <c r="F243" s="242" t="s">
        <v>1263</v>
      </c>
      <c r="G243" s="76"/>
      <c r="H243" s="76"/>
      <c r="I243" s="198"/>
      <c r="J243" s="76"/>
      <c r="K243" s="76"/>
      <c r="L243" s="74"/>
      <c r="M243" s="241"/>
      <c r="N243" s="49"/>
      <c r="O243" s="49"/>
      <c r="P243" s="49"/>
      <c r="Q243" s="49"/>
      <c r="R243" s="49"/>
      <c r="S243" s="49"/>
      <c r="T243" s="97"/>
      <c r="AT243" s="25" t="s">
        <v>343</v>
      </c>
      <c r="AU243" s="25" t="s">
        <v>92</v>
      </c>
    </row>
    <row r="244" spans="2:51" s="12" customFormat="1" ht="13.5">
      <c r="B244" s="253"/>
      <c r="C244" s="254"/>
      <c r="D244" s="239" t="s">
        <v>278</v>
      </c>
      <c r="E244" s="255" t="s">
        <v>40</v>
      </c>
      <c r="F244" s="256" t="s">
        <v>1264</v>
      </c>
      <c r="G244" s="254"/>
      <c r="H244" s="257">
        <v>2.42</v>
      </c>
      <c r="I244" s="258"/>
      <c r="J244" s="254"/>
      <c r="K244" s="254"/>
      <c r="L244" s="259"/>
      <c r="M244" s="260"/>
      <c r="N244" s="261"/>
      <c r="O244" s="261"/>
      <c r="P244" s="261"/>
      <c r="Q244" s="261"/>
      <c r="R244" s="261"/>
      <c r="S244" s="261"/>
      <c r="T244" s="262"/>
      <c r="AT244" s="263" t="s">
        <v>278</v>
      </c>
      <c r="AU244" s="263" t="s">
        <v>92</v>
      </c>
      <c r="AV244" s="12" t="s">
        <v>92</v>
      </c>
      <c r="AW244" s="12" t="s">
        <v>47</v>
      </c>
      <c r="AX244" s="12" t="s">
        <v>24</v>
      </c>
      <c r="AY244" s="263" t="s">
        <v>261</v>
      </c>
    </row>
    <row r="245" spans="2:65" s="1" customFormat="1" ht="22.8" customHeight="1">
      <c r="B245" s="48"/>
      <c r="C245" s="228" t="s">
        <v>639</v>
      </c>
      <c r="D245" s="228" t="s">
        <v>262</v>
      </c>
      <c r="E245" s="229" t="s">
        <v>1241</v>
      </c>
      <c r="F245" s="230" t="s">
        <v>1242</v>
      </c>
      <c r="G245" s="231" t="s">
        <v>857</v>
      </c>
      <c r="H245" s="232">
        <v>10</v>
      </c>
      <c r="I245" s="233"/>
      <c r="J245" s="232">
        <f>ROUND(I245*H245,2)</f>
        <v>0</v>
      </c>
      <c r="K245" s="230" t="s">
        <v>266</v>
      </c>
      <c r="L245" s="74"/>
      <c r="M245" s="234" t="s">
        <v>40</v>
      </c>
      <c r="N245" s="235" t="s">
        <v>55</v>
      </c>
      <c r="O245" s="49"/>
      <c r="P245" s="236">
        <f>O245*H245</f>
        <v>0</v>
      </c>
      <c r="Q245" s="236">
        <v>2.8E-06</v>
      </c>
      <c r="R245" s="236">
        <f>Q245*H245</f>
        <v>2.8E-05</v>
      </c>
      <c r="S245" s="236">
        <v>0</v>
      </c>
      <c r="T245" s="237">
        <f>S245*H245</f>
        <v>0</v>
      </c>
      <c r="AR245" s="25" t="s">
        <v>287</v>
      </c>
      <c r="AT245" s="25" t="s">
        <v>262</v>
      </c>
      <c r="AU245" s="25" t="s">
        <v>92</v>
      </c>
      <c r="AY245" s="25" t="s">
        <v>261</v>
      </c>
      <c r="BE245" s="238">
        <f>IF(N245="základní",J245,0)</f>
        <v>0</v>
      </c>
      <c r="BF245" s="238">
        <f>IF(N245="snížená",J245,0)</f>
        <v>0</v>
      </c>
      <c r="BG245" s="238">
        <f>IF(N245="zákl. přenesená",J245,0)</f>
        <v>0</v>
      </c>
      <c r="BH245" s="238">
        <f>IF(N245="sníž. přenesená",J245,0)</f>
        <v>0</v>
      </c>
      <c r="BI245" s="238">
        <f>IF(N245="nulová",J245,0)</f>
        <v>0</v>
      </c>
      <c r="BJ245" s="25" t="s">
        <v>24</v>
      </c>
      <c r="BK245" s="238">
        <f>ROUND(I245*H245,2)</f>
        <v>0</v>
      </c>
      <c r="BL245" s="25" t="s">
        <v>287</v>
      </c>
      <c r="BM245" s="25" t="s">
        <v>2534</v>
      </c>
    </row>
    <row r="246" spans="2:47" s="1" customFormat="1" ht="13.5">
      <c r="B246" s="48"/>
      <c r="C246" s="76"/>
      <c r="D246" s="239" t="s">
        <v>269</v>
      </c>
      <c r="E246" s="76"/>
      <c r="F246" s="240" t="s">
        <v>1244</v>
      </c>
      <c r="G246" s="76"/>
      <c r="H246" s="76"/>
      <c r="I246" s="198"/>
      <c r="J246" s="76"/>
      <c r="K246" s="76"/>
      <c r="L246" s="74"/>
      <c r="M246" s="241"/>
      <c r="N246" s="49"/>
      <c r="O246" s="49"/>
      <c r="P246" s="49"/>
      <c r="Q246" s="49"/>
      <c r="R246" s="49"/>
      <c r="S246" s="49"/>
      <c r="T246" s="97"/>
      <c r="AT246" s="25" t="s">
        <v>269</v>
      </c>
      <c r="AU246" s="25" t="s">
        <v>92</v>
      </c>
    </row>
    <row r="247" spans="2:47" s="1" customFormat="1" ht="13.5">
      <c r="B247" s="48"/>
      <c r="C247" s="76"/>
      <c r="D247" s="239" t="s">
        <v>343</v>
      </c>
      <c r="E247" s="76"/>
      <c r="F247" s="242" t="s">
        <v>1245</v>
      </c>
      <c r="G247" s="76"/>
      <c r="H247" s="76"/>
      <c r="I247" s="198"/>
      <c r="J247" s="76"/>
      <c r="K247" s="76"/>
      <c r="L247" s="74"/>
      <c r="M247" s="241"/>
      <c r="N247" s="49"/>
      <c r="O247" s="49"/>
      <c r="P247" s="49"/>
      <c r="Q247" s="49"/>
      <c r="R247" s="49"/>
      <c r="S247" s="49"/>
      <c r="T247" s="97"/>
      <c r="AT247" s="25" t="s">
        <v>343</v>
      </c>
      <c r="AU247" s="25" t="s">
        <v>92</v>
      </c>
    </row>
    <row r="248" spans="2:51" s="12" customFormat="1" ht="13.5">
      <c r="B248" s="253"/>
      <c r="C248" s="254"/>
      <c r="D248" s="239" t="s">
        <v>278</v>
      </c>
      <c r="E248" s="255" t="s">
        <v>40</v>
      </c>
      <c r="F248" s="256" t="s">
        <v>2535</v>
      </c>
      <c r="G248" s="254"/>
      <c r="H248" s="257">
        <v>10</v>
      </c>
      <c r="I248" s="258"/>
      <c r="J248" s="254"/>
      <c r="K248" s="254"/>
      <c r="L248" s="259"/>
      <c r="M248" s="260"/>
      <c r="N248" s="261"/>
      <c r="O248" s="261"/>
      <c r="P248" s="261"/>
      <c r="Q248" s="261"/>
      <c r="R248" s="261"/>
      <c r="S248" s="261"/>
      <c r="T248" s="262"/>
      <c r="AT248" s="263" t="s">
        <v>278</v>
      </c>
      <c r="AU248" s="263" t="s">
        <v>92</v>
      </c>
      <c r="AV248" s="12" t="s">
        <v>92</v>
      </c>
      <c r="AW248" s="12" t="s">
        <v>47</v>
      </c>
      <c r="AX248" s="12" t="s">
        <v>24</v>
      </c>
      <c r="AY248" s="263" t="s">
        <v>261</v>
      </c>
    </row>
    <row r="249" spans="2:65" s="1" customFormat="1" ht="22.8" customHeight="1">
      <c r="B249" s="48"/>
      <c r="C249" s="301" t="s">
        <v>645</v>
      </c>
      <c r="D249" s="301" t="s">
        <v>510</v>
      </c>
      <c r="E249" s="302" t="s">
        <v>1247</v>
      </c>
      <c r="F249" s="303" t="s">
        <v>1248</v>
      </c>
      <c r="G249" s="304" t="s">
        <v>474</v>
      </c>
      <c r="H249" s="305">
        <v>5</v>
      </c>
      <c r="I249" s="306"/>
      <c r="J249" s="305">
        <f>ROUND(I249*H249,2)</f>
        <v>0</v>
      </c>
      <c r="K249" s="303" t="s">
        <v>266</v>
      </c>
      <c r="L249" s="307"/>
      <c r="M249" s="308" t="s">
        <v>40</v>
      </c>
      <c r="N249" s="309" t="s">
        <v>55</v>
      </c>
      <c r="O249" s="49"/>
      <c r="P249" s="236">
        <f>O249*H249</f>
        <v>0</v>
      </c>
      <c r="Q249" s="236">
        <v>0.0145</v>
      </c>
      <c r="R249" s="236">
        <f>Q249*H249</f>
        <v>0.07250000000000001</v>
      </c>
      <c r="S249" s="236">
        <v>0</v>
      </c>
      <c r="T249" s="237">
        <f>S249*H249</f>
        <v>0</v>
      </c>
      <c r="AR249" s="25" t="s">
        <v>308</v>
      </c>
      <c r="AT249" s="25" t="s">
        <v>510</v>
      </c>
      <c r="AU249" s="25" t="s">
        <v>92</v>
      </c>
      <c r="AY249" s="25" t="s">
        <v>261</v>
      </c>
      <c r="BE249" s="238">
        <f>IF(N249="základní",J249,0)</f>
        <v>0</v>
      </c>
      <c r="BF249" s="238">
        <f>IF(N249="snížená",J249,0)</f>
        <v>0</v>
      </c>
      <c r="BG249" s="238">
        <f>IF(N249="zákl. přenesená",J249,0)</f>
        <v>0</v>
      </c>
      <c r="BH249" s="238">
        <f>IF(N249="sníž. přenesená",J249,0)</f>
        <v>0</v>
      </c>
      <c r="BI249" s="238">
        <f>IF(N249="nulová",J249,0)</f>
        <v>0</v>
      </c>
      <c r="BJ249" s="25" t="s">
        <v>24</v>
      </c>
      <c r="BK249" s="238">
        <f>ROUND(I249*H249,2)</f>
        <v>0</v>
      </c>
      <c r="BL249" s="25" t="s">
        <v>287</v>
      </c>
      <c r="BM249" s="25" t="s">
        <v>2536</v>
      </c>
    </row>
    <row r="250" spans="2:47" s="1" customFormat="1" ht="13.5">
      <c r="B250" s="48"/>
      <c r="C250" s="76"/>
      <c r="D250" s="239" t="s">
        <v>269</v>
      </c>
      <c r="E250" s="76"/>
      <c r="F250" s="240" t="s">
        <v>1250</v>
      </c>
      <c r="G250" s="76"/>
      <c r="H250" s="76"/>
      <c r="I250" s="198"/>
      <c r="J250" s="76"/>
      <c r="K250" s="76"/>
      <c r="L250" s="74"/>
      <c r="M250" s="241"/>
      <c r="N250" s="49"/>
      <c r="O250" s="49"/>
      <c r="P250" s="49"/>
      <c r="Q250" s="49"/>
      <c r="R250" s="49"/>
      <c r="S250" s="49"/>
      <c r="T250" s="97"/>
      <c r="AT250" s="25" t="s">
        <v>269</v>
      </c>
      <c r="AU250" s="25" t="s">
        <v>92</v>
      </c>
    </row>
    <row r="251" spans="2:51" s="12" customFormat="1" ht="13.5">
      <c r="B251" s="253"/>
      <c r="C251" s="254"/>
      <c r="D251" s="239" t="s">
        <v>278</v>
      </c>
      <c r="E251" s="255" t="s">
        <v>40</v>
      </c>
      <c r="F251" s="256" t="s">
        <v>2537</v>
      </c>
      <c r="G251" s="254"/>
      <c r="H251" s="257">
        <v>5</v>
      </c>
      <c r="I251" s="258"/>
      <c r="J251" s="254"/>
      <c r="K251" s="254"/>
      <c r="L251" s="259"/>
      <c r="M251" s="260"/>
      <c r="N251" s="261"/>
      <c r="O251" s="261"/>
      <c r="P251" s="261"/>
      <c r="Q251" s="261"/>
      <c r="R251" s="261"/>
      <c r="S251" s="261"/>
      <c r="T251" s="262"/>
      <c r="AT251" s="263" t="s">
        <v>278</v>
      </c>
      <c r="AU251" s="263" t="s">
        <v>92</v>
      </c>
      <c r="AV251" s="12" t="s">
        <v>92</v>
      </c>
      <c r="AW251" s="12" t="s">
        <v>47</v>
      </c>
      <c r="AX251" s="12" t="s">
        <v>24</v>
      </c>
      <c r="AY251" s="263" t="s">
        <v>261</v>
      </c>
    </row>
    <row r="252" spans="2:65" s="1" customFormat="1" ht="22.8" customHeight="1">
      <c r="B252" s="48"/>
      <c r="C252" s="228" t="s">
        <v>650</v>
      </c>
      <c r="D252" s="228" t="s">
        <v>262</v>
      </c>
      <c r="E252" s="229" t="s">
        <v>1252</v>
      </c>
      <c r="F252" s="230" t="s">
        <v>1253</v>
      </c>
      <c r="G252" s="231" t="s">
        <v>340</v>
      </c>
      <c r="H252" s="232">
        <v>3.33</v>
      </c>
      <c r="I252" s="233"/>
      <c r="J252" s="232">
        <f>ROUND(I252*H252,2)</f>
        <v>0</v>
      </c>
      <c r="K252" s="230" t="s">
        <v>266</v>
      </c>
      <c r="L252" s="74"/>
      <c r="M252" s="234" t="s">
        <v>40</v>
      </c>
      <c r="N252" s="235" t="s">
        <v>55</v>
      </c>
      <c r="O252" s="49"/>
      <c r="P252" s="236">
        <f>O252*H252</f>
        <v>0</v>
      </c>
      <c r="Q252" s="236">
        <v>0</v>
      </c>
      <c r="R252" s="236">
        <f>Q252*H252</f>
        <v>0</v>
      </c>
      <c r="S252" s="236">
        <v>0</v>
      </c>
      <c r="T252" s="237">
        <f>S252*H252</f>
        <v>0</v>
      </c>
      <c r="AR252" s="25" t="s">
        <v>287</v>
      </c>
      <c r="AT252" s="25" t="s">
        <v>262</v>
      </c>
      <c r="AU252" s="25" t="s">
        <v>92</v>
      </c>
      <c r="AY252" s="25" t="s">
        <v>261</v>
      </c>
      <c r="BE252" s="238">
        <f>IF(N252="základní",J252,0)</f>
        <v>0</v>
      </c>
      <c r="BF252" s="238">
        <f>IF(N252="snížená",J252,0)</f>
        <v>0</v>
      </c>
      <c r="BG252" s="238">
        <f>IF(N252="zákl. přenesená",J252,0)</f>
        <v>0</v>
      </c>
      <c r="BH252" s="238">
        <f>IF(N252="sníž. přenesená",J252,0)</f>
        <v>0</v>
      </c>
      <c r="BI252" s="238">
        <f>IF(N252="nulová",J252,0)</f>
        <v>0</v>
      </c>
      <c r="BJ252" s="25" t="s">
        <v>24</v>
      </c>
      <c r="BK252" s="238">
        <f>ROUND(I252*H252,2)</f>
        <v>0</v>
      </c>
      <c r="BL252" s="25" t="s">
        <v>287</v>
      </c>
      <c r="BM252" s="25" t="s">
        <v>2538</v>
      </c>
    </row>
    <row r="253" spans="2:47" s="1" customFormat="1" ht="13.5">
      <c r="B253" s="48"/>
      <c r="C253" s="76"/>
      <c r="D253" s="239" t="s">
        <v>269</v>
      </c>
      <c r="E253" s="76"/>
      <c r="F253" s="240" t="s">
        <v>1255</v>
      </c>
      <c r="G253" s="76"/>
      <c r="H253" s="76"/>
      <c r="I253" s="198"/>
      <c r="J253" s="76"/>
      <c r="K253" s="76"/>
      <c r="L253" s="74"/>
      <c r="M253" s="241"/>
      <c r="N253" s="49"/>
      <c r="O253" s="49"/>
      <c r="P253" s="49"/>
      <c r="Q253" s="49"/>
      <c r="R253" s="49"/>
      <c r="S253" s="49"/>
      <c r="T253" s="97"/>
      <c r="AT253" s="25" t="s">
        <v>269</v>
      </c>
      <c r="AU253" s="25" t="s">
        <v>92</v>
      </c>
    </row>
    <row r="254" spans="2:47" s="1" customFormat="1" ht="13.5">
      <c r="B254" s="48"/>
      <c r="C254" s="76"/>
      <c r="D254" s="239" t="s">
        <v>343</v>
      </c>
      <c r="E254" s="76"/>
      <c r="F254" s="242" t="s">
        <v>1256</v>
      </c>
      <c r="G254" s="76"/>
      <c r="H254" s="76"/>
      <c r="I254" s="198"/>
      <c r="J254" s="76"/>
      <c r="K254" s="76"/>
      <c r="L254" s="74"/>
      <c r="M254" s="241"/>
      <c r="N254" s="49"/>
      <c r="O254" s="49"/>
      <c r="P254" s="49"/>
      <c r="Q254" s="49"/>
      <c r="R254" s="49"/>
      <c r="S254" s="49"/>
      <c r="T254" s="97"/>
      <c r="AT254" s="25" t="s">
        <v>343</v>
      </c>
      <c r="AU254" s="25" t="s">
        <v>92</v>
      </c>
    </row>
    <row r="255" spans="2:47" s="1" customFormat="1" ht="13.5">
      <c r="B255" s="48"/>
      <c r="C255" s="76"/>
      <c r="D255" s="239" t="s">
        <v>271</v>
      </c>
      <c r="E255" s="76"/>
      <c r="F255" s="242" t="s">
        <v>1257</v>
      </c>
      <c r="G255" s="76"/>
      <c r="H255" s="76"/>
      <c r="I255" s="198"/>
      <c r="J255" s="76"/>
      <c r="K255" s="76"/>
      <c r="L255" s="74"/>
      <c r="M255" s="241"/>
      <c r="N255" s="49"/>
      <c r="O255" s="49"/>
      <c r="P255" s="49"/>
      <c r="Q255" s="49"/>
      <c r="R255" s="49"/>
      <c r="S255" s="49"/>
      <c r="T255" s="97"/>
      <c r="AT255" s="25" t="s">
        <v>271</v>
      </c>
      <c r="AU255" s="25" t="s">
        <v>92</v>
      </c>
    </row>
    <row r="256" spans="2:51" s="12" customFormat="1" ht="13.5">
      <c r="B256" s="253"/>
      <c r="C256" s="254"/>
      <c r="D256" s="239" t="s">
        <v>278</v>
      </c>
      <c r="E256" s="255" t="s">
        <v>40</v>
      </c>
      <c r="F256" s="256" t="s">
        <v>2539</v>
      </c>
      <c r="G256" s="254"/>
      <c r="H256" s="257">
        <v>3.33</v>
      </c>
      <c r="I256" s="258"/>
      <c r="J256" s="254"/>
      <c r="K256" s="254"/>
      <c r="L256" s="259"/>
      <c r="M256" s="260"/>
      <c r="N256" s="261"/>
      <c r="O256" s="261"/>
      <c r="P256" s="261"/>
      <c r="Q256" s="261"/>
      <c r="R256" s="261"/>
      <c r="S256" s="261"/>
      <c r="T256" s="262"/>
      <c r="AT256" s="263" t="s">
        <v>278</v>
      </c>
      <c r="AU256" s="263" t="s">
        <v>92</v>
      </c>
      <c r="AV256" s="12" t="s">
        <v>92</v>
      </c>
      <c r="AW256" s="12" t="s">
        <v>47</v>
      </c>
      <c r="AX256" s="12" t="s">
        <v>24</v>
      </c>
      <c r="AY256" s="263" t="s">
        <v>261</v>
      </c>
    </row>
    <row r="257" spans="2:65" s="1" customFormat="1" ht="14.4" customHeight="1">
      <c r="B257" s="48"/>
      <c r="C257" s="228" t="s">
        <v>655</v>
      </c>
      <c r="D257" s="228" t="s">
        <v>262</v>
      </c>
      <c r="E257" s="229" t="s">
        <v>1265</v>
      </c>
      <c r="F257" s="230" t="s">
        <v>1266</v>
      </c>
      <c r="G257" s="231" t="s">
        <v>504</v>
      </c>
      <c r="H257" s="232">
        <v>14.96</v>
      </c>
      <c r="I257" s="233"/>
      <c r="J257" s="232">
        <f>ROUND(I257*H257,2)</f>
        <v>0</v>
      </c>
      <c r="K257" s="230" t="s">
        <v>266</v>
      </c>
      <c r="L257" s="74"/>
      <c r="M257" s="234" t="s">
        <v>40</v>
      </c>
      <c r="N257" s="235" t="s">
        <v>55</v>
      </c>
      <c r="O257" s="49"/>
      <c r="P257" s="236">
        <f>O257*H257</f>
        <v>0</v>
      </c>
      <c r="Q257" s="236">
        <v>0.00401814</v>
      </c>
      <c r="R257" s="236">
        <f>Q257*H257</f>
        <v>0.0601113744</v>
      </c>
      <c r="S257" s="236">
        <v>0</v>
      </c>
      <c r="T257" s="237">
        <f>S257*H257</f>
        <v>0</v>
      </c>
      <c r="AR257" s="25" t="s">
        <v>287</v>
      </c>
      <c r="AT257" s="25" t="s">
        <v>262</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2540</v>
      </c>
    </row>
    <row r="258" spans="2:47" s="1" customFormat="1" ht="13.5">
      <c r="B258" s="48"/>
      <c r="C258" s="76"/>
      <c r="D258" s="239" t="s">
        <v>269</v>
      </c>
      <c r="E258" s="76"/>
      <c r="F258" s="240" t="s">
        <v>1268</v>
      </c>
      <c r="G258" s="76"/>
      <c r="H258" s="76"/>
      <c r="I258" s="198"/>
      <c r="J258" s="76"/>
      <c r="K258" s="76"/>
      <c r="L258" s="74"/>
      <c r="M258" s="241"/>
      <c r="N258" s="49"/>
      <c r="O258" s="49"/>
      <c r="P258" s="49"/>
      <c r="Q258" s="49"/>
      <c r="R258" s="49"/>
      <c r="S258" s="49"/>
      <c r="T258" s="97"/>
      <c r="AT258" s="25" t="s">
        <v>269</v>
      </c>
      <c r="AU258" s="25" t="s">
        <v>92</v>
      </c>
    </row>
    <row r="259" spans="2:47" s="1" customFormat="1" ht="13.5">
      <c r="B259" s="48"/>
      <c r="C259" s="76"/>
      <c r="D259" s="239" t="s">
        <v>271</v>
      </c>
      <c r="E259" s="76"/>
      <c r="F259" s="242" t="s">
        <v>1269</v>
      </c>
      <c r="G259" s="76"/>
      <c r="H259" s="76"/>
      <c r="I259" s="198"/>
      <c r="J259" s="76"/>
      <c r="K259" s="76"/>
      <c r="L259" s="74"/>
      <c r="M259" s="241"/>
      <c r="N259" s="49"/>
      <c r="O259" s="49"/>
      <c r="P259" s="49"/>
      <c r="Q259" s="49"/>
      <c r="R259" s="49"/>
      <c r="S259" s="49"/>
      <c r="T259" s="97"/>
      <c r="AT259" s="25" t="s">
        <v>271</v>
      </c>
      <c r="AU259" s="25" t="s">
        <v>92</v>
      </c>
    </row>
    <row r="260" spans="2:51" s="12" customFormat="1" ht="13.5">
      <c r="B260" s="253"/>
      <c r="C260" s="254"/>
      <c r="D260" s="239" t="s">
        <v>278</v>
      </c>
      <c r="E260" s="255" t="s">
        <v>40</v>
      </c>
      <c r="F260" s="256" t="s">
        <v>2541</v>
      </c>
      <c r="G260" s="254"/>
      <c r="H260" s="257">
        <v>14.96</v>
      </c>
      <c r="I260" s="258"/>
      <c r="J260" s="254"/>
      <c r="K260" s="254"/>
      <c r="L260" s="259"/>
      <c r="M260" s="260"/>
      <c r="N260" s="261"/>
      <c r="O260" s="261"/>
      <c r="P260" s="261"/>
      <c r="Q260" s="261"/>
      <c r="R260" s="261"/>
      <c r="S260" s="261"/>
      <c r="T260" s="262"/>
      <c r="AT260" s="263" t="s">
        <v>278</v>
      </c>
      <c r="AU260" s="263" t="s">
        <v>92</v>
      </c>
      <c r="AV260" s="12" t="s">
        <v>92</v>
      </c>
      <c r="AW260" s="12" t="s">
        <v>47</v>
      </c>
      <c r="AX260" s="12" t="s">
        <v>24</v>
      </c>
      <c r="AY260" s="263" t="s">
        <v>261</v>
      </c>
    </row>
    <row r="261" spans="2:63" s="10" customFormat="1" ht="29.85" customHeight="1">
      <c r="B261" s="214"/>
      <c r="C261" s="215"/>
      <c r="D261" s="216" t="s">
        <v>83</v>
      </c>
      <c r="E261" s="274" t="s">
        <v>313</v>
      </c>
      <c r="F261" s="274" t="s">
        <v>866</v>
      </c>
      <c r="G261" s="215"/>
      <c r="H261" s="215"/>
      <c r="I261" s="218"/>
      <c r="J261" s="275">
        <f>BK261</f>
        <v>0</v>
      </c>
      <c r="K261" s="215"/>
      <c r="L261" s="220"/>
      <c r="M261" s="221"/>
      <c r="N261" s="222"/>
      <c r="O261" s="222"/>
      <c r="P261" s="223">
        <f>SUM(P262:P273)</f>
        <v>0</v>
      </c>
      <c r="Q261" s="222"/>
      <c r="R261" s="223">
        <f>SUM(R262:R273)</f>
        <v>0.120529551424</v>
      </c>
      <c r="S261" s="222"/>
      <c r="T261" s="224">
        <f>SUM(T262:T273)</f>
        <v>0</v>
      </c>
      <c r="AR261" s="225" t="s">
        <v>24</v>
      </c>
      <c r="AT261" s="226" t="s">
        <v>83</v>
      </c>
      <c r="AU261" s="226" t="s">
        <v>24</v>
      </c>
      <c r="AY261" s="225" t="s">
        <v>261</v>
      </c>
      <c r="BK261" s="227">
        <f>SUM(BK262:BK273)</f>
        <v>0</v>
      </c>
    </row>
    <row r="262" spans="2:65" s="1" customFormat="1" ht="22.8" customHeight="1">
      <c r="B262" s="48"/>
      <c r="C262" s="228" t="s">
        <v>660</v>
      </c>
      <c r="D262" s="228" t="s">
        <v>262</v>
      </c>
      <c r="E262" s="229" t="s">
        <v>1271</v>
      </c>
      <c r="F262" s="230" t="s">
        <v>1272</v>
      </c>
      <c r="G262" s="231" t="s">
        <v>504</v>
      </c>
      <c r="H262" s="232">
        <v>0.98</v>
      </c>
      <c r="I262" s="233"/>
      <c r="J262" s="232">
        <f>ROUND(I262*H262,2)</f>
        <v>0</v>
      </c>
      <c r="K262" s="230" t="s">
        <v>40</v>
      </c>
      <c r="L262" s="74"/>
      <c r="M262" s="234" t="s">
        <v>40</v>
      </c>
      <c r="N262" s="235" t="s">
        <v>55</v>
      </c>
      <c r="O262" s="49"/>
      <c r="P262" s="236">
        <f>O262*H262</f>
        <v>0</v>
      </c>
      <c r="Q262" s="236">
        <v>0.05578</v>
      </c>
      <c r="R262" s="236">
        <f>Q262*H262</f>
        <v>0.0546644</v>
      </c>
      <c r="S262" s="236">
        <v>0</v>
      </c>
      <c r="T262" s="237">
        <f>S262*H262</f>
        <v>0</v>
      </c>
      <c r="AR262" s="25" t="s">
        <v>287</v>
      </c>
      <c r="AT262" s="25" t="s">
        <v>262</v>
      </c>
      <c r="AU262" s="25" t="s">
        <v>92</v>
      </c>
      <c r="AY262" s="25" t="s">
        <v>261</v>
      </c>
      <c r="BE262" s="238">
        <f>IF(N262="základní",J262,0)</f>
        <v>0</v>
      </c>
      <c r="BF262" s="238">
        <f>IF(N262="snížená",J262,0)</f>
        <v>0</v>
      </c>
      <c r="BG262" s="238">
        <f>IF(N262="zákl. přenesená",J262,0)</f>
        <v>0</v>
      </c>
      <c r="BH262" s="238">
        <f>IF(N262="sníž. přenesená",J262,0)</f>
        <v>0</v>
      </c>
      <c r="BI262" s="238">
        <f>IF(N262="nulová",J262,0)</f>
        <v>0</v>
      </c>
      <c r="BJ262" s="25" t="s">
        <v>24</v>
      </c>
      <c r="BK262" s="238">
        <f>ROUND(I262*H262,2)</f>
        <v>0</v>
      </c>
      <c r="BL262" s="25" t="s">
        <v>287</v>
      </c>
      <c r="BM262" s="25" t="s">
        <v>2542</v>
      </c>
    </row>
    <row r="263" spans="2:47" s="1" customFormat="1" ht="13.5">
      <c r="B263" s="48"/>
      <c r="C263" s="76"/>
      <c r="D263" s="239" t="s">
        <v>271</v>
      </c>
      <c r="E263" s="76"/>
      <c r="F263" s="242" t="s">
        <v>1274</v>
      </c>
      <c r="G263" s="76"/>
      <c r="H263" s="76"/>
      <c r="I263" s="198"/>
      <c r="J263" s="76"/>
      <c r="K263" s="76"/>
      <c r="L263" s="74"/>
      <c r="M263" s="241"/>
      <c r="N263" s="49"/>
      <c r="O263" s="49"/>
      <c r="P263" s="49"/>
      <c r="Q263" s="49"/>
      <c r="R263" s="49"/>
      <c r="S263" s="49"/>
      <c r="T263" s="97"/>
      <c r="AT263" s="25" t="s">
        <v>271</v>
      </c>
      <c r="AU263" s="25" t="s">
        <v>92</v>
      </c>
    </row>
    <row r="264" spans="2:51" s="12" customFormat="1" ht="13.5">
      <c r="B264" s="253"/>
      <c r="C264" s="254"/>
      <c r="D264" s="239" t="s">
        <v>278</v>
      </c>
      <c r="E264" s="255" t="s">
        <v>40</v>
      </c>
      <c r="F264" s="256" t="s">
        <v>1647</v>
      </c>
      <c r="G264" s="254"/>
      <c r="H264" s="257">
        <v>0.98</v>
      </c>
      <c r="I264" s="258"/>
      <c r="J264" s="254"/>
      <c r="K264" s="254"/>
      <c r="L264" s="259"/>
      <c r="M264" s="260"/>
      <c r="N264" s="261"/>
      <c r="O264" s="261"/>
      <c r="P264" s="261"/>
      <c r="Q264" s="261"/>
      <c r="R264" s="261"/>
      <c r="S264" s="261"/>
      <c r="T264" s="262"/>
      <c r="AT264" s="263" t="s">
        <v>278</v>
      </c>
      <c r="AU264" s="263" t="s">
        <v>92</v>
      </c>
      <c r="AV264" s="12" t="s">
        <v>92</v>
      </c>
      <c r="AW264" s="12" t="s">
        <v>47</v>
      </c>
      <c r="AX264" s="12" t="s">
        <v>24</v>
      </c>
      <c r="AY264" s="263" t="s">
        <v>261</v>
      </c>
    </row>
    <row r="265" spans="2:65" s="1" customFormat="1" ht="14.4" customHeight="1">
      <c r="B265" s="48"/>
      <c r="C265" s="301" t="s">
        <v>666</v>
      </c>
      <c r="D265" s="301" t="s">
        <v>510</v>
      </c>
      <c r="E265" s="302" t="s">
        <v>1648</v>
      </c>
      <c r="F265" s="303" t="s">
        <v>1649</v>
      </c>
      <c r="G265" s="304" t="s">
        <v>857</v>
      </c>
      <c r="H265" s="305">
        <v>3.44</v>
      </c>
      <c r="I265" s="306"/>
      <c r="J265" s="305">
        <f>ROUND(I265*H265,2)</f>
        <v>0</v>
      </c>
      <c r="K265" s="303" t="s">
        <v>40</v>
      </c>
      <c r="L265" s="307"/>
      <c r="M265" s="308" t="s">
        <v>40</v>
      </c>
      <c r="N265" s="309" t="s">
        <v>55</v>
      </c>
      <c r="O265" s="49"/>
      <c r="P265" s="236">
        <f>O265*H265</f>
        <v>0</v>
      </c>
      <c r="Q265" s="236">
        <v>0.0109</v>
      </c>
      <c r="R265" s="236">
        <f>Q265*H265</f>
        <v>0.037496</v>
      </c>
      <c r="S265" s="236">
        <v>0</v>
      </c>
      <c r="T265" s="237">
        <f>S265*H265</f>
        <v>0</v>
      </c>
      <c r="AR265" s="25" t="s">
        <v>308</v>
      </c>
      <c r="AT265" s="25" t="s">
        <v>510</v>
      </c>
      <c r="AU265" s="25" t="s">
        <v>92</v>
      </c>
      <c r="AY265" s="25" t="s">
        <v>261</v>
      </c>
      <c r="BE265" s="238">
        <f>IF(N265="základní",J265,0)</f>
        <v>0</v>
      </c>
      <c r="BF265" s="238">
        <f>IF(N265="snížená",J265,0)</f>
        <v>0</v>
      </c>
      <c r="BG265" s="238">
        <f>IF(N265="zákl. přenesená",J265,0)</f>
        <v>0</v>
      </c>
      <c r="BH265" s="238">
        <f>IF(N265="sníž. přenesená",J265,0)</f>
        <v>0</v>
      </c>
      <c r="BI265" s="238">
        <f>IF(N265="nulová",J265,0)</f>
        <v>0</v>
      </c>
      <c r="BJ265" s="25" t="s">
        <v>24</v>
      </c>
      <c r="BK265" s="238">
        <f>ROUND(I265*H265,2)</f>
        <v>0</v>
      </c>
      <c r="BL265" s="25" t="s">
        <v>287</v>
      </c>
      <c r="BM265" s="25" t="s">
        <v>2543</v>
      </c>
    </row>
    <row r="266" spans="2:47" s="1" customFormat="1" ht="13.5">
      <c r="B266" s="48"/>
      <c r="C266" s="76"/>
      <c r="D266" s="239" t="s">
        <v>271</v>
      </c>
      <c r="E266" s="76"/>
      <c r="F266" s="242" t="s">
        <v>1651</v>
      </c>
      <c r="G266" s="76"/>
      <c r="H266" s="76"/>
      <c r="I266" s="198"/>
      <c r="J266" s="76"/>
      <c r="K266" s="76"/>
      <c r="L266" s="74"/>
      <c r="M266" s="241"/>
      <c r="N266" s="49"/>
      <c r="O266" s="49"/>
      <c r="P266" s="49"/>
      <c r="Q266" s="49"/>
      <c r="R266" s="49"/>
      <c r="S266" s="49"/>
      <c r="T266" s="97"/>
      <c r="AT266" s="25" t="s">
        <v>271</v>
      </c>
      <c r="AU266" s="25" t="s">
        <v>92</v>
      </c>
    </row>
    <row r="267" spans="2:51" s="12" customFormat="1" ht="13.5">
      <c r="B267" s="253"/>
      <c r="C267" s="254"/>
      <c r="D267" s="239" t="s">
        <v>278</v>
      </c>
      <c r="E267" s="255" t="s">
        <v>40</v>
      </c>
      <c r="F267" s="256" t="s">
        <v>1652</v>
      </c>
      <c r="G267" s="254"/>
      <c r="H267" s="257">
        <v>3.44</v>
      </c>
      <c r="I267" s="258"/>
      <c r="J267" s="254"/>
      <c r="K267" s="254"/>
      <c r="L267" s="259"/>
      <c r="M267" s="260"/>
      <c r="N267" s="261"/>
      <c r="O267" s="261"/>
      <c r="P267" s="261"/>
      <c r="Q267" s="261"/>
      <c r="R267" s="261"/>
      <c r="S267" s="261"/>
      <c r="T267" s="262"/>
      <c r="AT267" s="263" t="s">
        <v>278</v>
      </c>
      <c r="AU267" s="263" t="s">
        <v>92</v>
      </c>
      <c r="AV267" s="12" t="s">
        <v>92</v>
      </c>
      <c r="AW267" s="12" t="s">
        <v>47</v>
      </c>
      <c r="AX267" s="12" t="s">
        <v>24</v>
      </c>
      <c r="AY267" s="263" t="s">
        <v>261</v>
      </c>
    </row>
    <row r="268" spans="2:65" s="1" customFormat="1" ht="14.4" customHeight="1">
      <c r="B268" s="48"/>
      <c r="C268" s="228" t="s">
        <v>673</v>
      </c>
      <c r="D268" s="228" t="s">
        <v>262</v>
      </c>
      <c r="E268" s="229" t="s">
        <v>1281</v>
      </c>
      <c r="F268" s="230" t="s">
        <v>1282</v>
      </c>
      <c r="G268" s="231" t="s">
        <v>504</v>
      </c>
      <c r="H268" s="232">
        <v>0.72</v>
      </c>
      <c r="I268" s="233"/>
      <c r="J268" s="232">
        <f>ROUND(I268*H268,2)</f>
        <v>0</v>
      </c>
      <c r="K268" s="230" t="s">
        <v>266</v>
      </c>
      <c r="L268" s="74"/>
      <c r="M268" s="234" t="s">
        <v>40</v>
      </c>
      <c r="N268" s="235" t="s">
        <v>55</v>
      </c>
      <c r="O268" s="49"/>
      <c r="P268" s="236">
        <f>O268*H268</f>
        <v>0</v>
      </c>
      <c r="Q268" s="236">
        <v>0.0394015992</v>
      </c>
      <c r="R268" s="236">
        <f>Q268*H268</f>
        <v>0.028369151423999997</v>
      </c>
      <c r="S268" s="236">
        <v>0</v>
      </c>
      <c r="T268" s="237">
        <f>S268*H268</f>
        <v>0</v>
      </c>
      <c r="AR268" s="25" t="s">
        <v>287</v>
      </c>
      <c r="AT268" s="25" t="s">
        <v>262</v>
      </c>
      <c r="AU268" s="25" t="s">
        <v>92</v>
      </c>
      <c r="AY268" s="25" t="s">
        <v>261</v>
      </c>
      <c r="BE268" s="238">
        <f>IF(N268="základní",J268,0)</f>
        <v>0</v>
      </c>
      <c r="BF268" s="238">
        <f>IF(N268="snížená",J268,0)</f>
        <v>0</v>
      </c>
      <c r="BG268" s="238">
        <f>IF(N268="zákl. přenesená",J268,0)</f>
        <v>0</v>
      </c>
      <c r="BH268" s="238">
        <f>IF(N268="sníž. přenesená",J268,0)</f>
        <v>0</v>
      </c>
      <c r="BI268" s="238">
        <f>IF(N268="nulová",J268,0)</f>
        <v>0</v>
      </c>
      <c r="BJ268" s="25" t="s">
        <v>24</v>
      </c>
      <c r="BK268" s="238">
        <f>ROUND(I268*H268,2)</f>
        <v>0</v>
      </c>
      <c r="BL268" s="25" t="s">
        <v>287</v>
      </c>
      <c r="BM268" s="25" t="s">
        <v>2544</v>
      </c>
    </row>
    <row r="269" spans="2:47" s="1" customFormat="1" ht="13.5">
      <c r="B269" s="48"/>
      <c r="C269" s="76"/>
      <c r="D269" s="239" t="s">
        <v>269</v>
      </c>
      <c r="E269" s="76"/>
      <c r="F269" s="240" t="s">
        <v>1284</v>
      </c>
      <c r="G269" s="76"/>
      <c r="H269" s="76"/>
      <c r="I269" s="198"/>
      <c r="J269" s="76"/>
      <c r="K269" s="76"/>
      <c r="L269" s="74"/>
      <c r="M269" s="241"/>
      <c r="N269" s="49"/>
      <c r="O269" s="49"/>
      <c r="P269" s="49"/>
      <c r="Q269" s="49"/>
      <c r="R269" s="49"/>
      <c r="S269" s="49"/>
      <c r="T269" s="97"/>
      <c r="AT269" s="25" t="s">
        <v>269</v>
      </c>
      <c r="AU269" s="25" t="s">
        <v>92</v>
      </c>
    </row>
    <row r="270" spans="2:47" s="1" customFormat="1" ht="13.5">
      <c r="B270" s="48"/>
      <c r="C270" s="76"/>
      <c r="D270" s="239" t="s">
        <v>343</v>
      </c>
      <c r="E270" s="76"/>
      <c r="F270" s="242" t="s">
        <v>1285</v>
      </c>
      <c r="G270" s="76"/>
      <c r="H270" s="76"/>
      <c r="I270" s="198"/>
      <c r="J270" s="76"/>
      <c r="K270" s="76"/>
      <c r="L270" s="74"/>
      <c r="M270" s="241"/>
      <c r="N270" s="49"/>
      <c r="O270" s="49"/>
      <c r="P270" s="49"/>
      <c r="Q270" s="49"/>
      <c r="R270" s="49"/>
      <c r="S270" s="49"/>
      <c r="T270" s="97"/>
      <c r="AT270" s="25" t="s">
        <v>343</v>
      </c>
      <c r="AU270" s="25" t="s">
        <v>92</v>
      </c>
    </row>
    <row r="271" spans="2:47" s="1" customFormat="1" ht="13.5">
      <c r="B271" s="48"/>
      <c r="C271" s="76"/>
      <c r="D271" s="239" t="s">
        <v>271</v>
      </c>
      <c r="E271" s="76"/>
      <c r="F271" s="242" t="s">
        <v>1286</v>
      </c>
      <c r="G271" s="76"/>
      <c r="H271" s="76"/>
      <c r="I271" s="198"/>
      <c r="J271" s="76"/>
      <c r="K271" s="76"/>
      <c r="L271" s="74"/>
      <c r="M271" s="241"/>
      <c r="N271" s="49"/>
      <c r="O271" s="49"/>
      <c r="P271" s="49"/>
      <c r="Q271" s="49"/>
      <c r="R271" s="49"/>
      <c r="S271" s="49"/>
      <c r="T271" s="97"/>
      <c r="AT271" s="25" t="s">
        <v>271</v>
      </c>
      <c r="AU271" s="25" t="s">
        <v>92</v>
      </c>
    </row>
    <row r="272" spans="2:51" s="12" customFormat="1" ht="13.5">
      <c r="B272" s="253"/>
      <c r="C272" s="254"/>
      <c r="D272" s="239" t="s">
        <v>278</v>
      </c>
      <c r="E272" s="255" t="s">
        <v>40</v>
      </c>
      <c r="F272" s="256" t="s">
        <v>1969</v>
      </c>
      <c r="G272" s="254"/>
      <c r="H272" s="257">
        <v>0.72</v>
      </c>
      <c r="I272" s="258"/>
      <c r="J272" s="254"/>
      <c r="K272" s="254"/>
      <c r="L272" s="259"/>
      <c r="M272" s="260"/>
      <c r="N272" s="261"/>
      <c r="O272" s="261"/>
      <c r="P272" s="261"/>
      <c r="Q272" s="261"/>
      <c r="R272" s="261"/>
      <c r="S272" s="261"/>
      <c r="T272" s="262"/>
      <c r="AT272" s="263" t="s">
        <v>278</v>
      </c>
      <c r="AU272" s="263" t="s">
        <v>92</v>
      </c>
      <c r="AV272" s="12" t="s">
        <v>92</v>
      </c>
      <c r="AW272" s="12" t="s">
        <v>47</v>
      </c>
      <c r="AX272" s="12" t="s">
        <v>24</v>
      </c>
      <c r="AY272" s="263" t="s">
        <v>261</v>
      </c>
    </row>
    <row r="273" spans="2:65" s="1" customFormat="1" ht="22.8" customHeight="1">
      <c r="B273" s="48"/>
      <c r="C273" s="228" t="s">
        <v>680</v>
      </c>
      <c r="D273" s="228" t="s">
        <v>262</v>
      </c>
      <c r="E273" s="229" t="s">
        <v>1288</v>
      </c>
      <c r="F273" s="230" t="s">
        <v>1289</v>
      </c>
      <c r="G273" s="231" t="s">
        <v>1182</v>
      </c>
      <c r="H273" s="232">
        <v>1</v>
      </c>
      <c r="I273" s="233"/>
      <c r="J273" s="232">
        <f>ROUND(I273*H273,2)</f>
        <v>0</v>
      </c>
      <c r="K273" s="230" t="s">
        <v>40</v>
      </c>
      <c r="L273" s="74"/>
      <c r="M273" s="234" t="s">
        <v>40</v>
      </c>
      <c r="N273" s="235" t="s">
        <v>55</v>
      </c>
      <c r="O273" s="49"/>
      <c r="P273" s="236">
        <f>O273*H273</f>
        <v>0</v>
      </c>
      <c r="Q273" s="236">
        <v>0</v>
      </c>
      <c r="R273" s="236">
        <f>Q273*H273</f>
        <v>0</v>
      </c>
      <c r="S273" s="236">
        <v>0</v>
      </c>
      <c r="T273" s="237">
        <f>S273*H273</f>
        <v>0</v>
      </c>
      <c r="AR273" s="25" t="s">
        <v>287</v>
      </c>
      <c r="AT273" s="25" t="s">
        <v>262</v>
      </c>
      <c r="AU273" s="25" t="s">
        <v>92</v>
      </c>
      <c r="AY273" s="25" t="s">
        <v>261</v>
      </c>
      <c r="BE273" s="238">
        <f>IF(N273="základní",J273,0)</f>
        <v>0</v>
      </c>
      <c r="BF273" s="238">
        <f>IF(N273="snížená",J273,0)</f>
        <v>0</v>
      </c>
      <c r="BG273" s="238">
        <f>IF(N273="zákl. přenesená",J273,0)</f>
        <v>0</v>
      </c>
      <c r="BH273" s="238">
        <f>IF(N273="sníž. přenesená",J273,0)</f>
        <v>0</v>
      </c>
      <c r="BI273" s="238">
        <f>IF(N273="nulová",J273,0)</f>
        <v>0</v>
      </c>
      <c r="BJ273" s="25" t="s">
        <v>24</v>
      </c>
      <c r="BK273" s="238">
        <f>ROUND(I273*H273,2)</f>
        <v>0</v>
      </c>
      <c r="BL273" s="25" t="s">
        <v>287</v>
      </c>
      <c r="BM273" s="25" t="s">
        <v>2545</v>
      </c>
    </row>
    <row r="274" spans="2:63" s="10" customFormat="1" ht="29.85" customHeight="1">
      <c r="B274" s="214"/>
      <c r="C274" s="215"/>
      <c r="D274" s="216" t="s">
        <v>83</v>
      </c>
      <c r="E274" s="274" t="s">
        <v>930</v>
      </c>
      <c r="F274" s="274" t="s">
        <v>931</v>
      </c>
      <c r="G274" s="215"/>
      <c r="H274" s="215"/>
      <c r="I274" s="218"/>
      <c r="J274" s="275">
        <f>BK274</f>
        <v>0</v>
      </c>
      <c r="K274" s="215"/>
      <c r="L274" s="220"/>
      <c r="M274" s="221"/>
      <c r="N274" s="222"/>
      <c r="O274" s="222"/>
      <c r="P274" s="223">
        <f>SUM(P275:P278)</f>
        <v>0</v>
      </c>
      <c r="Q274" s="222"/>
      <c r="R274" s="223">
        <f>SUM(R275:R278)</f>
        <v>0</v>
      </c>
      <c r="S274" s="222"/>
      <c r="T274" s="224">
        <f>SUM(T275:T278)</f>
        <v>0</v>
      </c>
      <c r="AR274" s="225" t="s">
        <v>24</v>
      </c>
      <c r="AT274" s="226" t="s">
        <v>83</v>
      </c>
      <c r="AU274" s="226" t="s">
        <v>24</v>
      </c>
      <c r="AY274" s="225" t="s">
        <v>261</v>
      </c>
      <c r="BK274" s="227">
        <f>SUM(BK275:BK278)</f>
        <v>0</v>
      </c>
    </row>
    <row r="275" spans="2:65" s="1" customFormat="1" ht="14.4" customHeight="1">
      <c r="B275" s="48"/>
      <c r="C275" s="228" t="s">
        <v>686</v>
      </c>
      <c r="D275" s="228" t="s">
        <v>262</v>
      </c>
      <c r="E275" s="229" t="s">
        <v>933</v>
      </c>
      <c r="F275" s="230" t="s">
        <v>934</v>
      </c>
      <c r="G275" s="231" t="s">
        <v>363</v>
      </c>
      <c r="H275" s="232">
        <v>9.03</v>
      </c>
      <c r="I275" s="233"/>
      <c r="J275" s="232">
        <f>ROUND(I275*H275,2)</f>
        <v>0</v>
      </c>
      <c r="K275" s="230" t="s">
        <v>266</v>
      </c>
      <c r="L275" s="74"/>
      <c r="M275" s="234" t="s">
        <v>40</v>
      </c>
      <c r="N275" s="235" t="s">
        <v>55</v>
      </c>
      <c r="O275" s="49"/>
      <c r="P275" s="236">
        <f>O275*H275</f>
        <v>0</v>
      </c>
      <c r="Q275" s="236">
        <v>0</v>
      </c>
      <c r="R275" s="236">
        <f>Q275*H275</f>
        <v>0</v>
      </c>
      <c r="S275" s="236">
        <v>0</v>
      </c>
      <c r="T275" s="237">
        <f>S275*H275</f>
        <v>0</v>
      </c>
      <c r="AR275" s="25" t="s">
        <v>287</v>
      </c>
      <c r="AT275" s="25" t="s">
        <v>262</v>
      </c>
      <c r="AU275" s="25" t="s">
        <v>92</v>
      </c>
      <c r="AY275" s="25" t="s">
        <v>261</v>
      </c>
      <c r="BE275" s="238">
        <f>IF(N275="základní",J275,0)</f>
        <v>0</v>
      </c>
      <c r="BF275" s="238">
        <f>IF(N275="snížená",J275,0)</f>
        <v>0</v>
      </c>
      <c r="BG275" s="238">
        <f>IF(N275="zákl. přenesená",J275,0)</f>
        <v>0</v>
      </c>
      <c r="BH275" s="238">
        <f>IF(N275="sníž. přenesená",J275,0)</f>
        <v>0</v>
      </c>
      <c r="BI275" s="238">
        <f>IF(N275="nulová",J275,0)</f>
        <v>0</v>
      </c>
      <c r="BJ275" s="25" t="s">
        <v>24</v>
      </c>
      <c r="BK275" s="238">
        <f>ROUND(I275*H275,2)</f>
        <v>0</v>
      </c>
      <c r="BL275" s="25" t="s">
        <v>287</v>
      </c>
      <c r="BM275" s="25" t="s">
        <v>2546</v>
      </c>
    </row>
    <row r="276" spans="2:47" s="1" customFormat="1" ht="13.5">
      <c r="B276" s="48"/>
      <c r="C276" s="76"/>
      <c r="D276" s="239" t="s">
        <v>269</v>
      </c>
      <c r="E276" s="76"/>
      <c r="F276" s="240" t="s">
        <v>936</v>
      </c>
      <c r="G276" s="76"/>
      <c r="H276" s="76"/>
      <c r="I276" s="198"/>
      <c r="J276" s="76"/>
      <c r="K276" s="76"/>
      <c r="L276" s="74"/>
      <c r="M276" s="241"/>
      <c r="N276" s="49"/>
      <c r="O276" s="49"/>
      <c r="P276" s="49"/>
      <c r="Q276" s="49"/>
      <c r="R276" s="49"/>
      <c r="S276" s="49"/>
      <c r="T276" s="97"/>
      <c r="AT276" s="25" t="s">
        <v>269</v>
      </c>
      <c r="AU276" s="25" t="s">
        <v>92</v>
      </c>
    </row>
    <row r="277" spans="2:65" s="1" customFormat="1" ht="22.8" customHeight="1">
      <c r="B277" s="48"/>
      <c r="C277" s="228" t="s">
        <v>692</v>
      </c>
      <c r="D277" s="228" t="s">
        <v>262</v>
      </c>
      <c r="E277" s="229" t="s">
        <v>2128</v>
      </c>
      <c r="F277" s="230" t="s">
        <v>2129</v>
      </c>
      <c r="G277" s="231" t="s">
        <v>363</v>
      </c>
      <c r="H277" s="232">
        <v>9.03</v>
      </c>
      <c r="I277" s="233"/>
      <c r="J277" s="232">
        <f>ROUND(I277*H277,2)</f>
        <v>0</v>
      </c>
      <c r="K277" s="230" t="s">
        <v>266</v>
      </c>
      <c r="L277" s="74"/>
      <c r="M277" s="234" t="s">
        <v>40</v>
      </c>
      <c r="N277" s="235" t="s">
        <v>55</v>
      </c>
      <c r="O277" s="49"/>
      <c r="P277" s="236">
        <f>O277*H277</f>
        <v>0</v>
      </c>
      <c r="Q277" s="236">
        <v>0</v>
      </c>
      <c r="R277" s="236">
        <f>Q277*H277</f>
        <v>0</v>
      </c>
      <c r="S277" s="236">
        <v>0</v>
      </c>
      <c r="T277" s="237">
        <f>S277*H277</f>
        <v>0</v>
      </c>
      <c r="AR277" s="25" t="s">
        <v>287</v>
      </c>
      <c r="AT277" s="25" t="s">
        <v>262</v>
      </c>
      <c r="AU277" s="25" t="s">
        <v>92</v>
      </c>
      <c r="AY277" s="25" t="s">
        <v>261</v>
      </c>
      <c r="BE277" s="238">
        <f>IF(N277="základní",J277,0)</f>
        <v>0</v>
      </c>
      <c r="BF277" s="238">
        <f>IF(N277="snížená",J277,0)</f>
        <v>0</v>
      </c>
      <c r="BG277" s="238">
        <f>IF(N277="zákl. přenesená",J277,0)</f>
        <v>0</v>
      </c>
      <c r="BH277" s="238">
        <f>IF(N277="sníž. přenesená",J277,0)</f>
        <v>0</v>
      </c>
      <c r="BI277" s="238">
        <f>IF(N277="nulová",J277,0)</f>
        <v>0</v>
      </c>
      <c r="BJ277" s="25" t="s">
        <v>24</v>
      </c>
      <c r="BK277" s="238">
        <f>ROUND(I277*H277,2)</f>
        <v>0</v>
      </c>
      <c r="BL277" s="25" t="s">
        <v>287</v>
      </c>
      <c r="BM277" s="25" t="s">
        <v>2547</v>
      </c>
    </row>
    <row r="278" spans="2:47" s="1" customFormat="1" ht="13.5">
      <c r="B278" s="48"/>
      <c r="C278" s="76"/>
      <c r="D278" s="239" t="s">
        <v>269</v>
      </c>
      <c r="E278" s="76"/>
      <c r="F278" s="240" t="s">
        <v>2131</v>
      </c>
      <c r="G278" s="76"/>
      <c r="H278" s="76"/>
      <c r="I278" s="198"/>
      <c r="J278" s="76"/>
      <c r="K278" s="76"/>
      <c r="L278" s="74"/>
      <c r="M278" s="241"/>
      <c r="N278" s="49"/>
      <c r="O278" s="49"/>
      <c r="P278" s="49"/>
      <c r="Q278" s="49"/>
      <c r="R278" s="49"/>
      <c r="S278" s="49"/>
      <c r="T278" s="97"/>
      <c r="AT278" s="25" t="s">
        <v>269</v>
      </c>
      <c r="AU278" s="25" t="s">
        <v>92</v>
      </c>
    </row>
    <row r="279" spans="2:63" s="10" customFormat="1" ht="37.4" customHeight="1">
      <c r="B279" s="214"/>
      <c r="C279" s="215"/>
      <c r="D279" s="216" t="s">
        <v>83</v>
      </c>
      <c r="E279" s="217" t="s">
        <v>937</v>
      </c>
      <c r="F279" s="217" t="s">
        <v>938</v>
      </c>
      <c r="G279" s="215"/>
      <c r="H279" s="215"/>
      <c r="I279" s="218"/>
      <c r="J279" s="219">
        <f>BK279</f>
        <v>0</v>
      </c>
      <c r="K279" s="215"/>
      <c r="L279" s="220"/>
      <c r="M279" s="221"/>
      <c r="N279" s="222"/>
      <c r="O279" s="222"/>
      <c r="P279" s="223">
        <f>P280+P300</f>
        <v>0</v>
      </c>
      <c r="Q279" s="222"/>
      <c r="R279" s="223">
        <f>R280+R300</f>
        <v>0.0208877805</v>
      </c>
      <c r="S279" s="222"/>
      <c r="T279" s="224">
        <f>T280+T300</f>
        <v>0</v>
      </c>
      <c r="AR279" s="225" t="s">
        <v>92</v>
      </c>
      <c r="AT279" s="226" t="s">
        <v>83</v>
      </c>
      <c r="AU279" s="226" t="s">
        <v>84</v>
      </c>
      <c r="AY279" s="225" t="s">
        <v>261</v>
      </c>
      <c r="BK279" s="227">
        <f>BK280+BK300</f>
        <v>0</v>
      </c>
    </row>
    <row r="280" spans="2:63" s="10" customFormat="1" ht="19.9" customHeight="1">
      <c r="B280" s="214"/>
      <c r="C280" s="215"/>
      <c r="D280" s="216" t="s">
        <v>83</v>
      </c>
      <c r="E280" s="274" t="s">
        <v>939</v>
      </c>
      <c r="F280" s="274" t="s">
        <v>940</v>
      </c>
      <c r="G280" s="215"/>
      <c r="H280" s="215"/>
      <c r="I280" s="218"/>
      <c r="J280" s="275">
        <f>BK280</f>
        <v>0</v>
      </c>
      <c r="K280" s="215"/>
      <c r="L280" s="220"/>
      <c r="M280" s="221"/>
      <c r="N280" s="222"/>
      <c r="O280" s="222"/>
      <c r="P280" s="223">
        <f>SUM(P281:P299)</f>
        <v>0</v>
      </c>
      <c r="Q280" s="222"/>
      <c r="R280" s="223">
        <f>SUM(R281:R299)</f>
        <v>0.02</v>
      </c>
      <c r="S280" s="222"/>
      <c r="T280" s="224">
        <f>SUM(T281:T299)</f>
        <v>0</v>
      </c>
      <c r="AR280" s="225" t="s">
        <v>92</v>
      </c>
      <c r="AT280" s="226" t="s">
        <v>83</v>
      </c>
      <c r="AU280" s="226" t="s">
        <v>24</v>
      </c>
      <c r="AY280" s="225" t="s">
        <v>261</v>
      </c>
      <c r="BK280" s="227">
        <f>SUM(BK281:BK299)</f>
        <v>0</v>
      </c>
    </row>
    <row r="281" spans="2:65" s="1" customFormat="1" ht="22.8" customHeight="1">
      <c r="B281" s="48"/>
      <c r="C281" s="228" t="s">
        <v>697</v>
      </c>
      <c r="D281" s="228" t="s">
        <v>262</v>
      </c>
      <c r="E281" s="229" t="s">
        <v>942</v>
      </c>
      <c r="F281" s="230" t="s">
        <v>943</v>
      </c>
      <c r="G281" s="231" t="s">
        <v>504</v>
      </c>
      <c r="H281" s="232">
        <v>20.31</v>
      </c>
      <c r="I281" s="233"/>
      <c r="J281" s="232">
        <f>ROUND(I281*H281,2)</f>
        <v>0</v>
      </c>
      <c r="K281" s="230" t="s">
        <v>266</v>
      </c>
      <c r="L281" s="74"/>
      <c r="M281" s="234" t="s">
        <v>40</v>
      </c>
      <c r="N281" s="235" t="s">
        <v>55</v>
      </c>
      <c r="O281" s="49"/>
      <c r="P281" s="236">
        <f>O281*H281</f>
        <v>0</v>
      </c>
      <c r="Q281" s="236">
        <v>0</v>
      </c>
      <c r="R281" s="236">
        <f>Q281*H281</f>
        <v>0</v>
      </c>
      <c r="S281" s="236">
        <v>0</v>
      </c>
      <c r="T281" s="237">
        <f>S281*H281</f>
        <v>0</v>
      </c>
      <c r="AR281" s="25" t="s">
        <v>563</v>
      </c>
      <c r="AT281" s="25" t="s">
        <v>262</v>
      </c>
      <c r="AU281" s="25" t="s">
        <v>92</v>
      </c>
      <c r="AY281" s="25" t="s">
        <v>261</v>
      </c>
      <c r="BE281" s="238">
        <f>IF(N281="základní",J281,0)</f>
        <v>0</v>
      </c>
      <c r="BF281" s="238">
        <f>IF(N281="snížená",J281,0)</f>
        <v>0</v>
      </c>
      <c r="BG281" s="238">
        <f>IF(N281="zákl. přenesená",J281,0)</f>
        <v>0</v>
      </c>
      <c r="BH281" s="238">
        <f>IF(N281="sníž. přenesená",J281,0)</f>
        <v>0</v>
      </c>
      <c r="BI281" s="238">
        <f>IF(N281="nulová",J281,0)</f>
        <v>0</v>
      </c>
      <c r="BJ281" s="25" t="s">
        <v>24</v>
      </c>
      <c r="BK281" s="238">
        <f>ROUND(I281*H281,2)</f>
        <v>0</v>
      </c>
      <c r="BL281" s="25" t="s">
        <v>563</v>
      </c>
      <c r="BM281" s="25" t="s">
        <v>2548</v>
      </c>
    </row>
    <row r="282" spans="2:47" s="1" customFormat="1" ht="13.5">
      <c r="B282" s="48"/>
      <c r="C282" s="76"/>
      <c r="D282" s="239" t="s">
        <v>269</v>
      </c>
      <c r="E282" s="76"/>
      <c r="F282" s="240" t="s">
        <v>945</v>
      </c>
      <c r="G282" s="76"/>
      <c r="H282" s="76"/>
      <c r="I282" s="198"/>
      <c r="J282" s="76"/>
      <c r="K282" s="76"/>
      <c r="L282" s="74"/>
      <c r="M282" s="241"/>
      <c r="N282" s="49"/>
      <c r="O282" s="49"/>
      <c r="P282" s="49"/>
      <c r="Q282" s="49"/>
      <c r="R282" s="49"/>
      <c r="S282" s="49"/>
      <c r="T282" s="97"/>
      <c r="AT282" s="25" t="s">
        <v>269</v>
      </c>
      <c r="AU282" s="25" t="s">
        <v>92</v>
      </c>
    </row>
    <row r="283" spans="2:47" s="1" customFormat="1" ht="13.5">
      <c r="B283" s="48"/>
      <c r="C283" s="76"/>
      <c r="D283" s="239" t="s">
        <v>343</v>
      </c>
      <c r="E283" s="76"/>
      <c r="F283" s="242" t="s">
        <v>946</v>
      </c>
      <c r="G283" s="76"/>
      <c r="H283" s="76"/>
      <c r="I283" s="198"/>
      <c r="J283" s="76"/>
      <c r="K283" s="76"/>
      <c r="L283" s="74"/>
      <c r="M283" s="241"/>
      <c r="N283" s="49"/>
      <c r="O283" s="49"/>
      <c r="P283" s="49"/>
      <c r="Q283" s="49"/>
      <c r="R283" s="49"/>
      <c r="S283" s="49"/>
      <c r="T283" s="97"/>
      <c r="AT283" s="25" t="s">
        <v>343</v>
      </c>
      <c r="AU283" s="25" t="s">
        <v>92</v>
      </c>
    </row>
    <row r="284" spans="2:51" s="12" customFormat="1" ht="13.5">
      <c r="B284" s="253"/>
      <c r="C284" s="254"/>
      <c r="D284" s="239" t="s">
        <v>278</v>
      </c>
      <c r="E284" s="255" t="s">
        <v>40</v>
      </c>
      <c r="F284" s="256" t="s">
        <v>2549</v>
      </c>
      <c r="G284" s="254"/>
      <c r="H284" s="257">
        <v>20.31</v>
      </c>
      <c r="I284" s="258"/>
      <c r="J284" s="254"/>
      <c r="K284" s="254"/>
      <c r="L284" s="259"/>
      <c r="M284" s="260"/>
      <c r="N284" s="261"/>
      <c r="O284" s="261"/>
      <c r="P284" s="261"/>
      <c r="Q284" s="261"/>
      <c r="R284" s="261"/>
      <c r="S284" s="261"/>
      <c r="T284" s="262"/>
      <c r="AT284" s="263" t="s">
        <v>278</v>
      </c>
      <c r="AU284" s="263" t="s">
        <v>92</v>
      </c>
      <c r="AV284" s="12" t="s">
        <v>92</v>
      </c>
      <c r="AW284" s="12" t="s">
        <v>47</v>
      </c>
      <c r="AX284" s="12" t="s">
        <v>24</v>
      </c>
      <c r="AY284" s="263" t="s">
        <v>261</v>
      </c>
    </row>
    <row r="285" spans="2:65" s="1" customFormat="1" ht="14.4" customHeight="1">
      <c r="B285" s="48"/>
      <c r="C285" s="301" t="s">
        <v>705</v>
      </c>
      <c r="D285" s="301" t="s">
        <v>510</v>
      </c>
      <c r="E285" s="302" t="s">
        <v>949</v>
      </c>
      <c r="F285" s="303" t="s">
        <v>950</v>
      </c>
      <c r="G285" s="304" t="s">
        <v>363</v>
      </c>
      <c r="H285" s="305">
        <v>0.01</v>
      </c>
      <c r="I285" s="306"/>
      <c r="J285" s="305">
        <f>ROUND(I285*H285,2)</f>
        <v>0</v>
      </c>
      <c r="K285" s="303" t="s">
        <v>266</v>
      </c>
      <c r="L285" s="307"/>
      <c r="M285" s="308" t="s">
        <v>40</v>
      </c>
      <c r="N285" s="309" t="s">
        <v>55</v>
      </c>
      <c r="O285" s="49"/>
      <c r="P285" s="236">
        <f>O285*H285</f>
        <v>0</v>
      </c>
      <c r="Q285" s="236">
        <v>1</v>
      </c>
      <c r="R285" s="236">
        <f>Q285*H285</f>
        <v>0.01</v>
      </c>
      <c r="S285" s="236">
        <v>0</v>
      </c>
      <c r="T285" s="237">
        <f>S285*H285</f>
        <v>0</v>
      </c>
      <c r="AR285" s="25" t="s">
        <v>650</v>
      </c>
      <c r="AT285" s="25" t="s">
        <v>510</v>
      </c>
      <c r="AU285" s="25" t="s">
        <v>92</v>
      </c>
      <c r="AY285" s="25" t="s">
        <v>261</v>
      </c>
      <c r="BE285" s="238">
        <f>IF(N285="základní",J285,0)</f>
        <v>0</v>
      </c>
      <c r="BF285" s="238">
        <f>IF(N285="snížená",J285,0)</f>
        <v>0</v>
      </c>
      <c r="BG285" s="238">
        <f>IF(N285="zákl. přenesená",J285,0)</f>
        <v>0</v>
      </c>
      <c r="BH285" s="238">
        <f>IF(N285="sníž. přenesená",J285,0)</f>
        <v>0</v>
      </c>
      <c r="BI285" s="238">
        <f>IF(N285="nulová",J285,0)</f>
        <v>0</v>
      </c>
      <c r="BJ285" s="25" t="s">
        <v>24</v>
      </c>
      <c r="BK285" s="238">
        <f>ROUND(I285*H285,2)</f>
        <v>0</v>
      </c>
      <c r="BL285" s="25" t="s">
        <v>563</v>
      </c>
      <c r="BM285" s="25" t="s">
        <v>2550</v>
      </c>
    </row>
    <row r="286" spans="2:47" s="1" customFormat="1" ht="13.5">
      <c r="B286" s="48"/>
      <c r="C286" s="76"/>
      <c r="D286" s="239" t="s">
        <v>269</v>
      </c>
      <c r="E286" s="76"/>
      <c r="F286" s="240" t="s">
        <v>952</v>
      </c>
      <c r="G286" s="76"/>
      <c r="H286" s="76"/>
      <c r="I286" s="198"/>
      <c r="J286" s="76"/>
      <c r="K286" s="76"/>
      <c r="L286" s="74"/>
      <c r="M286" s="241"/>
      <c r="N286" s="49"/>
      <c r="O286" s="49"/>
      <c r="P286" s="49"/>
      <c r="Q286" s="49"/>
      <c r="R286" s="49"/>
      <c r="S286" s="49"/>
      <c r="T286" s="97"/>
      <c r="AT286" s="25" t="s">
        <v>269</v>
      </c>
      <c r="AU286" s="25" t="s">
        <v>92</v>
      </c>
    </row>
    <row r="287" spans="2:47" s="1" customFormat="1" ht="13.5">
      <c r="B287" s="48"/>
      <c r="C287" s="76"/>
      <c r="D287" s="239" t="s">
        <v>271</v>
      </c>
      <c r="E287" s="76"/>
      <c r="F287" s="242" t="s">
        <v>1096</v>
      </c>
      <c r="G287" s="76"/>
      <c r="H287" s="76"/>
      <c r="I287" s="198"/>
      <c r="J287" s="76"/>
      <c r="K287" s="76"/>
      <c r="L287" s="74"/>
      <c r="M287" s="241"/>
      <c r="N287" s="49"/>
      <c r="O287" s="49"/>
      <c r="P287" s="49"/>
      <c r="Q287" s="49"/>
      <c r="R287" s="49"/>
      <c r="S287" s="49"/>
      <c r="T287" s="97"/>
      <c r="AT287" s="25" t="s">
        <v>271</v>
      </c>
      <c r="AU287" s="25" t="s">
        <v>92</v>
      </c>
    </row>
    <row r="288" spans="2:51" s="12" customFormat="1" ht="13.5">
      <c r="B288" s="253"/>
      <c r="C288" s="254"/>
      <c r="D288" s="239" t="s">
        <v>278</v>
      </c>
      <c r="E288" s="254"/>
      <c r="F288" s="256" t="s">
        <v>2551</v>
      </c>
      <c r="G288" s="254"/>
      <c r="H288" s="257">
        <v>0.01</v>
      </c>
      <c r="I288" s="258"/>
      <c r="J288" s="254"/>
      <c r="K288" s="254"/>
      <c r="L288" s="259"/>
      <c r="M288" s="260"/>
      <c r="N288" s="261"/>
      <c r="O288" s="261"/>
      <c r="P288" s="261"/>
      <c r="Q288" s="261"/>
      <c r="R288" s="261"/>
      <c r="S288" s="261"/>
      <c r="T288" s="262"/>
      <c r="AT288" s="263" t="s">
        <v>278</v>
      </c>
      <c r="AU288" s="263" t="s">
        <v>92</v>
      </c>
      <c r="AV288" s="12" t="s">
        <v>92</v>
      </c>
      <c r="AW288" s="12" t="s">
        <v>6</v>
      </c>
      <c r="AX288" s="12" t="s">
        <v>24</v>
      </c>
      <c r="AY288" s="263" t="s">
        <v>261</v>
      </c>
    </row>
    <row r="289" spans="2:65" s="1" customFormat="1" ht="22.8" customHeight="1">
      <c r="B289" s="48"/>
      <c r="C289" s="228" t="s">
        <v>713</v>
      </c>
      <c r="D289" s="228" t="s">
        <v>262</v>
      </c>
      <c r="E289" s="229" t="s">
        <v>956</v>
      </c>
      <c r="F289" s="230" t="s">
        <v>957</v>
      </c>
      <c r="G289" s="231" t="s">
        <v>504</v>
      </c>
      <c r="H289" s="232">
        <v>20.31</v>
      </c>
      <c r="I289" s="233"/>
      <c r="J289" s="232">
        <f>ROUND(I289*H289,2)</f>
        <v>0</v>
      </c>
      <c r="K289" s="230" t="s">
        <v>266</v>
      </c>
      <c r="L289" s="74"/>
      <c r="M289" s="234" t="s">
        <v>40</v>
      </c>
      <c r="N289" s="235" t="s">
        <v>55</v>
      </c>
      <c r="O289" s="49"/>
      <c r="P289" s="236">
        <f>O289*H289</f>
        <v>0</v>
      </c>
      <c r="Q289" s="236">
        <v>0</v>
      </c>
      <c r="R289" s="236">
        <f>Q289*H289</f>
        <v>0</v>
      </c>
      <c r="S289" s="236">
        <v>0</v>
      </c>
      <c r="T289" s="237">
        <f>S289*H289</f>
        <v>0</v>
      </c>
      <c r="AR289" s="25" t="s">
        <v>563</v>
      </c>
      <c r="AT289" s="25" t="s">
        <v>262</v>
      </c>
      <c r="AU289" s="25" t="s">
        <v>92</v>
      </c>
      <c r="AY289" s="25" t="s">
        <v>261</v>
      </c>
      <c r="BE289" s="238">
        <f>IF(N289="základní",J289,0)</f>
        <v>0</v>
      </c>
      <c r="BF289" s="238">
        <f>IF(N289="snížená",J289,0)</f>
        <v>0</v>
      </c>
      <c r="BG289" s="238">
        <f>IF(N289="zákl. přenesená",J289,0)</f>
        <v>0</v>
      </c>
      <c r="BH289" s="238">
        <f>IF(N289="sníž. přenesená",J289,0)</f>
        <v>0</v>
      </c>
      <c r="BI289" s="238">
        <f>IF(N289="nulová",J289,0)</f>
        <v>0</v>
      </c>
      <c r="BJ289" s="25" t="s">
        <v>24</v>
      </c>
      <c r="BK289" s="238">
        <f>ROUND(I289*H289,2)</f>
        <v>0</v>
      </c>
      <c r="BL289" s="25" t="s">
        <v>563</v>
      </c>
      <c r="BM289" s="25" t="s">
        <v>2552</v>
      </c>
    </row>
    <row r="290" spans="2:47" s="1" customFormat="1" ht="13.5">
      <c r="B290" s="48"/>
      <c r="C290" s="76"/>
      <c r="D290" s="239" t="s">
        <v>269</v>
      </c>
      <c r="E290" s="76"/>
      <c r="F290" s="240" t="s">
        <v>959</v>
      </c>
      <c r="G290" s="76"/>
      <c r="H290" s="76"/>
      <c r="I290" s="198"/>
      <c r="J290" s="76"/>
      <c r="K290" s="76"/>
      <c r="L290" s="74"/>
      <c r="M290" s="241"/>
      <c r="N290" s="49"/>
      <c r="O290" s="49"/>
      <c r="P290" s="49"/>
      <c r="Q290" s="49"/>
      <c r="R290" s="49"/>
      <c r="S290" s="49"/>
      <c r="T290" s="97"/>
      <c r="AT290" s="25" t="s">
        <v>269</v>
      </c>
      <c r="AU290" s="25" t="s">
        <v>92</v>
      </c>
    </row>
    <row r="291" spans="2:47" s="1" customFormat="1" ht="13.5">
      <c r="B291" s="48"/>
      <c r="C291" s="76"/>
      <c r="D291" s="239" t="s">
        <v>343</v>
      </c>
      <c r="E291" s="76"/>
      <c r="F291" s="242" t="s">
        <v>946</v>
      </c>
      <c r="G291" s="76"/>
      <c r="H291" s="76"/>
      <c r="I291" s="198"/>
      <c r="J291" s="76"/>
      <c r="K291" s="76"/>
      <c r="L291" s="74"/>
      <c r="M291" s="241"/>
      <c r="N291" s="49"/>
      <c r="O291" s="49"/>
      <c r="P291" s="49"/>
      <c r="Q291" s="49"/>
      <c r="R291" s="49"/>
      <c r="S291" s="49"/>
      <c r="T291" s="97"/>
      <c r="AT291" s="25" t="s">
        <v>343</v>
      </c>
      <c r="AU291" s="25" t="s">
        <v>92</v>
      </c>
    </row>
    <row r="292" spans="2:51" s="12" customFormat="1" ht="13.5">
      <c r="B292" s="253"/>
      <c r="C292" s="254"/>
      <c r="D292" s="239" t="s">
        <v>278</v>
      </c>
      <c r="E292" s="255" t="s">
        <v>40</v>
      </c>
      <c r="F292" s="256" t="s">
        <v>2549</v>
      </c>
      <c r="G292" s="254"/>
      <c r="H292" s="257">
        <v>20.31</v>
      </c>
      <c r="I292" s="258"/>
      <c r="J292" s="254"/>
      <c r="K292" s="254"/>
      <c r="L292" s="259"/>
      <c r="M292" s="260"/>
      <c r="N292" s="261"/>
      <c r="O292" s="261"/>
      <c r="P292" s="261"/>
      <c r="Q292" s="261"/>
      <c r="R292" s="261"/>
      <c r="S292" s="261"/>
      <c r="T292" s="262"/>
      <c r="AT292" s="263" t="s">
        <v>278</v>
      </c>
      <c r="AU292" s="263" t="s">
        <v>92</v>
      </c>
      <c r="AV292" s="12" t="s">
        <v>92</v>
      </c>
      <c r="AW292" s="12" t="s">
        <v>47</v>
      </c>
      <c r="AX292" s="12" t="s">
        <v>24</v>
      </c>
      <c r="AY292" s="263" t="s">
        <v>261</v>
      </c>
    </row>
    <row r="293" spans="2:65" s="1" customFormat="1" ht="14.4" customHeight="1">
      <c r="B293" s="48"/>
      <c r="C293" s="301" t="s">
        <v>721</v>
      </c>
      <c r="D293" s="301" t="s">
        <v>510</v>
      </c>
      <c r="E293" s="302" t="s">
        <v>961</v>
      </c>
      <c r="F293" s="303" t="s">
        <v>962</v>
      </c>
      <c r="G293" s="304" t="s">
        <v>363</v>
      </c>
      <c r="H293" s="305">
        <v>0.01</v>
      </c>
      <c r="I293" s="306"/>
      <c r="J293" s="305">
        <f>ROUND(I293*H293,2)</f>
        <v>0</v>
      </c>
      <c r="K293" s="303" t="s">
        <v>266</v>
      </c>
      <c r="L293" s="307"/>
      <c r="M293" s="308" t="s">
        <v>40</v>
      </c>
      <c r="N293" s="309" t="s">
        <v>55</v>
      </c>
      <c r="O293" s="49"/>
      <c r="P293" s="236">
        <f>O293*H293</f>
        <v>0</v>
      </c>
      <c r="Q293" s="236">
        <v>1</v>
      </c>
      <c r="R293" s="236">
        <f>Q293*H293</f>
        <v>0.01</v>
      </c>
      <c r="S293" s="236">
        <v>0</v>
      </c>
      <c r="T293" s="237">
        <f>S293*H293</f>
        <v>0</v>
      </c>
      <c r="AR293" s="25" t="s">
        <v>650</v>
      </c>
      <c r="AT293" s="25" t="s">
        <v>510</v>
      </c>
      <c r="AU293" s="25" t="s">
        <v>92</v>
      </c>
      <c r="AY293" s="25" t="s">
        <v>261</v>
      </c>
      <c r="BE293" s="238">
        <f>IF(N293="základní",J293,0)</f>
        <v>0</v>
      </c>
      <c r="BF293" s="238">
        <f>IF(N293="snížená",J293,0)</f>
        <v>0</v>
      </c>
      <c r="BG293" s="238">
        <f>IF(N293="zákl. přenesená",J293,0)</f>
        <v>0</v>
      </c>
      <c r="BH293" s="238">
        <f>IF(N293="sníž. přenesená",J293,0)</f>
        <v>0</v>
      </c>
      <c r="BI293" s="238">
        <f>IF(N293="nulová",J293,0)</f>
        <v>0</v>
      </c>
      <c r="BJ293" s="25" t="s">
        <v>24</v>
      </c>
      <c r="BK293" s="238">
        <f>ROUND(I293*H293,2)</f>
        <v>0</v>
      </c>
      <c r="BL293" s="25" t="s">
        <v>563</v>
      </c>
      <c r="BM293" s="25" t="s">
        <v>2553</v>
      </c>
    </row>
    <row r="294" spans="2:47" s="1" customFormat="1" ht="13.5">
      <c r="B294" s="48"/>
      <c r="C294" s="76"/>
      <c r="D294" s="239" t="s">
        <v>269</v>
      </c>
      <c r="E294" s="76"/>
      <c r="F294" s="240" t="s">
        <v>964</v>
      </c>
      <c r="G294" s="76"/>
      <c r="H294" s="76"/>
      <c r="I294" s="198"/>
      <c r="J294" s="76"/>
      <c r="K294" s="76"/>
      <c r="L294" s="74"/>
      <c r="M294" s="241"/>
      <c r="N294" s="49"/>
      <c r="O294" s="49"/>
      <c r="P294" s="49"/>
      <c r="Q294" s="49"/>
      <c r="R294" s="49"/>
      <c r="S294" s="49"/>
      <c r="T294" s="97"/>
      <c r="AT294" s="25" t="s">
        <v>269</v>
      </c>
      <c r="AU294" s="25" t="s">
        <v>92</v>
      </c>
    </row>
    <row r="295" spans="2:47" s="1" customFormat="1" ht="13.5">
      <c r="B295" s="48"/>
      <c r="C295" s="76"/>
      <c r="D295" s="239" t="s">
        <v>271</v>
      </c>
      <c r="E295" s="76"/>
      <c r="F295" s="242" t="s">
        <v>1100</v>
      </c>
      <c r="G295" s="76"/>
      <c r="H295" s="76"/>
      <c r="I295" s="198"/>
      <c r="J295" s="76"/>
      <c r="K295" s="76"/>
      <c r="L295" s="74"/>
      <c r="M295" s="241"/>
      <c r="N295" s="49"/>
      <c r="O295" s="49"/>
      <c r="P295" s="49"/>
      <c r="Q295" s="49"/>
      <c r="R295" s="49"/>
      <c r="S295" s="49"/>
      <c r="T295" s="97"/>
      <c r="AT295" s="25" t="s">
        <v>271</v>
      </c>
      <c r="AU295" s="25" t="s">
        <v>92</v>
      </c>
    </row>
    <row r="296" spans="2:51" s="12" customFormat="1" ht="13.5">
      <c r="B296" s="253"/>
      <c r="C296" s="254"/>
      <c r="D296" s="239" t="s">
        <v>278</v>
      </c>
      <c r="E296" s="254"/>
      <c r="F296" s="256" t="s">
        <v>2554</v>
      </c>
      <c r="G296" s="254"/>
      <c r="H296" s="257">
        <v>0.01</v>
      </c>
      <c r="I296" s="258"/>
      <c r="J296" s="254"/>
      <c r="K296" s="254"/>
      <c r="L296" s="259"/>
      <c r="M296" s="260"/>
      <c r="N296" s="261"/>
      <c r="O296" s="261"/>
      <c r="P296" s="261"/>
      <c r="Q296" s="261"/>
      <c r="R296" s="261"/>
      <c r="S296" s="261"/>
      <c r="T296" s="262"/>
      <c r="AT296" s="263" t="s">
        <v>278</v>
      </c>
      <c r="AU296" s="263" t="s">
        <v>92</v>
      </c>
      <c r="AV296" s="12" t="s">
        <v>92</v>
      </c>
      <c r="AW296" s="12" t="s">
        <v>6</v>
      </c>
      <c r="AX296" s="12" t="s">
        <v>24</v>
      </c>
      <c r="AY296" s="263" t="s">
        <v>261</v>
      </c>
    </row>
    <row r="297" spans="2:65" s="1" customFormat="1" ht="22.8" customHeight="1">
      <c r="B297" s="48"/>
      <c r="C297" s="228" t="s">
        <v>728</v>
      </c>
      <c r="D297" s="228" t="s">
        <v>262</v>
      </c>
      <c r="E297" s="229" t="s">
        <v>968</v>
      </c>
      <c r="F297" s="230" t="s">
        <v>969</v>
      </c>
      <c r="G297" s="231" t="s">
        <v>363</v>
      </c>
      <c r="H297" s="232">
        <v>0.02</v>
      </c>
      <c r="I297" s="233"/>
      <c r="J297" s="232">
        <f>ROUND(I297*H297,2)</f>
        <v>0</v>
      </c>
      <c r="K297" s="230" t="s">
        <v>266</v>
      </c>
      <c r="L297" s="74"/>
      <c r="M297" s="234" t="s">
        <v>40</v>
      </c>
      <c r="N297" s="235" t="s">
        <v>55</v>
      </c>
      <c r="O297" s="49"/>
      <c r="P297" s="236">
        <f>O297*H297</f>
        <v>0</v>
      </c>
      <c r="Q297" s="236">
        <v>0</v>
      </c>
      <c r="R297" s="236">
        <f>Q297*H297</f>
        <v>0</v>
      </c>
      <c r="S297" s="236">
        <v>0</v>
      </c>
      <c r="T297" s="237">
        <f>S297*H297</f>
        <v>0</v>
      </c>
      <c r="AR297" s="25" t="s">
        <v>563</v>
      </c>
      <c r="AT297" s="25" t="s">
        <v>262</v>
      </c>
      <c r="AU297" s="25" t="s">
        <v>92</v>
      </c>
      <c r="AY297" s="25" t="s">
        <v>261</v>
      </c>
      <c r="BE297" s="238">
        <f>IF(N297="základní",J297,0)</f>
        <v>0</v>
      </c>
      <c r="BF297" s="238">
        <f>IF(N297="snížená",J297,0)</f>
        <v>0</v>
      </c>
      <c r="BG297" s="238">
        <f>IF(N297="zákl. přenesená",J297,0)</f>
        <v>0</v>
      </c>
      <c r="BH297" s="238">
        <f>IF(N297="sníž. přenesená",J297,0)</f>
        <v>0</v>
      </c>
      <c r="BI297" s="238">
        <f>IF(N297="nulová",J297,0)</f>
        <v>0</v>
      </c>
      <c r="BJ297" s="25" t="s">
        <v>24</v>
      </c>
      <c r="BK297" s="238">
        <f>ROUND(I297*H297,2)</f>
        <v>0</v>
      </c>
      <c r="BL297" s="25" t="s">
        <v>563</v>
      </c>
      <c r="BM297" s="25" t="s">
        <v>2555</v>
      </c>
    </row>
    <row r="298" spans="2:47" s="1" customFormat="1" ht="13.5">
      <c r="B298" s="48"/>
      <c r="C298" s="76"/>
      <c r="D298" s="239" t="s">
        <v>269</v>
      </c>
      <c r="E298" s="76"/>
      <c r="F298" s="240" t="s">
        <v>971</v>
      </c>
      <c r="G298" s="76"/>
      <c r="H298" s="76"/>
      <c r="I298" s="198"/>
      <c r="J298" s="76"/>
      <c r="K298" s="76"/>
      <c r="L298" s="74"/>
      <c r="M298" s="241"/>
      <c r="N298" s="49"/>
      <c r="O298" s="49"/>
      <c r="P298" s="49"/>
      <c r="Q298" s="49"/>
      <c r="R298" s="49"/>
      <c r="S298" s="49"/>
      <c r="T298" s="97"/>
      <c r="AT298" s="25" t="s">
        <v>269</v>
      </c>
      <c r="AU298" s="25" t="s">
        <v>92</v>
      </c>
    </row>
    <row r="299" spans="2:47" s="1" customFormat="1" ht="13.5">
      <c r="B299" s="48"/>
      <c r="C299" s="76"/>
      <c r="D299" s="239" t="s">
        <v>343</v>
      </c>
      <c r="E299" s="76"/>
      <c r="F299" s="242" t="s">
        <v>972</v>
      </c>
      <c r="G299" s="76"/>
      <c r="H299" s="76"/>
      <c r="I299" s="198"/>
      <c r="J299" s="76"/>
      <c r="K299" s="76"/>
      <c r="L299" s="74"/>
      <c r="M299" s="241"/>
      <c r="N299" s="49"/>
      <c r="O299" s="49"/>
      <c r="P299" s="49"/>
      <c r="Q299" s="49"/>
      <c r="R299" s="49"/>
      <c r="S299" s="49"/>
      <c r="T299" s="97"/>
      <c r="AT299" s="25" t="s">
        <v>343</v>
      </c>
      <c r="AU299" s="25" t="s">
        <v>92</v>
      </c>
    </row>
    <row r="300" spans="2:63" s="10" customFormat="1" ht="29.85" customHeight="1">
      <c r="B300" s="214"/>
      <c r="C300" s="215"/>
      <c r="D300" s="216" t="s">
        <v>83</v>
      </c>
      <c r="E300" s="274" t="s">
        <v>1300</v>
      </c>
      <c r="F300" s="274" t="s">
        <v>1301</v>
      </c>
      <c r="G300" s="215"/>
      <c r="H300" s="215"/>
      <c r="I300" s="218"/>
      <c r="J300" s="275">
        <f>BK300</f>
        <v>0</v>
      </c>
      <c r="K300" s="215"/>
      <c r="L300" s="220"/>
      <c r="M300" s="221"/>
      <c r="N300" s="222"/>
      <c r="O300" s="222"/>
      <c r="P300" s="223">
        <f>SUM(P301:P308)</f>
        <v>0</v>
      </c>
      <c r="Q300" s="222"/>
      <c r="R300" s="223">
        <f>SUM(R301:R308)</f>
        <v>0.0008877805</v>
      </c>
      <c r="S300" s="222"/>
      <c r="T300" s="224">
        <f>SUM(T301:T308)</f>
        <v>0</v>
      </c>
      <c r="AR300" s="225" t="s">
        <v>92</v>
      </c>
      <c r="AT300" s="226" t="s">
        <v>83</v>
      </c>
      <c r="AU300" s="226" t="s">
        <v>24</v>
      </c>
      <c r="AY300" s="225" t="s">
        <v>261</v>
      </c>
      <c r="BK300" s="227">
        <f>SUM(BK301:BK308)</f>
        <v>0</v>
      </c>
    </row>
    <row r="301" spans="2:65" s="1" customFormat="1" ht="22.8" customHeight="1">
      <c r="B301" s="48"/>
      <c r="C301" s="228" t="s">
        <v>734</v>
      </c>
      <c r="D301" s="228" t="s">
        <v>262</v>
      </c>
      <c r="E301" s="229" t="s">
        <v>1302</v>
      </c>
      <c r="F301" s="230" t="s">
        <v>1303</v>
      </c>
      <c r="G301" s="231" t="s">
        <v>504</v>
      </c>
      <c r="H301" s="232">
        <v>1.97</v>
      </c>
      <c r="I301" s="233"/>
      <c r="J301" s="232">
        <f>ROUND(I301*H301,2)</f>
        <v>0</v>
      </c>
      <c r="K301" s="230" t="s">
        <v>266</v>
      </c>
      <c r="L301" s="74"/>
      <c r="M301" s="234" t="s">
        <v>40</v>
      </c>
      <c r="N301" s="235" t="s">
        <v>55</v>
      </c>
      <c r="O301" s="49"/>
      <c r="P301" s="236">
        <f>O301*H301</f>
        <v>0</v>
      </c>
      <c r="Q301" s="236">
        <v>0.000216</v>
      </c>
      <c r="R301" s="236">
        <f>Q301*H301</f>
        <v>0.00042552</v>
      </c>
      <c r="S301" s="236">
        <v>0</v>
      </c>
      <c r="T301" s="237">
        <f>S301*H301</f>
        <v>0</v>
      </c>
      <c r="AR301" s="25" t="s">
        <v>563</v>
      </c>
      <c r="AT301" s="25" t="s">
        <v>262</v>
      </c>
      <c r="AU301" s="25" t="s">
        <v>92</v>
      </c>
      <c r="AY301" s="25" t="s">
        <v>261</v>
      </c>
      <c r="BE301" s="238">
        <f>IF(N301="základní",J301,0)</f>
        <v>0</v>
      </c>
      <c r="BF301" s="238">
        <f>IF(N301="snížená",J301,0)</f>
        <v>0</v>
      </c>
      <c r="BG301" s="238">
        <f>IF(N301="zákl. přenesená",J301,0)</f>
        <v>0</v>
      </c>
      <c r="BH301" s="238">
        <f>IF(N301="sníž. přenesená",J301,0)</f>
        <v>0</v>
      </c>
      <c r="BI301" s="238">
        <f>IF(N301="nulová",J301,0)</f>
        <v>0</v>
      </c>
      <c r="BJ301" s="25" t="s">
        <v>24</v>
      </c>
      <c r="BK301" s="238">
        <f>ROUND(I301*H301,2)</f>
        <v>0</v>
      </c>
      <c r="BL301" s="25" t="s">
        <v>563</v>
      </c>
      <c r="BM301" s="25" t="s">
        <v>2556</v>
      </c>
    </row>
    <row r="302" spans="2:47" s="1" customFormat="1" ht="13.5">
      <c r="B302" s="48"/>
      <c r="C302" s="76"/>
      <c r="D302" s="239" t="s">
        <v>269</v>
      </c>
      <c r="E302" s="76"/>
      <c r="F302" s="240" t="s">
        <v>1305</v>
      </c>
      <c r="G302" s="76"/>
      <c r="H302" s="76"/>
      <c r="I302" s="198"/>
      <c r="J302" s="76"/>
      <c r="K302" s="76"/>
      <c r="L302" s="74"/>
      <c r="M302" s="241"/>
      <c r="N302" s="49"/>
      <c r="O302" s="49"/>
      <c r="P302" s="49"/>
      <c r="Q302" s="49"/>
      <c r="R302" s="49"/>
      <c r="S302" s="49"/>
      <c r="T302" s="97"/>
      <c r="AT302" s="25" t="s">
        <v>269</v>
      </c>
      <c r="AU302" s="25" t="s">
        <v>92</v>
      </c>
    </row>
    <row r="303" spans="2:47" s="1" customFormat="1" ht="13.5">
      <c r="B303" s="48"/>
      <c r="C303" s="76"/>
      <c r="D303" s="239" t="s">
        <v>343</v>
      </c>
      <c r="E303" s="76"/>
      <c r="F303" s="242" t="s">
        <v>1981</v>
      </c>
      <c r="G303" s="76"/>
      <c r="H303" s="76"/>
      <c r="I303" s="198"/>
      <c r="J303" s="76"/>
      <c r="K303" s="76"/>
      <c r="L303" s="74"/>
      <c r="M303" s="241"/>
      <c r="N303" s="49"/>
      <c r="O303" s="49"/>
      <c r="P303" s="49"/>
      <c r="Q303" s="49"/>
      <c r="R303" s="49"/>
      <c r="S303" s="49"/>
      <c r="T303" s="97"/>
      <c r="AT303" s="25" t="s">
        <v>343</v>
      </c>
      <c r="AU303" s="25" t="s">
        <v>92</v>
      </c>
    </row>
    <row r="304" spans="2:51" s="12" customFormat="1" ht="13.5">
      <c r="B304" s="253"/>
      <c r="C304" s="254"/>
      <c r="D304" s="239" t="s">
        <v>278</v>
      </c>
      <c r="E304" s="255" t="s">
        <v>40</v>
      </c>
      <c r="F304" s="256" t="s">
        <v>1982</v>
      </c>
      <c r="G304" s="254"/>
      <c r="H304" s="257">
        <v>1.97</v>
      </c>
      <c r="I304" s="258"/>
      <c r="J304" s="254"/>
      <c r="K304" s="254"/>
      <c r="L304" s="259"/>
      <c r="M304" s="260"/>
      <c r="N304" s="261"/>
      <c r="O304" s="261"/>
      <c r="P304" s="261"/>
      <c r="Q304" s="261"/>
      <c r="R304" s="261"/>
      <c r="S304" s="261"/>
      <c r="T304" s="262"/>
      <c r="AT304" s="263" t="s">
        <v>278</v>
      </c>
      <c r="AU304" s="263" t="s">
        <v>92</v>
      </c>
      <c r="AV304" s="12" t="s">
        <v>92</v>
      </c>
      <c r="AW304" s="12" t="s">
        <v>47</v>
      </c>
      <c r="AX304" s="12" t="s">
        <v>24</v>
      </c>
      <c r="AY304" s="263" t="s">
        <v>261</v>
      </c>
    </row>
    <row r="305" spans="2:65" s="1" customFormat="1" ht="14.4" customHeight="1">
      <c r="B305" s="48"/>
      <c r="C305" s="228" t="s">
        <v>739</v>
      </c>
      <c r="D305" s="228" t="s">
        <v>262</v>
      </c>
      <c r="E305" s="229" t="s">
        <v>1307</v>
      </c>
      <c r="F305" s="230" t="s">
        <v>1308</v>
      </c>
      <c r="G305" s="231" t="s">
        <v>504</v>
      </c>
      <c r="H305" s="232">
        <v>1.97</v>
      </c>
      <c r="I305" s="233"/>
      <c r="J305" s="232">
        <f>ROUND(I305*H305,2)</f>
        <v>0</v>
      </c>
      <c r="K305" s="230" t="s">
        <v>266</v>
      </c>
      <c r="L305" s="74"/>
      <c r="M305" s="234" t="s">
        <v>40</v>
      </c>
      <c r="N305" s="235" t="s">
        <v>55</v>
      </c>
      <c r="O305" s="49"/>
      <c r="P305" s="236">
        <f>O305*H305</f>
        <v>0</v>
      </c>
      <c r="Q305" s="236">
        <v>0.00012765</v>
      </c>
      <c r="R305" s="236">
        <f>Q305*H305</f>
        <v>0.0002514705</v>
      </c>
      <c r="S305" s="236">
        <v>0</v>
      </c>
      <c r="T305" s="237">
        <f>S305*H305</f>
        <v>0</v>
      </c>
      <c r="AR305" s="25" t="s">
        <v>563</v>
      </c>
      <c r="AT305" s="25" t="s">
        <v>262</v>
      </c>
      <c r="AU305" s="25" t="s">
        <v>92</v>
      </c>
      <c r="AY305" s="25" t="s">
        <v>261</v>
      </c>
      <c r="BE305" s="238">
        <f>IF(N305="základní",J305,0)</f>
        <v>0</v>
      </c>
      <c r="BF305" s="238">
        <f>IF(N305="snížená",J305,0)</f>
        <v>0</v>
      </c>
      <c r="BG305" s="238">
        <f>IF(N305="zákl. přenesená",J305,0)</f>
        <v>0</v>
      </c>
      <c r="BH305" s="238">
        <f>IF(N305="sníž. přenesená",J305,0)</f>
        <v>0</v>
      </c>
      <c r="BI305" s="238">
        <f>IF(N305="nulová",J305,0)</f>
        <v>0</v>
      </c>
      <c r="BJ305" s="25" t="s">
        <v>24</v>
      </c>
      <c r="BK305" s="238">
        <f>ROUND(I305*H305,2)</f>
        <v>0</v>
      </c>
      <c r="BL305" s="25" t="s">
        <v>563</v>
      </c>
      <c r="BM305" s="25" t="s">
        <v>2557</v>
      </c>
    </row>
    <row r="306" spans="2:47" s="1" customFormat="1" ht="13.5">
      <c r="B306" s="48"/>
      <c r="C306" s="76"/>
      <c r="D306" s="239" t="s">
        <v>269</v>
      </c>
      <c r="E306" s="76"/>
      <c r="F306" s="240" t="s">
        <v>1310</v>
      </c>
      <c r="G306" s="76"/>
      <c r="H306" s="76"/>
      <c r="I306" s="198"/>
      <c r="J306" s="76"/>
      <c r="K306" s="76"/>
      <c r="L306" s="74"/>
      <c r="M306" s="241"/>
      <c r="N306" s="49"/>
      <c r="O306" s="49"/>
      <c r="P306" s="49"/>
      <c r="Q306" s="49"/>
      <c r="R306" s="49"/>
      <c r="S306" s="49"/>
      <c r="T306" s="97"/>
      <c r="AT306" s="25" t="s">
        <v>269</v>
      </c>
      <c r="AU306" s="25" t="s">
        <v>92</v>
      </c>
    </row>
    <row r="307" spans="2:65" s="1" customFormat="1" ht="14.4" customHeight="1">
      <c r="B307" s="48"/>
      <c r="C307" s="228" t="s">
        <v>746</v>
      </c>
      <c r="D307" s="228" t="s">
        <v>262</v>
      </c>
      <c r="E307" s="229" t="s">
        <v>1311</v>
      </c>
      <c r="F307" s="230" t="s">
        <v>1312</v>
      </c>
      <c r="G307" s="231" t="s">
        <v>504</v>
      </c>
      <c r="H307" s="232">
        <v>1.97</v>
      </c>
      <c r="I307" s="233"/>
      <c r="J307" s="232">
        <f>ROUND(I307*H307,2)</f>
        <v>0</v>
      </c>
      <c r="K307" s="230" t="s">
        <v>266</v>
      </c>
      <c r="L307" s="74"/>
      <c r="M307" s="234" t="s">
        <v>40</v>
      </c>
      <c r="N307" s="235" t="s">
        <v>55</v>
      </c>
      <c r="O307" s="49"/>
      <c r="P307" s="236">
        <f>O307*H307</f>
        <v>0</v>
      </c>
      <c r="Q307" s="236">
        <v>0.000107</v>
      </c>
      <c r="R307" s="236">
        <f>Q307*H307</f>
        <v>0.00021079</v>
      </c>
      <c r="S307" s="236">
        <v>0</v>
      </c>
      <c r="T307" s="237">
        <f>S307*H307</f>
        <v>0</v>
      </c>
      <c r="AR307" s="25" t="s">
        <v>563</v>
      </c>
      <c r="AT307" s="25" t="s">
        <v>262</v>
      </c>
      <c r="AU307" s="25" t="s">
        <v>92</v>
      </c>
      <c r="AY307" s="25" t="s">
        <v>261</v>
      </c>
      <c r="BE307" s="238">
        <f>IF(N307="základní",J307,0)</f>
        <v>0</v>
      </c>
      <c r="BF307" s="238">
        <f>IF(N307="snížená",J307,0)</f>
        <v>0</v>
      </c>
      <c r="BG307" s="238">
        <f>IF(N307="zákl. přenesená",J307,0)</f>
        <v>0</v>
      </c>
      <c r="BH307" s="238">
        <f>IF(N307="sníž. přenesená",J307,0)</f>
        <v>0</v>
      </c>
      <c r="BI307" s="238">
        <f>IF(N307="nulová",J307,0)</f>
        <v>0</v>
      </c>
      <c r="BJ307" s="25" t="s">
        <v>24</v>
      </c>
      <c r="BK307" s="238">
        <f>ROUND(I307*H307,2)</f>
        <v>0</v>
      </c>
      <c r="BL307" s="25" t="s">
        <v>563</v>
      </c>
      <c r="BM307" s="25" t="s">
        <v>2558</v>
      </c>
    </row>
    <row r="308" spans="2:47" s="1" customFormat="1" ht="13.5">
      <c r="B308" s="48"/>
      <c r="C308" s="76"/>
      <c r="D308" s="239" t="s">
        <v>269</v>
      </c>
      <c r="E308" s="76"/>
      <c r="F308" s="240" t="s">
        <v>1314</v>
      </c>
      <c r="G308" s="76"/>
      <c r="H308" s="76"/>
      <c r="I308" s="198"/>
      <c r="J308" s="76"/>
      <c r="K308" s="76"/>
      <c r="L308" s="74"/>
      <c r="M308" s="264"/>
      <c r="N308" s="265"/>
      <c r="O308" s="265"/>
      <c r="P308" s="265"/>
      <c r="Q308" s="265"/>
      <c r="R308" s="265"/>
      <c r="S308" s="265"/>
      <c r="T308" s="266"/>
      <c r="AT308" s="25" t="s">
        <v>269</v>
      </c>
      <c r="AU308" s="25" t="s">
        <v>92</v>
      </c>
    </row>
    <row r="309" spans="2:12" s="1" customFormat="1" ht="6.95" customHeight="1">
      <c r="B309" s="69"/>
      <c r="C309" s="70"/>
      <c r="D309" s="70"/>
      <c r="E309" s="70"/>
      <c r="F309" s="70"/>
      <c r="G309" s="70"/>
      <c r="H309" s="70"/>
      <c r="I309" s="180"/>
      <c r="J309" s="70"/>
      <c r="K309" s="70"/>
      <c r="L309" s="74"/>
    </row>
  </sheetData>
  <sheetProtection password="CC35" sheet="1" objects="1" scenarios="1" formatColumns="0" formatRows="0" autoFilter="0"/>
  <autoFilter ref="C91:K308"/>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189</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2333</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2559</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128</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2560</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ROUND(SUM(BE85:BE145),2)</f>
        <v>0</v>
      </c>
      <c r="G32" s="49"/>
      <c r="H32" s="49"/>
      <c r="I32" s="172">
        <v>0.21</v>
      </c>
      <c r="J32" s="171">
        <f>ROUND(ROUND((SUM(BE85:BE145)),2)*I32,2)</f>
        <v>0</v>
      </c>
      <c r="K32" s="53"/>
    </row>
    <row r="33" spans="2:11" s="1" customFormat="1" ht="14.4" customHeight="1">
      <c r="B33" s="48"/>
      <c r="C33" s="49"/>
      <c r="D33" s="49"/>
      <c r="E33" s="57" t="s">
        <v>56</v>
      </c>
      <c r="F33" s="171">
        <f>ROUND(SUM(BF85:BF145),2)</f>
        <v>0</v>
      </c>
      <c r="G33" s="49"/>
      <c r="H33" s="49"/>
      <c r="I33" s="172">
        <v>0.15</v>
      </c>
      <c r="J33" s="171">
        <f>ROUND(ROUND((SUM(BF85:BF145)),2)*I33,2)</f>
        <v>0</v>
      </c>
      <c r="K33" s="53"/>
    </row>
    <row r="34" spans="2:11" s="1" customFormat="1" ht="14.4" customHeight="1" hidden="1">
      <c r="B34" s="48"/>
      <c r="C34" s="49"/>
      <c r="D34" s="49"/>
      <c r="E34" s="57" t="s">
        <v>57</v>
      </c>
      <c r="F34" s="171">
        <f>ROUND(SUM(BG85:BG145),2)</f>
        <v>0</v>
      </c>
      <c r="G34" s="49"/>
      <c r="H34" s="49"/>
      <c r="I34" s="172">
        <v>0.21</v>
      </c>
      <c r="J34" s="171">
        <v>0</v>
      </c>
      <c r="K34" s="53"/>
    </row>
    <row r="35" spans="2:11" s="1" customFormat="1" ht="14.4" customHeight="1" hidden="1">
      <c r="B35" s="48"/>
      <c r="C35" s="49"/>
      <c r="D35" s="49"/>
      <c r="E35" s="57" t="s">
        <v>58</v>
      </c>
      <c r="F35" s="171">
        <f>ROUND(SUM(BH85:BH145),2)</f>
        <v>0</v>
      </c>
      <c r="G35" s="49"/>
      <c r="H35" s="49"/>
      <c r="I35" s="172">
        <v>0.15</v>
      </c>
      <c r="J35" s="171">
        <v>0</v>
      </c>
      <c r="K35" s="53"/>
    </row>
    <row r="36" spans="2:11" s="1" customFormat="1" ht="14.4" customHeight="1" hidden="1">
      <c r="B36" s="48"/>
      <c r="C36" s="49"/>
      <c r="D36" s="49"/>
      <c r="E36" s="57" t="s">
        <v>59</v>
      </c>
      <c r="F36" s="171">
        <f>ROUND(SUM(BI85:BI145),2)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2333</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05-4 - Úpravy v zátopě HliR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J139</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2333</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05-4 - Úpravy v zátopě HliR</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0.11473100000000001</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P87+P139</f>
        <v>0</v>
      </c>
      <c r="Q86" s="222"/>
      <c r="R86" s="223">
        <f>R87+R139</f>
        <v>0.11473100000000001</v>
      </c>
      <c r="S86" s="222"/>
      <c r="T86" s="224">
        <f>T87+T139</f>
        <v>0</v>
      </c>
      <c r="AR86" s="225" t="s">
        <v>24</v>
      </c>
      <c r="AT86" s="226" t="s">
        <v>83</v>
      </c>
      <c r="AU86" s="226" t="s">
        <v>84</v>
      </c>
      <c r="AY86" s="225" t="s">
        <v>261</v>
      </c>
      <c r="BK86" s="227">
        <f>BK87+BK139</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SUM(P88:P138)</f>
        <v>0</v>
      </c>
      <c r="Q87" s="222"/>
      <c r="R87" s="223">
        <f>SUM(R88:R138)</f>
        <v>0.11473100000000001</v>
      </c>
      <c r="S87" s="222"/>
      <c r="T87" s="224">
        <f>SUM(T88:T138)</f>
        <v>0</v>
      </c>
      <c r="AR87" s="225" t="s">
        <v>24</v>
      </c>
      <c r="AT87" s="226" t="s">
        <v>83</v>
      </c>
      <c r="AU87" s="226" t="s">
        <v>24</v>
      </c>
      <c r="AY87" s="225" t="s">
        <v>261</v>
      </c>
      <c r="BK87" s="227">
        <f>SUM(BK88:BK138)</f>
        <v>0</v>
      </c>
    </row>
    <row r="88" spans="2:65" s="1" customFormat="1" ht="14.4" customHeight="1">
      <c r="B88" s="48"/>
      <c r="C88" s="228" t="s">
        <v>24</v>
      </c>
      <c r="D88" s="228" t="s">
        <v>262</v>
      </c>
      <c r="E88" s="229" t="s">
        <v>1317</v>
      </c>
      <c r="F88" s="230" t="s">
        <v>1318</v>
      </c>
      <c r="G88" s="231" t="s">
        <v>1319</v>
      </c>
      <c r="H88" s="232">
        <v>0.51</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2561</v>
      </c>
    </row>
    <row r="89" spans="2:47" s="1" customFormat="1" ht="13.5">
      <c r="B89" s="48"/>
      <c r="C89" s="76"/>
      <c r="D89" s="239" t="s">
        <v>269</v>
      </c>
      <c r="E89" s="76"/>
      <c r="F89" s="240" t="s">
        <v>1321</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1322</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2562</v>
      </c>
      <c r="G91" s="254"/>
      <c r="H91" s="257">
        <v>0.51</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1324</v>
      </c>
      <c r="F92" s="230" t="s">
        <v>1325</v>
      </c>
      <c r="G92" s="231" t="s">
        <v>1319</v>
      </c>
      <c r="H92" s="232">
        <v>0.05</v>
      </c>
      <c r="I92" s="233"/>
      <c r="J92" s="232">
        <f>ROUND(I92*H92,2)</f>
        <v>0</v>
      </c>
      <c r="K92" s="230" t="s">
        <v>266</v>
      </c>
      <c r="L92" s="74"/>
      <c r="M92" s="234" t="s">
        <v>40</v>
      </c>
      <c r="N92" s="235" t="s">
        <v>55</v>
      </c>
      <c r="O92" s="49"/>
      <c r="P92" s="236">
        <f>O92*H92</f>
        <v>0</v>
      </c>
      <c r="Q92" s="236">
        <v>0.247</v>
      </c>
      <c r="R92" s="236">
        <f>Q92*H92</f>
        <v>0.01235</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2563</v>
      </c>
    </row>
    <row r="93" spans="2:47" s="1" customFormat="1" ht="13.5">
      <c r="B93" s="48"/>
      <c r="C93" s="76"/>
      <c r="D93" s="239" t="s">
        <v>269</v>
      </c>
      <c r="E93" s="76"/>
      <c r="F93" s="240" t="s">
        <v>1327</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1328</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2564</v>
      </c>
      <c r="G95" s="254"/>
      <c r="H95" s="257">
        <v>0.05</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282</v>
      </c>
      <c r="D96" s="228" t="s">
        <v>262</v>
      </c>
      <c r="E96" s="229" t="s">
        <v>1330</v>
      </c>
      <c r="F96" s="230" t="s">
        <v>1331</v>
      </c>
      <c r="G96" s="231" t="s">
        <v>504</v>
      </c>
      <c r="H96" s="232">
        <v>257.25</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2565</v>
      </c>
    </row>
    <row r="97" spans="2:47" s="1" customFormat="1" ht="13.5">
      <c r="B97" s="48"/>
      <c r="C97" s="76"/>
      <c r="D97" s="239" t="s">
        <v>269</v>
      </c>
      <c r="E97" s="76"/>
      <c r="F97" s="240" t="s">
        <v>1333</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1334</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5" t="s">
        <v>40</v>
      </c>
      <c r="F99" s="256" t="s">
        <v>2566</v>
      </c>
      <c r="G99" s="254"/>
      <c r="H99" s="257">
        <v>257.25</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1336</v>
      </c>
      <c r="F100" s="230" t="s">
        <v>1337</v>
      </c>
      <c r="G100" s="231" t="s">
        <v>504</v>
      </c>
      <c r="H100" s="232">
        <v>565.95</v>
      </c>
      <c r="I100" s="233"/>
      <c r="J100" s="232">
        <f>ROUND(I100*H100,2)</f>
        <v>0</v>
      </c>
      <c r="K100" s="230" t="s">
        <v>40</v>
      </c>
      <c r="L100" s="74"/>
      <c r="M100" s="234" t="s">
        <v>40</v>
      </c>
      <c r="N100" s="235" t="s">
        <v>55</v>
      </c>
      <c r="O100" s="49"/>
      <c r="P100" s="236">
        <f>O100*H100</f>
        <v>0</v>
      </c>
      <c r="Q100" s="236">
        <v>0.00018</v>
      </c>
      <c r="R100" s="236">
        <f>Q100*H100</f>
        <v>0.10187100000000002</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2567</v>
      </c>
    </row>
    <row r="101" spans="2:47" s="1" customFormat="1" ht="13.5">
      <c r="B101" s="48"/>
      <c r="C101" s="76"/>
      <c r="D101" s="239" t="s">
        <v>271</v>
      </c>
      <c r="E101" s="76"/>
      <c r="F101" s="242" t="s">
        <v>1678</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2568</v>
      </c>
      <c r="G102" s="254"/>
      <c r="H102" s="257">
        <v>565.95</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1341</v>
      </c>
      <c r="F103" s="230" t="s">
        <v>1342</v>
      </c>
      <c r="G103" s="231" t="s">
        <v>474</v>
      </c>
      <c r="H103" s="232">
        <v>3</v>
      </c>
      <c r="I103" s="233"/>
      <c r="J103" s="232">
        <f>ROUND(I103*H103,2)</f>
        <v>0</v>
      </c>
      <c r="K103" s="230" t="s">
        <v>40</v>
      </c>
      <c r="L103" s="74"/>
      <c r="M103" s="234" t="s">
        <v>40</v>
      </c>
      <c r="N103" s="235" t="s">
        <v>55</v>
      </c>
      <c r="O103" s="49"/>
      <c r="P103" s="236">
        <f>O103*H103</f>
        <v>0</v>
      </c>
      <c r="Q103" s="236">
        <v>0.00017</v>
      </c>
      <c r="R103" s="236">
        <f>Q103*H103</f>
        <v>0.00051</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2569</v>
      </c>
    </row>
    <row r="104" spans="2:47" s="1" customFormat="1" ht="13.5">
      <c r="B104" s="48"/>
      <c r="C104" s="76"/>
      <c r="D104" s="239" t="s">
        <v>271</v>
      </c>
      <c r="E104" s="76"/>
      <c r="F104" s="242" t="s">
        <v>1344</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1345</v>
      </c>
      <c r="G105" s="254"/>
      <c r="H105" s="257">
        <v>3</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14.4" customHeight="1">
      <c r="B106" s="48"/>
      <c r="C106" s="228" t="s">
        <v>297</v>
      </c>
      <c r="D106" s="228" t="s">
        <v>262</v>
      </c>
      <c r="E106" s="229" t="s">
        <v>1681</v>
      </c>
      <c r="F106" s="230" t="s">
        <v>1682</v>
      </c>
      <c r="G106" s="231" t="s">
        <v>340</v>
      </c>
      <c r="H106" s="232">
        <v>1461</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2570</v>
      </c>
    </row>
    <row r="107" spans="2:47" s="1" customFormat="1" ht="13.5">
      <c r="B107" s="48"/>
      <c r="C107" s="76"/>
      <c r="D107" s="239" t="s">
        <v>269</v>
      </c>
      <c r="E107" s="76"/>
      <c r="F107" s="240" t="s">
        <v>1684</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1685</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5" t="s">
        <v>40</v>
      </c>
      <c r="F109" s="256" t="s">
        <v>2571</v>
      </c>
      <c r="G109" s="254"/>
      <c r="H109" s="257">
        <v>1461</v>
      </c>
      <c r="I109" s="258"/>
      <c r="J109" s="254"/>
      <c r="K109" s="254"/>
      <c r="L109" s="259"/>
      <c r="M109" s="260"/>
      <c r="N109" s="261"/>
      <c r="O109" s="261"/>
      <c r="P109" s="261"/>
      <c r="Q109" s="261"/>
      <c r="R109" s="261"/>
      <c r="S109" s="261"/>
      <c r="T109" s="262"/>
      <c r="AT109" s="263" t="s">
        <v>278</v>
      </c>
      <c r="AU109" s="263" t="s">
        <v>92</v>
      </c>
      <c r="AV109" s="12" t="s">
        <v>92</v>
      </c>
      <c r="AW109" s="12" t="s">
        <v>47</v>
      </c>
      <c r="AX109" s="12" t="s">
        <v>24</v>
      </c>
      <c r="AY109" s="263" t="s">
        <v>261</v>
      </c>
    </row>
    <row r="110" spans="2:65" s="1" customFormat="1" ht="22.8" customHeight="1">
      <c r="B110" s="48"/>
      <c r="C110" s="228" t="s">
        <v>303</v>
      </c>
      <c r="D110" s="228" t="s">
        <v>262</v>
      </c>
      <c r="E110" s="229" t="s">
        <v>532</v>
      </c>
      <c r="F110" s="230" t="s">
        <v>533</v>
      </c>
      <c r="G110" s="231" t="s">
        <v>340</v>
      </c>
      <c r="H110" s="232">
        <v>157.5</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2572</v>
      </c>
    </row>
    <row r="111" spans="2:47" s="1" customFormat="1" ht="13.5">
      <c r="B111" s="48"/>
      <c r="C111" s="76"/>
      <c r="D111" s="239" t="s">
        <v>269</v>
      </c>
      <c r="E111" s="76"/>
      <c r="F111" s="240" t="s">
        <v>535</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536</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2573</v>
      </c>
      <c r="G113" s="254"/>
      <c r="H113" s="257">
        <v>157.5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308</v>
      </c>
      <c r="D114" s="228" t="s">
        <v>262</v>
      </c>
      <c r="E114" s="229" t="s">
        <v>1689</v>
      </c>
      <c r="F114" s="230" t="s">
        <v>1690</v>
      </c>
      <c r="G114" s="231" t="s">
        <v>340</v>
      </c>
      <c r="H114" s="232">
        <v>1461</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2574</v>
      </c>
    </row>
    <row r="115" spans="2:47" s="1" customFormat="1" ht="13.5">
      <c r="B115" s="48"/>
      <c r="C115" s="76"/>
      <c r="D115" s="239" t="s">
        <v>269</v>
      </c>
      <c r="E115" s="76"/>
      <c r="F115" s="240" t="s">
        <v>1692</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1693</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2575</v>
      </c>
      <c r="G117" s="254"/>
      <c r="H117" s="257">
        <v>1461</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313</v>
      </c>
      <c r="D118" s="228" t="s">
        <v>262</v>
      </c>
      <c r="E118" s="229" t="s">
        <v>1695</v>
      </c>
      <c r="F118" s="230" t="s">
        <v>1696</v>
      </c>
      <c r="G118" s="231" t="s">
        <v>340</v>
      </c>
      <c r="H118" s="232">
        <v>1461</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2576</v>
      </c>
    </row>
    <row r="119" spans="2:47" s="1" customFormat="1" ht="13.5">
      <c r="B119" s="48"/>
      <c r="C119" s="76"/>
      <c r="D119" s="239" t="s">
        <v>269</v>
      </c>
      <c r="E119" s="76"/>
      <c r="F119" s="240" t="s">
        <v>1698</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373</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2577</v>
      </c>
      <c r="G121" s="254"/>
      <c r="H121" s="257">
        <v>1461</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22.8" customHeight="1">
      <c r="B122" s="48"/>
      <c r="C122" s="228" t="s">
        <v>29</v>
      </c>
      <c r="D122" s="228" t="s">
        <v>262</v>
      </c>
      <c r="E122" s="229" t="s">
        <v>608</v>
      </c>
      <c r="F122" s="230" t="s">
        <v>609</v>
      </c>
      <c r="G122" s="231" t="s">
        <v>340</v>
      </c>
      <c r="H122" s="232">
        <v>444.4</v>
      </c>
      <c r="I122" s="233"/>
      <c r="J122" s="232">
        <f>ROUND(I122*H122,2)</f>
        <v>0</v>
      </c>
      <c r="K122" s="230" t="s">
        <v>266</v>
      </c>
      <c r="L122" s="74"/>
      <c r="M122" s="234" t="s">
        <v>40</v>
      </c>
      <c r="N122" s="235" t="s">
        <v>55</v>
      </c>
      <c r="O122" s="49"/>
      <c r="P122" s="236">
        <f>O122*H122</f>
        <v>0</v>
      </c>
      <c r="Q122" s="236">
        <v>0</v>
      </c>
      <c r="R122" s="236">
        <f>Q122*H122</f>
        <v>0</v>
      </c>
      <c r="S122" s="236">
        <v>0</v>
      </c>
      <c r="T122" s="237">
        <f>S122*H122</f>
        <v>0</v>
      </c>
      <c r="AR122" s="25" t="s">
        <v>287</v>
      </c>
      <c r="AT122" s="25" t="s">
        <v>262</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2578</v>
      </c>
    </row>
    <row r="123" spans="2:47" s="1" customFormat="1" ht="13.5">
      <c r="B123" s="48"/>
      <c r="C123" s="76"/>
      <c r="D123" s="239" t="s">
        <v>269</v>
      </c>
      <c r="E123" s="76"/>
      <c r="F123" s="240" t="s">
        <v>611</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343</v>
      </c>
      <c r="E124" s="76"/>
      <c r="F124" s="310" t="s">
        <v>612</v>
      </c>
      <c r="G124" s="76"/>
      <c r="H124" s="76"/>
      <c r="I124" s="198"/>
      <c r="J124" s="76"/>
      <c r="K124" s="76"/>
      <c r="L124" s="74"/>
      <c r="M124" s="241"/>
      <c r="N124" s="49"/>
      <c r="O124" s="49"/>
      <c r="P124" s="49"/>
      <c r="Q124" s="49"/>
      <c r="R124" s="49"/>
      <c r="S124" s="49"/>
      <c r="T124" s="97"/>
      <c r="AT124" s="25" t="s">
        <v>343</v>
      </c>
      <c r="AU124" s="25" t="s">
        <v>92</v>
      </c>
    </row>
    <row r="125" spans="2:51" s="12" customFormat="1" ht="13.5">
      <c r="B125" s="253"/>
      <c r="C125" s="254"/>
      <c r="D125" s="239" t="s">
        <v>278</v>
      </c>
      <c r="E125" s="255" t="s">
        <v>40</v>
      </c>
      <c r="F125" s="256" t="s">
        <v>2579</v>
      </c>
      <c r="G125" s="254"/>
      <c r="H125" s="257">
        <v>157.5</v>
      </c>
      <c r="I125" s="258"/>
      <c r="J125" s="254"/>
      <c r="K125" s="254"/>
      <c r="L125" s="259"/>
      <c r="M125" s="260"/>
      <c r="N125" s="261"/>
      <c r="O125" s="261"/>
      <c r="P125" s="261"/>
      <c r="Q125" s="261"/>
      <c r="R125" s="261"/>
      <c r="S125" s="261"/>
      <c r="T125" s="262"/>
      <c r="AT125" s="263" t="s">
        <v>278</v>
      </c>
      <c r="AU125" s="263" t="s">
        <v>92</v>
      </c>
      <c r="AV125" s="12" t="s">
        <v>92</v>
      </c>
      <c r="AW125" s="12" t="s">
        <v>47</v>
      </c>
      <c r="AX125" s="12" t="s">
        <v>84</v>
      </c>
      <c r="AY125" s="263" t="s">
        <v>261</v>
      </c>
    </row>
    <row r="126" spans="2:51" s="12" customFormat="1" ht="13.5">
      <c r="B126" s="253"/>
      <c r="C126" s="254"/>
      <c r="D126" s="239" t="s">
        <v>278</v>
      </c>
      <c r="E126" s="255" t="s">
        <v>40</v>
      </c>
      <c r="F126" s="256" t="s">
        <v>2580</v>
      </c>
      <c r="G126" s="254"/>
      <c r="H126" s="257">
        <v>286.9</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5" customFormat="1" ht="13.5">
      <c r="B127" s="290"/>
      <c r="C127" s="291"/>
      <c r="D127" s="239" t="s">
        <v>278</v>
      </c>
      <c r="E127" s="292" t="s">
        <v>40</v>
      </c>
      <c r="F127" s="293" t="s">
        <v>380</v>
      </c>
      <c r="G127" s="291"/>
      <c r="H127" s="294">
        <v>444.4</v>
      </c>
      <c r="I127" s="295"/>
      <c r="J127" s="291"/>
      <c r="K127" s="291"/>
      <c r="L127" s="296"/>
      <c r="M127" s="297"/>
      <c r="N127" s="298"/>
      <c r="O127" s="298"/>
      <c r="P127" s="298"/>
      <c r="Q127" s="298"/>
      <c r="R127" s="298"/>
      <c r="S127" s="298"/>
      <c r="T127" s="299"/>
      <c r="AT127" s="300" t="s">
        <v>278</v>
      </c>
      <c r="AU127" s="300" t="s">
        <v>92</v>
      </c>
      <c r="AV127" s="15" t="s">
        <v>287</v>
      </c>
      <c r="AW127" s="15" t="s">
        <v>47</v>
      </c>
      <c r="AX127" s="15" t="s">
        <v>24</v>
      </c>
      <c r="AY127" s="300" t="s">
        <v>261</v>
      </c>
    </row>
    <row r="128" spans="2:65" s="1" customFormat="1" ht="14.4" customHeight="1">
      <c r="B128" s="48"/>
      <c r="C128" s="228" t="s">
        <v>324</v>
      </c>
      <c r="D128" s="228" t="s">
        <v>262</v>
      </c>
      <c r="E128" s="229" t="s">
        <v>356</v>
      </c>
      <c r="F128" s="230" t="s">
        <v>357</v>
      </c>
      <c r="G128" s="231" t="s">
        <v>340</v>
      </c>
      <c r="H128" s="232">
        <v>1461</v>
      </c>
      <c r="I128" s="233"/>
      <c r="J128" s="232">
        <f>ROUND(I128*H128,2)</f>
        <v>0</v>
      </c>
      <c r="K128" s="230" t="s">
        <v>266</v>
      </c>
      <c r="L128" s="74"/>
      <c r="M128" s="234" t="s">
        <v>40</v>
      </c>
      <c r="N128" s="235" t="s">
        <v>55</v>
      </c>
      <c r="O128" s="49"/>
      <c r="P128" s="236">
        <f>O128*H128</f>
        <v>0</v>
      </c>
      <c r="Q128" s="236">
        <v>0</v>
      </c>
      <c r="R128" s="236">
        <f>Q128*H128</f>
        <v>0</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2581</v>
      </c>
    </row>
    <row r="129" spans="2:47" s="1" customFormat="1" ht="13.5">
      <c r="B129" s="48"/>
      <c r="C129" s="76"/>
      <c r="D129" s="239" t="s">
        <v>269</v>
      </c>
      <c r="E129" s="76"/>
      <c r="F129" s="240" t="s">
        <v>357</v>
      </c>
      <c r="G129" s="76"/>
      <c r="H129" s="76"/>
      <c r="I129" s="198"/>
      <c r="J129" s="76"/>
      <c r="K129" s="76"/>
      <c r="L129" s="74"/>
      <c r="M129" s="241"/>
      <c r="N129" s="49"/>
      <c r="O129" s="49"/>
      <c r="P129" s="49"/>
      <c r="Q129" s="49"/>
      <c r="R129" s="49"/>
      <c r="S129" s="49"/>
      <c r="T129" s="97"/>
      <c r="AT129" s="25" t="s">
        <v>269</v>
      </c>
      <c r="AU129" s="25" t="s">
        <v>92</v>
      </c>
    </row>
    <row r="130" spans="2:47" s="1" customFormat="1" ht="13.5">
      <c r="B130" s="48"/>
      <c r="C130" s="76"/>
      <c r="D130" s="239" t="s">
        <v>343</v>
      </c>
      <c r="E130" s="76"/>
      <c r="F130" s="242" t="s">
        <v>359</v>
      </c>
      <c r="G130" s="76"/>
      <c r="H130" s="76"/>
      <c r="I130" s="198"/>
      <c r="J130" s="76"/>
      <c r="K130" s="76"/>
      <c r="L130" s="74"/>
      <c r="M130" s="241"/>
      <c r="N130" s="49"/>
      <c r="O130" s="49"/>
      <c r="P130" s="49"/>
      <c r="Q130" s="49"/>
      <c r="R130" s="49"/>
      <c r="S130" s="49"/>
      <c r="T130" s="97"/>
      <c r="AT130" s="25" t="s">
        <v>343</v>
      </c>
      <c r="AU130" s="25" t="s">
        <v>92</v>
      </c>
    </row>
    <row r="131" spans="2:51" s="12" customFormat="1" ht="13.5">
      <c r="B131" s="253"/>
      <c r="C131" s="254"/>
      <c r="D131" s="239" t="s">
        <v>278</v>
      </c>
      <c r="E131" s="255" t="s">
        <v>40</v>
      </c>
      <c r="F131" s="256" t="s">
        <v>2582</v>
      </c>
      <c r="G131" s="254"/>
      <c r="H131" s="257">
        <v>1461</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14.4" customHeight="1">
      <c r="B132" s="48"/>
      <c r="C132" s="228" t="s">
        <v>538</v>
      </c>
      <c r="D132" s="228" t="s">
        <v>262</v>
      </c>
      <c r="E132" s="229" t="s">
        <v>1705</v>
      </c>
      <c r="F132" s="230" t="s">
        <v>1706</v>
      </c>
      <c r="G132" s="231" t="s">
        <v>363</v>
      </c>
      <c r="H132" s="232">
        <v>2191.5</v>
      </c>
      <c r="I132" s="233"/>
      <c r="J132" s="232">
        <f>ROUND(I132*H132,2)</f>
        <v>0</v>
      </c>
      <c r="K132" s="230" t="s">
        <v>40</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2583</v>
      </c>
    </row>
    <row r="133" spans="2:47" s="1" customFormat="1" ht="13.5">
      <c r="B133" s="48"/>
      <c r="C133" s="76"/>
      <c r="D133" s="239" t="s">
        <v>271</v>
      </c>
      <c r="E133" s="76"/>
      <c r="F133" s="242" t="s">
        <v>1708</v>
      </c>
      <c r="G133" s="76"/>
      <c r="H133" s="76"/>
      <c r="I133" s="198"/>
      <c r="J133" s="76"/>
      <c r="K133" s="76"/>
      <c r="L133" s="74"/>
      <c r="M133" s="241"/>
      <c r="N133" s="49"/>
      <c r="O133" s="49"/>
      <c r="P133" s="49"/>
      <c r="Q133" s="49"/>
      <c r="R133" s="49"/>
      <c r="S133" s="49"/>
      <c r="T133" s="97"/>
      <c r="AT133" s="25" t="s">
        <v>271</v>
      </c>
      <c r="AU133" s="25" t="s">
        <v>92</v>
      </c>
    </row>
    <row r="134" spans="2:51" s="12" customFormat="1" ht="13.5">
      <c r="B134" s="253"/>
      <c r="C134" s="254"/>
      <c r="D134" s="239" t="s">
        <v>278</v>
      </c>
      <c r="E134" s="255" t="s">
        <v>40</v>
      </c>
      <c r="F134" s="256" t="s">
        <v>2584</v>
      </c>
      <c r="G134" s="254"/>
      <c r="H134" s="257">
        <v>2191.5</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545</v>
      </c>
      <c r="D135" s="228" t="s">
        <v>262</v>
      </c>
      <c r="E135" s="229" t="s">
        <v>640</v>
      </c>
      <c r="F135" s="230" t="s">
        <v>641</v>
      </c>
      <c r="G135" s="231" t="s">
        <v>340</v>
      </c>
      <c r="H135" s="232">
        <v>157</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2585</v>
      </c>
    </row>
    <row r="136" spans="2:47" s="1" customFormat="1" ht="13.5">
      <c r="B136" s="48"/>
      <c r="C136" s="76"/>
      <c r="D136" s="239" t="s">
        <v>269</v>
      </c>
      <c r="E136" s="76"/>
      <c r="F136" s="240" t="s">
        <v>643</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310" t="s">
        <v>636</v>
      </c>
      <c r="G137" s="76"/>
      <c r="H137" s="76"/>
      <c r="I137" s="198"/>
      <c r="J137" s="76"/>
      <c r="K137" s="76"/>
      <c r="L137" s="74"/>
      <c r="M137" s="241"/>
      <c r="N137" s="49"/>
      <c r="O137" s="49"/>
      <c r="P137" s="49"/>
      <c r="Q137" s="49"/>
      <c r="R137" s="49"/>
      <c r="S137" s="49"/>
      <c r="T137" s="97"/>
      <c r="AT137" s="25" t="s">
        <v>343</v>
      </c>
      <c r="AU137" s="25" t="s">
        <v>92</v>
      </c>
    </row>
    <row r="138" spans="2:51" s="12" customFormat="1" ht="13.5">
      <c r="B138" s="253"/>
      <c r="C138" s="254"/>
      <c r="D138" s="239" t="s">
        <v>278</v>
      </c>
      <c r="E138" s="255" t="s">
        <v>40</v>
      </c>
      <c r="F138" s="256" t="s">
        <v>2586</v>
      </c>
      <c r="G138" s="254"/>
      <c r="H138" s="257">
        <v>157</v>
      </c>
      <c r="I138" s="258"/>
      <c r="J138" s="254"/>
      <c r="K138" s="254"/>
      <c r="L138" s="259"/>
      <c r="M138" s="260"/>
      <c r="N138" s="261"/>
      <c r="O138" s="261"/>
      <c r="P138" s="261"/>
      <c r="Q138" s="261"/>
      <c r="R138" s="261"/>
      <c r="S138" s="261"/>
      <c r="T138" s="262"/>
      <c r="AT138" s="263" t="s">
        <v>278</v>
      </c>
      <c r="AU138" s="263" t="s">
        <v>92</v>
      </c>
      <c r="AV138" s="12" t="s">
        <v>92</v>
      </c>
      <c r="AW138" s="12" t="s">
        <v>47</v>
      </c>
      <c r="AX138" s="12" t="s">
        <v>24</v>
      </c>
      <c r="AY138" s="263" t="s">
        <v>261</v>
      </c>
    </row>
    <row r="139" spans="2:63" s="10" customFormat="1" ht="29.85" customHeight="1">
      <c r="B139" s="214"/>
      <c r="C139" s="215"/>
      <c r="D139" s="216" t="s">
        <v>83</v>
      </c>
      <c r="E139" s="274" t="s">
        <v>930</v>
      </c>
      <c r="F139" s="274" t="s">
        <v>931</v>
      </c>
      <c r="G139" s="215"/>
      <c r="H139" s="215"/>
      <c r="I139" s="218"/>
      <c r="J139" s="275">
        <f>BK139</f>
        <v>0</v>
      </c>
      <c r="K139" s="215"/>
      <c r="L139" s="220"/>
      <c r="M139" s="221"/>
      <c r="N139" s="222"/>
      <c r="O139" s="222"/>
      <c r="P139" s="223">
        <f>SUM(P140:P145)</f>
        <v>0</v>
      </c>
      <c r="Q139" s="222"/>
      <c r="R139" s="223">
        <f>SUM(R140:R145)</f>
        <v>0</v>
      </c>
      <c r="S139" s="222"/>
      <c r="T139" s="224">
        <f>SUM(T140:T145)</f>
        <v>0</v>
      </c>
      <c r="AR139" s="225" t="s">
        <v>24</v>
      </c>
      <c r="AT139" s="226" t="s">
        <v>83</v>
      </c>
      <c r="AU139" s="226" t="s">
        <v>24</v>
      </c>
      <c r="AY139" s="225" t="s">
        <v>261</v>
      </c>
      <c r="BK139" s="227">
        <f>SUM(BK140:BK145)</f>
        <v>0</v>
      </c>
    </row>
    <row r="140" spans="2:65" s="1" customFormat="1" ht="14.4" customHeight="1">
      <c r="B140" s="48"/>
      <c r="C140" s="228" t="s">
        <v>551</v>
      </c>
      <c r="D140" s="228" t="s">
        <v>262</v>
      </c>
      <c r="E140" s="229" t="s">
        <v>1352</v>
      </c>
      <c r="F140" s="230" t="s">
        <v>1353</v>
      </c>
      <c r="G140" s="231" t="s">
        <v>363</v>
      </c>
      <c r="H140" s="232">
        <v>0.11</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2587</v>
      </c>
    </row>
    <row r="141" spans="2:47" s="1" customFormat="1" ht="13.5">
      <c r="B141" s="48"/>
      <c r="C141" s="76"/>
      <c r="D141" s="239" t="s">
        <v>269</v>
      </c>
      <c r="E141" s="76"/>
      <c r="F141" s="240" t="s">
        <v>1355</v>
      </c>
      <c r="G141" s="76"/>
      <c r="H141" s="76"/>
      <c r="I141" s="198"/>
      <c r="J141" s="76"/>
      <c r="K141" s="76"/>
      <c r="L141" s="74"/>
      <c r="M141" s="241"/>
      <c r="N141" s="49"/>
      <c r="O141" s="49"/>
      <c r="P141" s="49"/>
      <c r="Q141" s="49"/>
      <c r="R141" s="49"/>
      <c r="S141" s="49"/>
      <c r="T141" s="97"/>
      <c r="AT141" s="25" t="s">
        <v>269</v>
      </c>
      <c r="AU141" s="25" t="s">
        <v>92</v>
      </c>
    </row>
    <row r="142" spans="2:47" s="1" customFormat="1" ht="13.5">
      <c r="B142" s="48"/>
      <c r="C142" s="76"/>
      <c r="D142" s="239" t="s">
        <v>343</v>
      </c>
      <c r="E142" s="76"/>
      <c r="F142" s="242" t="s">
        <v>1356</v>
      </c>
      <c r="G142" s="76"/>
      <c r="H142" s="76"/>
      <c r="I142" s="198"/>
      <c r="J142" s="76"/>
      <c r="K142" s="76"/>
      <c r="L142" s="74"/>
      <c r="M142" s="241"/>
      <c r="N142" s="49"/>
      <c r="O142" s="49"/>
      <c r="P142" s="49"/>
      <c r="Q142" s="49"/>
      <c r="R142" s="49"/>
      <c r="S142" s="49"/>
      <c r="T142" s="97"/>
      <c r="AT142" s="25" t="s">
        <v>343</v>
      </c>
      <c r="AU142" s="25" t="s">
        <v>92</v>
      </c>
    </row>
    <row r="143" spans="2:65" s="1" customFormat="1" ht="22.8" customHeight="1">
      <c r="B143" s="48"/>
      <c r="C143" s="228" t="s">
        <v>10</v>
      </c>
      <c r="D143" s="228" t="s">
        <v>262</v>
      </c>
      <c r="E143" s="229" t="s">
        <v>2329</v>
      </c>
      <c r="F143" s="230" t="s">
        <v>2330</v>
      </c>
      <c r="G143" s="231" t="s">
        <v>363</v>
      </c>
      <c r="H143" s="232">
        <v>0.11</v>
      </c>
      <c r="I143" s="233"/>
      <c r="J143" s="232">
        <f>ROUND(I143*H143,2)</f>
        <v>0</v>
      </c>
      <c r="K143" s="230" t="s">
        <v>266</v>
      </c>
      <c r="L143" s="74"/>
      <c r="M143" s="234" t="s">
        <v>40</v>
      </c>
      <c r="N143" s="235" t="s">
        <v>55</v>
      </c>
      <c r="O143" s="49"/>
      <c r="P143" s="236">
        <f>O143*H143</f>
        <v>0</v>
      </c>
      <c r="Q143" s="236">
        <v>0</v>
      </c>
      <c r="R143" s="236">
        <f>Q143*H143</f>
        <v>0</v>
      </c>
      <c r="S143" s="236">
        <v>0</v>
      </c>
      <c r="T143" s="237">
        <f>S143*H143</f>
        <v>0</v>
      </c>
      <c r="AR143" s="25" t="s">
        <v>287</v>
      </c>
      <c r="AT143" s="25" t="s">
        <v>262</v>
      </c>
      <c r="AU143" s="25" t="s">
        <v>92</v>
      </c>
      <c r="AY143" s="25" t="s">
        <v>261</v>
      </c>
      <c r="BE143" s="238">
        <f>IF(N143="základní",J143,0)</f>
        <v>0</v>
      </c>
      <c r="BF143" s="238">
        <f>IF(N143="snížená",J143,0)</f>
        <v>0</v>
      </c>
      <c r="BG143" s="238">
        <f>IF(N143="zákl. přenesená",J143,0)</f>
        <v>0</v>
      </c>
      <c r="BH143" s="238">
        <f>IF(N143="sníž. přenesená",J143,0)</f>
        <v>0</v>
      </c>
      <c r="BI143" s="238">
        <f>IF(N143="nulová",J143,0)</f>
        <v>0</v>
      </c>
      <c r="BJ143" s="25" t="s">
        <v>24</v>
      </c>
      <c r="BK143" s="238">
        <f>ROUND(I143*H143,2)</f>
        <v>0</v>
      </c>
      <c r="BL143" s="25" t="s">
        <v>287</v>
      </c>
      <c r="BM143" s="25" t="s">
        <v>2588</v>
      </c>
    </row>
    <row r="144" spans="2:47" s="1" customFormat="1" ht="13.5">
      <c r="B144" s="48"/>
      <c r="C144" s="76"/>
      <c r="D144" s="239" t="s">
        <v>269</v>
      </c>
      <c r="E144" s="76"/>
      <c r="F144" s="240" t="s">
        <v>2332</v>
      </c>
      <c r="G144" s="76"/>
      <c r="H144" s="76"/>
      <c r="I144" s="198"/>
      <c r="J144" s="76"/>
      <c r="K144" s="76"/>
      <c r="L144" s="74"/>
      <c r="M144" s="241"/>
      <c r="N144" s="49"/>
      <c r="O144" s="49"/>
      <c r="P144" s="49"/>
      <c r="Q144" s="49"/>
      <c r="R144" s="49"/>
      <c r="S144" s="49"/>
      <c r="T144" s="97"/>
      <c r="AT144" s="25" t="s">
        <v>269</v>
      </c>
      <c r="AU144" s="25" t="s">
        <v>92</v>
      </c>
    </row>
    <row r="145" spans="2:47" s="1" customFormat="1" ht="13.5">
      <c r="B145" s="48"/>
      <c r="C145" s="76"/>
      <c r="D145" s="239" t="s">
        <v>343</v>
      </c>
      <c r="E145" s="76"/>
      <c r="F145" s="242" t="s">
        <v>1356</v>
      </c>
      <c r="G145" s="76"/>
      <c r="H145" s="76"/>
      <c r="I145" s="198"/>
      <c r="J145" s="76"/>
      <c r="K145" s="76"/>
      <c r="L145" s="74"/>
      <c r="M145" s="264"/>
      <c r="N145" s="265"/>
      <c r="O145" s="265"/>
      <c r="P145" s="265"/>
      <c r="Q145" s="265"/>
      <c r="R145" s="265"/>
      <c r="S145" s="265"/>
      <c r="T145" s="266"/>
      <c r="AT145" s="25" t="s">
        <v>343</v>
      </c>
      <c r="AU145" s="25" t="s">
        <v>92</v>
      </c>
    </row>
    <row r="146" spans="2:12" s="1" customFormat="1" ht="6.95" customHeight="1">
      <c r="B146" s="69"/>
      <c r="C146" s="70"/>
      <c r="D146" s="70"/>
      <c r="E146" s="70"/>
      <c r="F146" s="70"/>
      <c r="G146" s="70"/>
      <c r="H146" s="70"/>
      <c r="I146" s="180"/>
      <c r="J146" s="70"/>
      <c r="K146" s="70"/>
      <c r="L146" s="74"/>
    </row>
  </sheetData>
  <sheetProtection password="CC35" sheet="1" objects="1" scenarios="1" formatColumns="0" formatRows="0" autoFilter="0"/>
  <autoFilter ref="C84:K145"/>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BR18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194</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2589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2589</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193</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2590</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ROUND(SUM(BE92:BE187),2)</f>
        <v>0</v>
      </c>
      <c r="G32" s="49"/>
      <c r="H32" s="49"/>
      <c r="I32" s="172">
        <v>0.21</v>
      </c>
      <c r="J32" s="171">
        <f>ROUND(ROUND((SUM(BE92:BE187)),2)*I32,2)</f>
        <v>0</v>
      </c>
      <c r="K32" s="53"/>
    </row>
    <row r="33" spans="2:11" s="1" customFormat="1" ht="14.4" customHeight="1">
      <c r="B33" s="48"/>
      <c r="C33" s="49"/>
      <c r="D33" s="49"/>
      <c r="E33" s="57" t="s">
        <v>56</v>
      </c>
      <c r="F33" s="171">
        <f>ROUND(SUM(BF92:BF187),2)</f>
        <v>0</v>
      </c>
      <c r="G33" s="49"/>
      <c r="H33" s="49"/>
      <c r="I33" s="172">
        <v>0.15</v>
      </c>
      <c r="J33" s="171">
        <f>ROUND(ROUND((SUM(BF92:BF187)),2)*I33,2)</f>
        <v>0</v>
      </c>
      <c r="K33" s="53"/>
    </row>
    <row r="34" spans="2:11" s="1" customFormat="1" ht="14.4" customHeight="1" hidden="1">
      <c r="B34" s="48"/>
      <c r="C34" s="49"/>
      <c r="D34" s="49"/>
      <c r="E34" s="57" t="s">
        <v>57</v>
      </c>
      <c r="F34" s="171">
        <f>ROUND(SUM(BG92:BG187),2)</f>
        <v>0</v>
      </c>
      <c r="G34" s="49"/>
      <c r="H34" s="49"/>
      <c r="I34" s="172">
        <v>0.21</v>
      </c>
      <c r="J34" s="171">
        <v>0</v>
      </c>
      <c r="K34" s="53"/>
    </row>
    <row r="35" spans="2:11" s="1" customFormat="1" ht="14.4" customHeight="1" hidden="1">
      <c r="B35" s="48"/>
      <c r="C35" s="49"/>
      <c r="D35" s="49"/>
      <c r="E35" s="57" t="s">
        <v>58</v>
      </c>
      <c r="F35" s="171">
        <f>ROUND(SUM(BH92:BH187),2)</f>
        <v>0</v>
      </c>
      <c r="G35" s="49"/>
      <c r="H35" s="49"/>
      <c r="I35" s="172">
        <v>0.15</v>
      </c>
      <c r="J35" s="171">
        <v>0</v>
      </c>
      <c r="K35" s="53"/>
    </row>
    <row r="36" spans="2:11" s="1" customFormat="1" ht="14.4" customHeight="1" hidden="1">
      <c r="B36" s="48"/>
      <c r="C36" s="49"/>
      <c r="D36" s="49"/>
      <c r="E36" s="57" t="s">
        <v>59</v>
      </c>
      <c r="F36" s="171">
        <f>ROUND(SUM(BI92:BI187),2)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2589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06 - Rekonstrukce průtočného zařízení mezi V. a M. Vydýmačem</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2591</v>
      </c>
      <c r="E63" s="270"/>
      <c r="F63" s="270"/>
      <c r="G63" s="270"/>
      <c r="H63" s="270"/>
      <c r="I63" s="271"/>
      <c r="J63" s="272">
        <f>J119</f>
        <v>0</v>
      </c>
      <c r="K63" s="273"/>
    </row>
    <row r="64" spans="2:11" s="13" customFormat="1" ht="19.9" customHeight="1">
      <c r="B64" s="267"/>
      <c r="C64" s="268"/>
      <c r="D64" s="269" t="s">
        <v>463</v>
      </c>
      <c r="E64" s="270"/>
      <c r="F64" s="270"/>
      <c r="G64" s="270"/>
      <c r="H64" s="270"/>
      <c r="I64" s="271"/>
      <c r="J64" s="272">
        <f>J124</f>
        <v>0</v>
      </c>
      <c r="K64" s="273"/>
    </row>
    <row r="65" spans="2:11" s="13" customFormat="1" ht="19.9" customHeight="1">
      <c r="B65" s="267"/>
      <c r="C65" s="268"/>
      <c r="D65" s="269" t="s">
        <v>464</v>
      </c>
      <c r="E65" s="270"/>
      <c r="F65" s="270"/>
      <c r="G65" s="270"/>
      <c r="H65" s="270"/>
      <c r="I65" s="271"/>
      <c r="J65" s="272">
        <f>J129</f>
        <v>0</v>
      </c>
      <c r="K65" s="273"/>
    </row>
    <row r="66" spans="2:11" s="13" customFormat="1" ht="19.9" customHeight="1">
      <c r="B66" s="267"/>
      <c r="C66" s="268"/>
      <c r="D66" s="269" t="s">
        <v>467</v>
      </c>
      <c r="E66" s="270"/>
      <c r="F66" s="270"/>
      <c r="G66" s="270"/>
      <c r="H66" s="270"/>
      <c r="I66" s="271"/>
      <c r="J66" s="272">
        <f>J134</f>
        <v>0</v>
      </c>
      <c r="K66" s="273"/>
    </row>
    <row r="67" spans="2:11" s="13" customFormat="1" ht="19.9" customHeight="1">
      <c r="B67" s="267"/>
      <c r="C67" s="268"/>
      <c r="D67" s="269" t="s">
        <v>468</v>
      </c>
      <c r="E67" s="270"/>
      <c r="F67" s="270"/>
      <c r="G67" s="270"/>
      <c r="H67" s="270"/>
      <c r="I67" s="271"/>
      <c r="J67" s="272">
        <f>J151</f>
        <v>0</v>
      </c>
      <c r="K67" s="273"/>
    </row>
    <row r="68" spans="2:11" s="13" customFormat="1" ht="19.9" customHeight="1">
      <c r="B68" s="267"/>
      <c r="C68" s="268"/>
      <c r="D68" s="269" t="s">
        <v>469</v>
      </c>
      <c r="E68" s="270"/>
      <c r="F68" s="270"/>
      <c r="G68" s="270"/>
      <c r="H68" s="270"/>
      <c r="I68" s="271"/>
      <c r="J68" s="272">
        <f>J166</f>
        <v>0</v>
      </c>
      <c r="K68" s="273"/>
    </row>
    <row r="69" spans="2:11" s="8" customFormat="1" ht="24.95" customHeight="1">
      <c r="B69" s="191"/>
      <c r="C69" s="192"/>
      <c r="D69" s="193" t="s">
        <v>470</v>
      </c>
      <c r="E69" s="194"/>
      <c r="F69" s="194"/>
      <c r="G69" s="194"/>
      <c r="H69" s="194"/>
      <c r="I69" s="195"/>
      <c r="J69" s="196">
        <f>J170</f>
        <v>0</v>
      </c>
      <c r="K69" s="197"/>
    </row>
    <row r="70" spans="2:11" s="13" customFormat="1" ht="19.9" customHeight="1">
      <c r="B70" s="267"/>
      <c r="C70" s="268"/>
      <c r="D70" s="269" t="s">
        <v>1105</v>
      </c>
      <c r="E70" s="270"/>
      <c r="F70" s="270"/>
      <c r="G70" s="270"/>
      <c r="H70" s="270"/>
      <c r="I70" s="271"/>
      <c r="J70" s="272">
        <f>J171</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2589</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06 - Rekonstrukce průtočného zařízení mezi V. a M. Vydýmačem</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P93+P170</f>
        <v>0</v>
      </c>
      <c r="Q92" s="108"/>
      <c r="R92" s="211">
        <f>R93+R170</f>
        <v>10.824311549239999</v>
      </c>
      <c r="S92" s="108"/>
      <c r="T92" s="212">
        <f>T93+T170</f>
        <v>8.030000000000001</v>
      </c>
      <c r="AT92" s="25" t="s">
        <v>83</v>
      </c>
      <c r="AU92" s="25" t="s">
        <v>242</v>
      </c>
      <c r="BK92" s="213">
        <f>BK93+BK170</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P94+P119+P124+P129+P134+P151+P166</f>
        <v>0</v>
      </c>
      <c r="Q93" s="222"/>
      <c r="R93" s="223">
        <f>R94+R119+R124+R129+R134+R151+R166</f>
        <v>10.823685140239999</v>
      </c>
      <c r="S93" s="222"/>
      <c r="T93" s="224">
        <f>T94+T119+T124+T129+T134+T151+T166</f>
        <v>8.030000000000001</v>
      </c>
      <c r="AR93" s="225" t="s">
        <v>24</v>
      </c>
      <c r="AT93" s="226" t="s">
        <v>83</v>
      </c>
      <c r="AU93" s="226" t="s">
        <v>84</v>
      </c>
      <c r="AY93" s="225" t="s">
        <v>261</v>
      </c>
      <c r="BK93" s="227">
        <f>BK94+BK119+BK124+BK129+BK134+BK151+BK166</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SUM(P95:P118)</f>
        <v>0</v>
      </c>
      <c r="Q94" s="222"/>
      <c r="R94" s="223">
        <f>SUM(R95:R118)</f>
        <v>0</v>
      </c>
      <c r="S94" s="222"/>
      <c r="T94" s="224">
        <f>SUM(T95:T118)</f>
        <v>0</v>
      </c>
      <c r="AR94" s="225" t="s">
        <v>24</v>
      </c>
      <c r="AT94" s="226" t="s">
        <v>83</v>
      </c>
      <c r="AU94" s="226" t="s">
        <v>24</v>
      </c>
      <c r="AY94" s="225" t="s">
        <v>261</v>
      </c>
      <c r="BK94" s="227">
        <f>SUM(BK95:BK118)</f>
        <v>0</v>
      </c>
    </row>
    <row r="95" spans="2:65" s="1" customFormat="1" ht="14.4" customHeight="1">
      <c r="B95" s="48"/>
      <c r="C95" s="228" t="s">
        <v>24</v>
      </c>
      <c r="D95" s="228" t="s">
        <v>262</v>
      </c>
      <c r="E95" s="229" t="s">
        <v>2592</v>
      </c>
      <c r="F95" s="230" t="s">
        <v>2593</v>
      </c>
      <c r="G95" s="231" t="s">
        <v>340</v>
      </c>
      <c r="H95" s="232">
        <v>49.4</v>
      </c>
      <c r="I95" s="233"/>
      <c r="J95" s="232">
        <f>ROUND(I95*H95,2)</f>
        <v>0</v>
      </c>
      <c r="K95" s="230" t="s">
        <v>266</v>
      </c>
      <c r="L95" s="74"/>
      <c r="M95" s="234" t="s">
        <v>40</v>
      </c>
      <c r="N95" s="235" t="s">
        <v>55</v>
      </c>
      <c r="O95" s="49"/>
      <c r="P95" s="236">
        <f>O95*H95</f>
        <v>0</v>
      </c>
      <c r="Q95" s="236">
        <v>0</v>
      </c>
      <c r="R95" s="236">
        <f>Q95*H95</f>
        <v>0</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2594</v>
      </c>
    </row>
    <row r="96" spans="2:47" s="1" customFormat="1" ht="13.5">
      <c r="B96" s="48"/>
      <c r="C96" s="76"/>
      <c r="D96" s="239" t="s">
        <v>269</v>
      </c>
      <c r="E96" s="76"/>
      <c r="F96" s="240" t="s">
        <v>2595</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2596</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2597</v>
      </c>
      <c r="G98" s="254"/>
      <c r="H98" s="257">
        <v>49.4</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22.8" customHeight="1">
      <c r="B99" s="48"/>
      <c r="C99" s="228" t="s">
        <v>92</v>
      </c>
      <c r="D99" s="228" t="s">
        <v>262</v>
      </c>
      <c r="E99" s="229" t="s">
        <v>2598</v>
      </c>
      <c r="F99" s="230" t="s">
        <v>2599</v>
      </c>
      <c r="G99" s="231" t="s">
        <v>340</v>
      </c>
      <c r="H99" s="232">
        <v>14.82</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2600</v>
      </c>
    </row>
    <row r="100" spans="2:47" s="1" customFormat="1" ht="13.5">
      <c r="B100" s="48"/>
      <c r="C100" s="76"/>
      <c r="D100" s="239" t="s">
        <v>269</v>
      </c>
      <c r="E100" s="76"/>
      <c r="F100" s="240" t="s">
        <v>2601</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2596</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4"/>
      <c r="F102" s="256" t="s">
        <v>2602</v>
      </c>
      <c r="G102" s="254"/>
      <c r="H102" s="257">
        <v>14.82</v>
      </c>
      <c r="I102" s="258"/>
      <c r="J102" s="254"/>
      <c r="K102" s="254"/>
      <c r="L102" s="259"/>
      <c r="M102" s="260"/>
      <c r="N102" s="261"/>
      <c r="O102" s="261"/>
      <c r="P102" s="261"/>
      <c r="Q102" s="261"/>
      <c r="R102" s="261"/>
      <c r="S102" s="261"/>
      <c r="T102" s="262"/>
      <c r="AT102" s="263" t="s">
        <v>278</v>
      </c>
      <c r="AU102" s="263" t="s">
        <v>92</v>
      </c>
      <c r="AV102" s="12" t="s">
        <v>92</v>
      </c>
      <c r="AW102" s="12" t="s">
        <v>6</v>
      </c>
      <c r="AX102" s="12" t="s">
        <v>24</v>
      </c>
      <c r="AY102" s="263" t="s">
        <v>261</v>
      </c>
    </row>
    <row r="103" spans="2:65" s="1" customFormat="1" ht="22.8" customHeight="1">
      <c r="B103" s="48"/>
      <c r="C103" s="228" t="s">
        <v>673</v>
      </c>
      <c r="D103" s="228" t="s">
        <v>262</v>
      </c>
      <c r="E103" s="229" t="s">
        <v>552</v>
      </c>
      <c r="F103" s="230" t="s">
        <v>553</v>
      </c>
      <c r="G103" s="231" t="s">
        <v>340</v>
      </c>
      <c r="H103" s="232">
        <v>3.1</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2603</v>
      </c>
    </row>
    <row r="104" spans="2:47" s="1" customFormat="1" ht="13.5">
      <c r="B104" s="48"/>
      <c r="C104" s="76"/>
      <c r="D104" s="239" t="s">
        <v>269</v>
      </c>
      <c r="E104" s="76"/>
      <c r="F104" s="240" t="s">
        <v>555</v>
      </c>
      <c r="G104" s="76"/>
      <c r="H104" s="76"/>
      <c r="I104" s="198"/>
      <c r="J104" s="76"/>
      <c r="K104" s="76"/>
      <c r="L104" s="74"/>
      <c r="M104" s="241"/>
      <c r="N104" s="49"/>
      <c r="O104" s="49"/>
      <c r="P104" s="49"/>
      <c r="Q104" s="49"/>
      <c r="R104" s="49"/>
      <c r="S104" s="49"/>
      <c r="T104" s="97"/>
      <c r="AT104" s="25" t="s">
        <v>269</v>
      </c>
      <c r="AU104" s="25" t="s">
        <v>92</v>
      </c>
    </row>
    <row r="105" spans="2:51" s="12" customFormat="1" ht="13.5">
      <c r="B105" s="253"/>
      <c r="C105" s="254"/>
      <c r="D105" s="239" t="s">
        <v>278</v>
      </c>
      <c r="E105" s="255" t="s">
        <v>40</v>
      </c>
      <c r="F105" s="256" t="s">
        <v>2604</v>
      </c>
      <c r="G105" s="254"/>
      <c r="H105" s="257">
        <v>3.1</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22.8" customHeight="1">
      <c r="B106" s="48"/>
      <c r="C106" s="228" t="s">
        <v>680</v>
      </c>
      <c r="D106" s="228" t="s">
        <v>262</v>
      </c>
      <c r="E106" s="229" t="s">
        <v>558</v>
      </c>
      <c r="F106" s="230" t="s">
        <v>559</v>
      </c>
      <c r="G106" s="231" t="s">
        <v>340</v>
      </c>
      <c r="H106" s="232">
        <v>0.93</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2605</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51" s="12" customFormat="1" ht="13.5">
      <c r="B108" s="253"/>
      <c r="C108" s="254"/>
      <c r="D108" s="239" t="s">
        <v>278</v>
      </c>
      <c r="E108" s="254"/>
      <c r="F108" s="256" t="s">
        <v>2606</v>
      </c>
      <c r="G108" s="254"/>
      <c r="H108" s="257">
        <v>0.93</v>
      </c>
      <c r="I108" s="258"/>
      <c r="J108" s="254"/>
      <c r="K108" s="254"/>
      <c r="L108" s="259"/>
      <c r="M108" s="260"/>
      <c r="N108" s="261"/>
      <c r="O108" s="261"/>
      <c r="P108" s="261"/>
      <c r="Q108" s="261"/>
      <c r="R108" s="261"/>
      <c r="S108" s="261"/>
      <c r="T108" s="262"/>
      <c r="AT108" s="263" t="s">
        <v>278</v>
      </c>
      <c r="AU108" s="263" t="s">
        <v>92</v>
      </c>
      <c r="AV108" s="12" t="s">
        <v>92</v>
      </c>
      <c r="AW108" s="12" t="s">
        <v>6</v>
      </c>
      <c r="AX108" s="12" t="s">
        <v>24</v>
      </c>
      <c r="AY108" s="263" t="s">
        <v>261</v>
      </c>
    </row>
    <row r="109" spans="2:65" s="1" customFormat="1" ht="14.4" customHeight="1">
      <c r="B109" s="48"/>
      <c r="C109" s="228" t="s">
        <v>260</v>
      </c>
      <c r="D109" s="228" t="s">
        <v>262</v>
      </c>
      <c r="E109" s="229" t="s">
        <v>706</v>
      </c>
      <c r="F109" s="230" t="s">
        <v>707</v>
      </c>
      <c r="G109" s="231" t="s">
        <v>504</v>
      </c>
      <c r="H109" s="232">
        <v>41</v>
      </c>
      <c r="I109" s="233"/>
      <c r="J109" s="232">
        <f>ROUND(I109*H109,2)</f>
        <v>0</v>
      </c>
      <c r="K109" s="230" t="s">
        <v>266</v>
      </c>
      <c r="L109" s="74"/>
      <c r="M109" s="234" t="s">
        <v>40</v>
      </c>
      <c r="N109" s="235" t="s">
        <v>55</v>
      </c>
      <c r="O109" s="49"/>
      <c r="P109" s="236">
        <f>O109*H109</f>
        <v>0</v>
      </c>
      <c r="Q109" s="236">
        <v>0</v>
      </c>
      <c r="R109" s="236">
        <f>Q109*H109</f>
        <v>0</v>
      </c>
      <c r="S109" s="236">
        <v>0</v>
      </c>
      <c r="T109" s="237">
        <f>S109*H109</f>
        <v>0</v>
      </c>
      <c r="AR109" s="25" t="s">
        <v>287</v>
      </c>
      <c r="AT109" s="25" t="s">
        <v>262</v>
      </c>
      <c r="AU109" s="25" t="s">
        <v>92</v>
      </c>
      <c r="AY109" s="25" t="s">
        <v>261</v>
      </c>
      <c r="BE109" s="238">
        <f>IF(N109="základní",J109,0)</f>
        <v>0</v>
      </c>
      <c r="BF109" s="238">
        <f>IF(N109="snížená",J109,0)</f>
        <v>0</v>
      </c>
      <c r="BG109" s="238">
        <f>IF(N109="zákl. přenesená",J109,0)</f>
        <v>0</v>
      </c>
      <c r="BH109" s="238">
        <f>IF(N109="sníž. přenesená",J109,0)</f>
        <v>0</v>
      </c>
      <c r="BI109" s="238">
        <f>IF(N109="nulová",J109,0)</f>
        <v>0</v>
      </c>
      <c r="BJ109" s="25" t="s">
        <v>24</v>
      </c>
      <c r="BK109" s="238">
        <f>ROUND(I109*H109,2)</f>
        <v>0</v>
      </c>
      <c r="BL109" s="25" t="s">
        <v>287</v>
      </c>
      <c r="BM109" s="25" t="s">
        <v>2607</v>
      </c>
    </row>
    <row r="110" spans="2:47" s="1" customFormat="1" ht="13.5">
      <c r="B110" s="48"/>
      <c r="C110" s="76"/>
      <c r="D110" s="239" t="s">
        <v>269</v>
      </c>
      <c r="E110" s="76"/>
      <c r="F110" s="240" t="s">
        <v>709</v>
      </c>
      <c r="G110" s="76"/>
      <c r="H110" s="76"/>
      <c r="I110" s="198"/>
      <c r="J110" s="76"/>
      <c r="K110" s="76"/>
      <c r="L110" s="74"/>
      <c r="M110" s="241"/>
      <c r="N110" s="49"/>
      <c r="O110" s="49"/>
      <c r="P110" s="49"/>
      <c r="Q110" s="49"/>
      <c r="R110" s="49"/>
      <c r="S110" s="49"/>
      <c r="T110" s="97"/>
      <c r="AT110" s="25" t="s">
        <v>269</v>
      </c>
      <c r="AU110" s="25" t="s">
        <v>92</v>
      </c>
    </row>
    <row r="111" spans="2:47" s="1" customFormat="1" ht="13.5">
      <c r="B111" s="48"/>
      <c r="C111" s="76"/>
      <c r="D111" s="239" t="s">
        <v>343</v>
      </c>
      <c r="E111" s="76"/>
      <c r="F111" s="242" t="s">
        <v>710</v>
      </c>
      <c r="G111" s="76"/>
      <c r="H111" s="76"/>
      <c r="I111" s="198"/>
      <c r="J111" s="76"/>
      <c r="K111" s="76"/>
      <c r="L111" s="74"/>
      <c r="M111" s="241"/>
      <c r="N111" s="49"/>
      <c r="O111" s="49"/>
      <c r="P111" s="49"/>
      <c r="Q111" s="49"/>
      <c r="R111" s="49"/>
      <c r="S111" s="49"/>
      <c r="T111" s="97"/>
      <c r="AT111" s="25" t="s">
        <v>343</v>
      </c>
      <c r="AU111" s="25" t="s">
        <v>92</v>
      </c>
    </row>
    <row r="112" spans="2:51" s="12" customFormat="1" ht="13.5">
      <c r="B112" s="253"/>
      <c r="C112" s="254"/>
      <c r="D112" s="239" t="s">
        <v>278</v>
      </c>
      <c r="E112" s="255" t="s">
        <v>40</v>
      </c>
      <c r="F112" s="256" t="s">
        <v>2608</v>
      </c>
      <c r="G112" s="254"/>
      <c r="H112" s="257">
        <v>2.5</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2609</v>
      </c>
      <c r="G113" s="254"/>
      <c r="H113" s="257">
        <v>38.5</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41</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14.4" customHeight="1">
      <c r="B115" s="48"/>
      <c r="C115" s="228" t="s">
        <v>297</v>
      </c>
      <c r="D115" s="228" t="s">
        <v>262</v>
      </c>
      <c r="E115" s="229" t="s">
        <v>1152</v>
      </c>
      <c r="F115" s="230" t="s">
        <v>1153</v>
      </c>
      <c r="G115" s="231" t="s">
        <v>504</v>
      </c>
      <c r="H115" s="232">
        <v>90.48</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2610</v>
      </c>
    </row>
    <row r="116" spans="2:47" s="1" customFormat="1" ht="13.5">
      <c r="B116" s="48"/>
      <c r="C116" s="76"/>
      <c r="D116" s="239" t="s">
        <v>269</v>
      </c>
      <c r="E116" s="76"/>
      <c r="F116" s="240" t="s">
        <v>1155</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718</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5" t="s">
        <v>40</v>
      </c>
      <c r="F118" s="256" t="s">
        <v>2611</v>
      </c>
      <c r="G118" s="254"/>
      <c r="H118" s="257">
        <v>90.48</v>
      </c>
      <c r="I118" s="258"/>
      <c r="J118" s="254"/>
      <c r="K118" s="254"/>
      <c r="L118" s="259"/>
      <c r="M118" s="260"/>
      <c r="N118" s="261"/>
      <c r="O118" s="261"/>
      <c r="P118" s="261"/>
      <c r="Q118" s="261"/>
      <c r="R118" s="261"/>
      <c r="S118" s="261"/>
      <c r="T118" s="262"/>
      <c r="AT118" s="263" t="s">
        <v>278</v>
      </c>
      <c r="AU118" s="263" t="s">
        <v>92</v>
      </c>
      <c r="AV118" s="12" t="s">
        <v>92</v>
      </c>
      <c r="AW118" s="12" t="s">
        <v>47</v>
      </c>
      <c r="AX118" s="12" t="s">
        <v>24</v>
      </c>
      <c r="AY118" s="263" t="s">
        <v>261</v>
      </c>
    </row>
    <row r="119" spans="2:63" s="10" customFormat="1" ht="29.85" customHeight="1">
      <c r="B119" s="214"/>
      <c r="C119" s="215"/>
      <c r="D119" s="216" t="s">
        <v>83</v>
      </c>
      <c r="E119" s="274" t="s">
        <v>92</v>
      </c>
      <c r="F119" s="274" t="s">
        <v>2612</v>
      </c>
      <c r="G119" s="215"/>
      <c r="H119" s="215"/>
      <c r="I119" s="218"/>
      <c r="J119" s="275">
        <f>BK119</f>
        <v>0</v>
      </c>
      <c r="K119" s="215"/>
      <c r="L119" s="220"/>
      <c r="M119" s="221"/>
      <c r="N119" s="222"/>
      <c r="O119" s="222"/>
      <c r="P119" s="223">
        <f>SUM(P120:P123)</f>
        <v>0</v>
      </c>
      <c r="Q119" s="222"/>
      <c r="R119" s="223">
        <f>SUM(R120:R123)</f>
        <v>5.59824</v>
      </c>
      <c r="S119" s="222"/>
      <c r="T119" s="224">
        <f>SUM(T120:T123)</f>
        <v>0</v>
      </c>
      <c r="AR119" s="225" t="s">
        <v>24</v>
      </c>
      <c r="AT119" s="226" t="s">
        <v>83</v>
      </c>
      <c r="AU119" s="226" t="s">
        <v>24</v>
      </c>
      <c r="AY119" s="225" t="s">
        <v>261</v>
      </c>
      <c r="BK119" s="227">
        <f>SUM(BK120:BK123)</f>
        <v>0</v>
      </c>
    </row>
    <row r="120" spans="2:65" s="1" customFormat="1" ht="22.8" customHeight="1">
      <c r="B120" s="48"/>
      <c r="C120" s="228" t="s">
        <v>303</v>
      </c>
      <c r="D120" s="228" t="s">
        <v>262</v>
      </c>
      <c r="E120" s="229" t="s">
        <v>2613</v>
      </c>
      <c r="F120" s="230" t="s">
        <v>2614</v>
      </c>
      <c r="G120" s="231" t="s">
        <v>340</v>
      </c>
      <c r="H120" s="232">
        <v>2</v>
      </c>
      <c r="I120" s="233"/>
      <c r="J120" s="232">
        <f>ROUND(I120*H120,2)</f>
        <v>0</v>
      </c>
      <c r="K120" s="230" t="s">
        <v>266</v>
      </c>
      <c r="L120" s="74"/>
      <c r="M120" s="234" t="s">
        <v>40</v>
      </c>
      <c r="N120" s="235" t="s">
        <v>55</v>
      </c>
      <c r="O120" s="49"/>
      <c r="P120" s="236">
        <f>O120*H120</f>
        <v>0</v>
      </c>
      <c r="Q120" s="236">
        <v>2.79912</v>
      </c>
      <c r="R120" s="236">
        <f>Q120*H120</f>
        <v>5.59824</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2615</v>
      </c>
    </row>
    <row r="121" spans="2:47" s="1" customFormat="1" ht="13.5">
      <c r="B121" s="48"/>
      <c r="C121" s="76"/>
      <c r="D121" s="239" t="s">
        <v>269</v>
      </c>
      <c r="E121" s="76"/>
      <c r="F121" s="240" t="s">
        <v>2616</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2617</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2618</v>
      </c>
      <c r="G123" s="254"/>
      <c r="H123" s="257">
        <v>2</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3" s="10" customFormat="1" ht="29.85" customHeight="1">
      <c r="B124" s="214"/>
      <c r="C124" s="215"/>
      <c r="D124" s="216" t="s">
        <v>83</v>
      </c>
      <c r="E124" s="274" t="s">
        <v>282</v>
      </c>
      <c r="F124" s="274" t="s">
        <v>758</v>
      </c>
      <c r="G124" s="215"/>
      <c r="H124" s="215"/>
      <c r="I124" s="218"/>
      <c r="J124" s="275">
        <f>BK124</f>
        <v>0</v>
      </c>
      <c r="K124" s="215"/>
      <c r="L124" s="220"/>
      <c r="M124" s="221"/>
      <c r="N124" s="222"/>
      <c r="O124" s="222"/>
      <c r="P124" s="223">
        <f>SUM(P125:P128)</f>
        <v>0</v>
      </c>
      <c r="Q124" s="222"/>
      <c r="R124" s="223">
        <f>SUM(R125:R128)</f>
        <v>4.67082573</v>
      </c>
      <c r="S124" s="222"/>
      <c r="T124" s="224">
        <f>SUM(T125:T128)</f>
        <v>0</v>
      </c>
      <c r="AR124" s="225" t="s">
        <v>24</v>
      </c>
      <c r="AT124" s="226" t="s">
        <v>83</v>
      </c>
      <c r="AU124" s="226" t="s">
        <v>24</v>
      </c>
      <c r="AY124" s="225" t="s">
        <v>261</v>
      </c>
      <c r="BK124" s="227">
        <f>SUM(BK125:BK128)</f>
        <v>0</v>
      </c>
    </row>
    <row r="125" spans="2:65" s="1" customFormat="1" ht="22.8" customHeight="1">
      <c r="B125" s="48"/>
      <c r="C125" s="228" t="s">
        <v>308</v>
      </c>
      <c r="D125" s="228" t="s">
        <v>262</v>
      </c>
      <c r="E125" s="229" t="s">
        <v>2619</v>
      </c>
      <c r="F125" s="230" t="s">
        <v>2620</v>
      </c>
      <c r="G125" s="231" t="s">
        <v>340</v>
      </c>
      <c r="H125" s="232">
        <v>1.5</v>
      </c>
      <c r="I125" s="233"/>
      <c r="J125" s="232">
        <f>ROUND(I125*H125,2)</f>
        <v>0</v>
      </c>
      <c r="K125" s="230" t="s">
        <v>266</v>
      </c>
      <c r="L125" s="74"/>
      <c r="M125" s="234" t="s">
        <v>40</v>
      </c>
      <c r="N125" s="235" t="s">
        <v>55</v>
      </c>
      <c r="O125" s="49"/>
      <c r="P125" s="236">
        <f>O125*H125</f>
        <v>0</v>
      </c>
      <c r="Q125" s="236">
        <v>3.11388382</v>
      </c>
      <c r="R125" s="236">
        <f>Q125*H125</f>
        <v>4.67082573</v>
      </c>
      <c r="S125" s="236">
        <v>0</v>
      </c>
      <c r="T125" s="237">
        <f>S125*H125</f>
        <v>0</v>
      </c>
      <c r="AR125" s="25" t="s">
        <v>287</v>
      </c>
      <c r="AT125" s="25" t="s">
        <v>262</v>
      </c>
      <c r="AU125" s="25" t="s">
        <v>92</v>
      </c>
      <c r="AY125" s="25" t="s">
        <v>261</v>
      </c>
      <c r="BE125" s="238">
        <f>IF(N125="základní",J125,0)</f>
        <v>0</v>
      </c>
      <c r="BF125" s="238">
        <f>IF(N125="snížená",J125,0)</f>
        <v>0</v>
      </c>
      <c r="BG125" s="238">
        <f>IF(N125="zákl. přenesená",J125,0)</f>
        <v>0</v>
      </c>
      <c r="BH125" s="238">
        <f>IF(N125="sníž. přenesená",J125,0)</f>
        <v>0</v>
      </c>
      <c r="BI125" s="238">
        <f>IF(N125="nulová",J125,0)</f>
        <v>0</v>
      </c>
      <c r="BJ125" s="25" t="s">
        <v>24</v>
      </c>
      <c r="BK125" s="238">
        <f>ROUND(I125*H125,2)</f>
        <v>0</v>
      </c>
      <c r="BL125" s="25" t="s">
        <v>287</v>
      </c>
      <c r="BM125" s="25" t="s">
        <v>2621</v>
      </c>
    </row>
    <row r="126" spans="2:47" s="1" customFormat="1" ht="13.5">
      <c r="B126" s="48"/>
      <c r="C126" s="76"/>
      <c r="D126" s="239" t="s">
        <v>269</v>
      </c>
      <c r="E126" s="76"/>
      <c r="F126" s="240" t="s">
        <v>2622</v>
      </c>
      <c r="G126" s="76"/>
      <c r="H126" s="76"/>
      <c r="I126" s="198"/>
      <c r="J126" s="76"/>
      <c r="K126" s="76"/>
      <c r="L126" s="74"/>
      <c r="M126" s="241"/>
      <c r="N126" s="49"/>
      <c r="O126" s="49"/>
      <c r="P126" s="49"/>
      <c r="Q126" s="49"/>
      <c r="R126" s="49"/>
      <c r="S126" s="49"/>
      <c r="T126" s="97"/>
      <c r="AT126" s="25" t="s">
        <v>269</v>
      </c>
      <c r="AU126" s="25" t="s">
        <v>92</v>
      </c>
    </row>
    <row r="127" spans="2:47" s="1" customFormat="1" ht="13.5">
      <c r="B127" s="48"/>
      <c r="C127" s="76"/>
      <c r="D127" s="239" t="s">
        <v>343</v>
      </c>
      <c r="E127" s="76"/>
      <c r="F127" s="242" t="s">
        <v>1168</v>
      </c>
      <c r="G127" s="76"/>
      <c r="H127" s="76"/>
      <c r="I127" s="198"/>
      <c r="J127" s="76"/>
      <c r="K127" s="76"/>
      <c r="L127" s="74"/>
      <c r="M127" s="241"/>
      <c r="N127" s="49"/>
      <c r="O127" s="49"/>
      <c r="P127" s="49"/>
      <c r="Q127" s="49"/>
      <c r="R127" s="49"/>
      <c r="S127" s="49"/>
      <c r="T127" s="97"/>
      <c r="AT127" s="25" t="s">
        <v>343</v>
      </c>
      <c r="AU127" s="25" t="s">
        <v>92</v>
      </c>
    </row>
    <row r="128" spans="2:51" s="12" customFormat="1" ht="13.5">
      <c r="B128" s="253"/>
      <c r="C128" s="254"/>
      <c r="D128" s="239" t="s">
        <v>278</v>
      </c>
      <c r="E128" s="255" t="s">
        <v>40</v>
      </c>
      <c r="F128" s="256" t="s">
        <v>2623</v>
      </c>
      <c r="G128" s="254"/>
      <c r="H128" s="257">
        <v>1.5</v>
      </c>
      <c r="I128" s="258"/>
      <c r="J128" s="254"/>
      <c r="K128" s="254"/>
      <c r="L128" s="259"/>
      <c r="M128" s="260"/>
      <c r="N128" s="261"/>
      <c r="O128" s="261"/>
      <c r="P128" s="261"/>
      <c r="Q128" s="261"/>
      <c r="R128" s="261"/>
      <c r="S128" s="261"/>
      <c r="T128" s="262"/>
      <c r="AT128" s="263" t="s">
        <v>278</v>
      </c>
      <c r="AU128" s="263" t="s">
        <v>92</v>
      </c>
      <c r="AV128" s="12" t="s">
        <v>92</v>
      </c>
      <c r="AW128" s="12" t="s">
        <v>47</v>
      </c>
      <c r="AX128" s="12" t="s">
        <v>24</v>
      </c>
      <c r="AY128" s="263" t="s">
        <v>261</v>
      </c>
    </row>
    <row r="129" spans="2:63" s="10" customFormat="1" ht="29.85" customHeight="1">
      <c r="B129" s="214"/>
      <c r="C129" s="215"/>
      <c r="D129" s="216" t="s">
        <v>83</v>
      </c>
      <c r="E129" s="274" t="s">
        <v>287</v>
      </c>
      <c r="F129" s="274" t="s">
        <v>778</v>
      </c>
      <c r="G129" s="215"/>
      <c r="H129" s="215"/>
      <c r="I129" s="218"/>
      <c r="J129" s="275">
        <f>BK129</f>
        <v>0</v>
      </c>
      <c r="K129" s="215"/>
      <c r="L129" s="220"/>
      <c r="M129" s="221"/>
      <c r="N129" s="222"/>
      <c r="O129" s="222"/>
      <c r="P129" s="223">
        <f>SUM(P130:P133)</f>
        <v>0</v>
      </c>
      <c r="Q129" s="222"/>
      <c r="R129" s="223">
        <f>SUM(R130:R133)</f>
        <v>0.5313</v>
      </c>
      <c r="S129" s="222"/>
      <c r="T129" s="224">
        <f>SUM(T130:T133)</f>
        <v>0</v>
      </c>
      <c r="AR129" s="225" t="s">
        <v>24</v>
      </c>
      <c r="AT129" s="226" t="s">
        <v>83</v>
      </c>
      <c r="AU129" s="226" t="s">
        <v>24</v>
      </c>
      <c r="AY129" s="225" t="s">
        <v>261</v>
      </c>
      <c r="BK129" s="227">
        <f>SUM(BK130:BK133)</f>
        <v>0</v>
      </c>
    </row>
    <row r="130" spans="2:65" s="1" customFormat="1" ht="14.4" customHeight="1">
      <c r="B130" s="48"/>
      <c r="C130" s="228" t="s">
        <v>313</v>
      </c>
      <c r="D130" s="228" t="s">
        <v>262</v>
      </c>
      <c r="E130" s="229" t="s">
        <v>1054</v>
      </c>
      <c r="F130" s="230" t="s">
        <v>1055</v>
      </c>
      <c r="G130" s="231" t="s">
        <v>504</v>
      </c>
      <c r="H130" s="232">
        <v>2.5</v>
      </c>
      <c r="I130" s="233"/>
      <c r="J130" s="232">
        <f>ROUND(I130*H130,2)</f>
        <v>0</v>
      </c>
      <c r="K130" s="230" t="s">
        <v>266</v>
      </c>
      <c r="L130" s="74"/>
      <c r="M130" s="234" t="s">
        <v>40</v>
      </c>
      <c r="N130" s="235" t="s">
        <v>55</v>
      </c>
      <c r="O130" s="49"/>
      <c r="P130" s="236">
        <f>O130*H130</f>
        <v>0</v>
      </c>
      <c r="Q130" s="236">
        <v>0.21252</v>
      </c>
      <c r="R130" s="236">
        <f>Q130*H130</f>
        <v>0.5313</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2624</v>
      </c>
    </row>
    <row r="131" spans="2:47" s="1" customFormat="1" ht="13.5">
      <c r="B131" s="48"/>
      <c r="C131" s="76"/>
      <c r="D131" s="239" t="s">
        <v>269</v>
      </c>
      <c r="E131" s="76"/>
      <c r="F131" s="240" t="s">
        <v>1057</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1052</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2625</v>
      </c>
      <c r="G133" s="254"/>
      <c r="H133" s="257">
        <v>2.5</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3" s="10" customFormat="1" ht="29.85" customHeight="1">
      <c r="B134" s="214"/>
      <c r="C134" s="215"/>
      <c r="D134" s="216" t="s">
        <v>83</v>
      </c>
      <c r="E134" s="274" t="s">
        <v>313</v>
      </c>
      <c r="F134" s="274" t="s">
        <v>866</v>
      </c>
      <c r="G134" s="215"/>
      <c r="H134" s="215"/>
      <c r="I134" s="218"/>
      <c r="J134" s="275">
        <f>BK134</f>
        <v>0</v>
      </c>
      <c r="K134" s="215"/>
      <c r="L134" s="220"/>
      <c r="M134" s="221"/>
      <c r="N134" s="222"/>
      <c r="O134" s="222"/>
      <c r="P134" s="223">
        <f>SUM(P135:P150)</f>
        <v>0</v>
      </c>
      <c r="Q134" s="222"/>
      <c r="R134" s="223">
        <f>SUM(R135:R150)</f>
        <v>0.023319410239999998</v>
      </c>
      <c r="S134" s="222"/>
      <c r="T134" s="224">
        <f>SUM(T135:T150)</f>
        <v>8.030000000000001</v>
      </c>
      <c r="AR134" s="225" t="s">
        <v>24</v>
      </c>
      <c r="AT134" s="226" t="s">
        <v>83</v>
      </c>
      <c r="AU134" s="226" t="s">
        <v>24</v>
      </c>
      <c r="AY134" s="225" t="s">
        <v>261</v>
      </c>
      <c r="BK134" s="227">
        <f>SUM(BK135:BK150)</f>
        <v>0</v>
      </c>
    </row>
    <row r="135" spans="2:65" s="1" customFormat="1" ht="14.4" customHeight="1">
      <c r="B135" s="48"/>
      <c r="C135" s="228" t="s">
        <v>29</v>
      </c>
      <c r="D135" s="228" t="s">
        <v>262</v>
      </c>
      <c r="E135" s="229" t="s">
        <v>2626</v>
      </c>
      <c r="F135" s="230" t="s">
        <v>2627</v>
      </c>
      <c r="G135" s="231" t="s">
        <v>504</v>
      </c>
      <c r="H135" s="232">
        <v>0.4</v>
      </c>
      <c r="I135" s="233"/>
      <c r="J135" s="232">
        <f>ROUND(I135*H135,2)</f>
        <v>0</v>
      </c>
      <c r="K135" s="230" t="s">
        <v>266</v>
      </c>
      <c r="L135" s="74"/>
      <c r="M135" s="234" t="s">
        <v>40</v>
      </c>
      <c r="N135" s="235" t="s">
        <v>55</v>
      </c>
      <c r="O135" s="49"/>
      <c r="P135" s="236">
        <f>O135*H135</f>
        <v>0</v>
      </c>
      <c r="Q135" s="236">
        <v>0.0332985256</v>
      </c>
      <c r="R135" s="236">
        <f>Q135*H135</f>
        <v>0.01331941024</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2628</v>
      </c>
    </row>
    <row r="136" spans="2:47" s="1" customFormat="1" ht="13.5">
      <c r="B136" s="48"/>
      <c r="C136" s="76"/>
      <c r="D136" s="239" t="s">
        <v>269</v>
      </c>
      <c r="E136" s="76"/>
      <c r="F136" s="240" t="s">
        <v>2629</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242" t="s">
        <v>1285</v>
      </c>
      <c r="G137" s="76"/>
      <c r="H137" s="76"/>
      <c r="I137" s="198"/>
      <c r="J137" s="76"/>
      <c r="K137" s="76"/>
      <c r="L137" s="74"/>
      <c r="M137" s="241"/>
      <c r="N137" s="49"/>
      <c r="O137" s="49"/>
      <c r="P137" s="49"/>
      <c r="Q137" s="49"/>
      <c r="R137" s="49"/>
      <c r="S137" s="49"/>
      <c r="T137" s="97"/>
      <c r="AT137" s="25" t="s">
        <v>343</v>
      </c>
      <c r="AU137" s="25" t="s">
        <v>92</v>
      </c>
    </row>
    <row r="138" spans="2:47" s="1" customFormat="1" ht="13.5">
      <c r="B138" s="48"/>
      <c r="C138" s="76"/>
      <c r="D138" s="239" t="s">
        <v>271</v>
      </c>
      <c r="E138" s="76"/>
      <c r="F138" s="242" t="s">
        <v>2630</v>
      </c>
      <c r="G138" s="76"/>
      <c r="H138" s="76"/>
      <c r="I138" s="198"/>
      <c r="J138" s="76"/>
      <c r="K138" s="76"/>
      <c r="L138" s="74"/>
      <c r="M138" s="241"/>
      <c r="N138" s="49"/>
      <c r="O138" s="49"/>
      <c r="P138" s="49"/>
      <c r="Q138" s="49"/>
      <c r="R138" s="49"/>
      <c r="S138" s="49"/>
      <c r="T138" s="97"/>
      <c r="AT138" s="25" t="s">
        <v>271</v>
      </c>
      <c r="AU138" s="25" t="s">
        <v>92</v>
      </c>
    </row>
    <row r="139" spans="2:51" s="12" customFormat="1" ht="13.5">
      <c r="B139" s="253"/>
      <c r="C139" s="254"/>
      <c r="D139" s="239" t="s">
        <v>278</v>
      </c>
      <c r="E139" s="255" t="s">
        <v>40</v>
      </c>
      <c r="F139" s="256" t="s">
        <v>2631</v>
      </c>
      <c r="G139" s="254"/>
      <c r="H139" s="257">
        <v>0.4</v>
      </c>
      <c r="I139" s="258"/>
      <c r="J139" s="254"/>
      <c r="K139" s="254"/>
      <c r="L139" s="259"/>
      <c r="M139" s="260"/>
      <c r="N139" s="261"/>
      <c r="O139" s="261"/>
      <c r="P139" s="261"/>
      <c r="Q139" s="261"/>
      <c r="R139" s="261"/>
      <c r="S139" s="261"/>
      <c r="T139" s="262"/>
      <c r="AT139" s="263" t="s">
        <v>278</v>
      </c>
      <c r="AU139" s="263" t="s">
        <v>92</v>
      </c>
      <c r="AV139" s="12" t="s">
        <v>92</v>
      </c>
      <c r="AW139" s="12" t="s">
        <v>47</v>
      </c>
      <c r="AX139" s="12" t="s">
        <v>24</v>
      </c>
      <c r="AY139" s="263" t="s">
        <v>261</v>
      </c>
    </row>
    <row r="140" spans="2:65" s="1" customFormat="1" ht="22.8" customHeight="1">
      <c r="B140" s="48"/>
      <c r="C140" s="228" t="s">
        <v>324</v>
      </c>
      <c r="D140" s="228" t="s">
        <v>262</v>
      </c>
      <c r="E140" s="229" t="s">
        <v>2632</v>
      </c>
      <c r="F140" s="230" t="s">
        <v>2633</v>
      </c>
      <c r="G140" s="231" t="s">
        <v>683</v>
      </c>
      <c r="H140" s="232">
        <v>7.5</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2634</v>
      </c>
    </row>
    <row r="141" spans="2:47" s="1" customFormat="1" ht="13.5">
      <c r="B141" s="48"/>
      <c r="C141" s="76"/>
      <c r="D141" s="239" t="s">
        <v>269</v>
      </c>
      <c r="E141" s="76"/>
      <c r="F141" s="240" t="s">
        <v>2635</v>
      </c>
      <c r="G141" s="76"/>
      <c r="H141" s="76"/>
      <c r="I141" s="198"/>
      <c r="J141" s="76"/>
      <c r="K141" s="76"/>
      <c r="L141" s="74"/>
      <c r="M141" s="241"/>
      <c r="N141" s="49"/>
      <c r="O141" s="49"/>
      <c r="P141" s="49"/>
      <c r="Q141" s="49"/>
      <c r="R141" s="49"/>
      <c r="S141" s="49"/>
      <c r="T141" s="97"/>
      <c r="AT141" s="25" t="s">
        <v>269</v>
      </c>
      <c r="AU141" s="25" t="s">
        <v>92</v>
      </c>
    </row>
    <row r="142" spans="2:47" s="1" customFormat="1" ht="13.5">
      <c r="B142" s="48"/>
      <c r="C142" s="76"/>
      <c r="D142" s="239" t="s">
        <v>343</v>
      </c>
      <c r="E142" s="76"/>
      <c r="F142" s="242" t="s">
        <v>2636</v>
      </c>
      <c r="G142" s="76"/>
      <c r="H142" s="76"/>
      <c r="I142" s="198"/>
      <c r="J142" s="76"/>
      <c r="K142" s="76"/>
      <c r="L142" s="74"/>
      <c r="M142" s="241"/>
      <c r="N142" s="49"/>
      <c r="O142" s="49"/>
      <c r="P142" s="49"/>
      <c r="Q142" s="49"/>
      <c r="R142" s="49"/>
      <c r="S142" s="49"/>
      <c r="T142" s="97"/>
      <c r="AT142" s="25" t="s">
        <v>343</v>
      </c>
      <c r="AU142" s="25" t="s">
        <v>92</v>
      </c>
    </row>
    <row r="143" spans="2:51" s="12" customFormat="1" ht="13.5">
      <c r="B143" s="253"/>
      <c r="C143" s="254"/>
      <c r="D143" s="239" t="s">
        <v>278</v>
      </c>
      <c r="E143" s="255" t="s">
        <v>40</v>
      </c>
      <c r="F143" s="256" t="s">
        <v>2637</v>
      </c>
      <c r="G143" s="254"/>
      <c r="H143" s="257">
        <v>7.5</v>
      </c>
      <c r="I143" s="258"/>
      <c r="J143" s="254"/>
      <c r="K143" s="254"/>
      <c r="L143" s="259"/>
      <c r="M143" s="260"/>
      <c r="N143" s="261"/>
      <c r="O143" s="261"/>
      <c r="P143" s="261"/>
      <c r="Q143" s="261"/>
      <c r="R143" s="261"/>
      <c r="S143" s="261"/>
      <c r="T143" s="262"/>
      <c r="AT143" s="263" t="s">
        <v>278</v>
      </c>
      <c r="AU143" s="263" t="s">
        <v>92</v>
      </c>
      <c r="AV143" s="12" t="s">
        <v>92</v>
      </c>
      <c r="AW143" s="12" t="s">
        <v>47</v>
      </c>
      <c r="AX143" s="12" t="s">
        <v>24</v>
      </c>
      <c r="AY143" s="263" t="s">
        <v>261</v>
      </c>
    </row>
    <row r="144" spans="2:65" s="1" customFormat="1" ht="14.4" customHeight="1">
      <c r="B144" s="48"/>
      <c r="C144" s="301" t="s">
        <v>604</v>
      </c>
      <c r="D144" s="301" t="s">
        <v>510</v>
      </c>
      <c r="E144" s="302" t="s">
        <v>2638</v>
      </c>
      <c r="F144" s="303" t="s">
        <v>2639</v>
      </c>
      <c r="G144" s="304" t="s">
        <v>363</v>
      </c>
      <c r="H144" s="305">
        <v>0.01</v>
      </c>
      <c r="I144" s="306"/>
      <c r="J144" s="305">
        <f>ROUND(I144*H144,2)</f>
        <v>0</v>
      </c>
      <c r="K144" s="303" t="s">
        <v>40</v>
      </c>
      <c r="L144" s="307"/>
      <c r="M144" s="308" t="s">
        <v>40</v>
      </c>
      <c r="N144" s="309" t="s">
        <v>55</v>
      </c>
      <c r="O144" s="49"/>
      <c r="P144" s="236">
        <f>O144*H144</f>
        <v>0</v>
      </c>
      <c r="Q144" s="236">
        <v>1</v>
      </c>
      <c r="R144" s="236">
        <f>Q144*H144</f>
        <v>0.01</v>
      </c>
      <c r="S144" s="236">
        <v>0</v>
      </c>
      <c r="T144" s="237">
        <f>S144*H144</f>
        <v>0</v>
      </c>
      <c r="AR144" s="25" t="s">
        <v>308</v>
      </c>
      <c r="AT144" s="25" t="s">
        <v>510</v>
      </c>
      <c r="AU144" s="25" t="s">
        <v>92</v>
      </c>
      <c r="AY144" s="25" t="s">
        <v>261</v>
      </c>
      <c r="BE144" s="238">
        <f>IF(N144="základní",J144,0)</f>
        <v>0</v>
      </c>
      <c r="BF144" s="238">
        <f>IF(N144="snížená",J144,0)</f>
        <v>0</v>
      </c>
      <c r="BG144" s="238">
        <f>IF(N144="zákl. přenesená",J144,0)</f>
        <v>0</v>
      </c>
      <c r="BH144" s="238">
        <f>IF(N144="sníž. přenesená",J144,0)</f>
        <v>0</v>
      </c>
      <c r="BI144" s="238">
        <f>IF(N144="nulová",J144,0)</f>
        <v>0</v>
      </c>
      <c r="BJ144" s="25" t="s">
        <v>24</v>
      </c>
      <c r="BK144" s="238">
        <f>ROUND(I144*H144,2)</f>
        <v>0</v>
      </c>
      <c r="BL144" s="25" t="s">
        <v>287</v>
      </c>
      <c r="BM144" s="25" t="s">
        <v>2640</v>
      </c>
    </row>
    <row r="145" spans="2:47" s="1" customFormat="1" ht="13.5">
      <c r="B145" s="48"/>
      <c r="C145" s="76"/>
      <c r="D145" s="239" t="s">
        <v>271</v>
      </c>
      <c r="E145" s="76"/>
      <c r="F145" s="242" t="s">
        <v>2641</v>
      </c>
      <c r="G145" s="76"/>
      <c r="H145" s="76"/>
      <c r="I145" s="198"/>
      <c r="J145" s="76"/>
      <c r="K145" s="76"/>
      <c r="L145" s="74"/>
      <c r="M145" s="241"/>
      <c r="N145" s="49"/>
      <c r="O145" s="49"/>
      <c r="P145" s="49"/>
      <c r="Q145" s="49"/>
      <c r="R145" s="49"/>
      <c r="S145" s="49"/>
      <c r="T145" s="97"/>
      <c r="AT145" s="25" t="s">
        <v>271</v>
      </c>
      <c r="AU145" s="25" t="s">
        <v>92</v>
      </c>
    </row>
    <row r="146" spans="2:51" s="12" customFormat="1" ht="13.5">
      <c r="B146" s="253"/>
      <c r="C146" s="254"/>
      <c r="D146" s="239" t="s">
        <v>278</v>
      </c>
      <c r="E146" s="255" t="s">
        <v>40</v>
      </c>
      <c r="F146" s="256" t="s">
        <v>2642</v>
      </c>
      <c r="G146" s="254"/>
      <c r="H146" s="257">
        <v>0.01</v>
      </c>
      <c r="I146" s="258"/>
      <c r="J146" s="254"/>
      <c r="K146" s="254"/>
      <c r="L146" s="259"/>
      <c r="M146" s="260"/>
      <c r="N146" s="261"/>
      <c r="O146" s="261"/>
      <c r="P146" s="261"/>
      <c r="Q146" s="261"/>
      <c r="R146" s="261"/>
      <c r="S146" s="261"/>
      <c r="T146" s="262"/>
      <c r="AT146" s="263" t="s">
        <v>278</v>
      </c>
      <c r="AU146" s="263" t="s">
        <v>92</v>
      </c>
      <c r="AV146" s="12" t="s">
        <v>92</v>
      </c>
      <c r="AW146" s="12" t="s">
        <v>47</v>
      </c>
      <c r="AX146" s="12" t="s">
        <v>24</v>
      </c>
      <c r="AY146" s="263" t="s">
        <v>261</v>
      </c>
    </row>
    <row r="147" spans="2:65" s="1" customFormat="1" ht="14.4" customHeight="1">
      <c r="B147" s="48"/>
      <c r="C147" s="228" t="s">
        <v>545</v>
      </c>
      <c r="D147" s="228" t="s">
        <v>262</v>
      </c>
      <c r="E147" s="229" t="s">
        <v>1810</v>
      </c>
      <c r="F147" s="230" t="s">
        <v>1811</v>
      </c>
      <c r="G147" s="231" t="s">
        <v>340</v>
      </c>
      <c r="H147" s="232">
        <v>3.65</v>
      </c>
      <c r="I147" s="233"/>
      <c r="J147" s="232">
        <f>ROUND(I147*H147,2)</f>
        <v>0</v>
      </c>
      <c r="K147" s="230" t="s">
        <v>266</v>
      </c>
      <c r="L147" s="74"/>
      <c r="M147" s="234" t="s">
        <v>40</v>
      </c>
      <c r="N147" s="235" t="s">
        <v>55</v>
      </c>
      <c r="O147" s="49"/>
      <c r="P147" s="236">
        <f>O147*H147</f>
        <v>0</v>
      </c>
      <c r="Q147" s="236">
        <v>0</v>
      </c>
      <c r="R147" s="236">
        <f>Q147*H147</f>
        <v>0</v>
      </c>
      <c r="S147" s="236">
        <v>2.2</v>
      </c>
      <c r="T147" s="237">
        <f>S147*H147</f>
        <v>8.030000000000001</v>
      </c>
      <c r="AR147" s="25" t="s">
        <v>287</v>
      </c>
      <c r="AT147" s="25" t="s">
        <v>262</v>
      </c>
      <c r="AU147" s="25" t="s">
        <v>92</v>
      </c>
      <c r="AY147" s="25" t="s">
        <v>261</v>
      </c>
      <c r="BE147" s="238">
        <f>IF(N147="základní",J147,0)</f>
        <v>0</v>
      </c>
      <c r="BF147" s="238">
        <f>IF(N147="snížená",J147,0)</f>
        <v>0</v>
      </c>
      <c r="BG147" s="238">
        <f>IF(N147="zákl. přenesená",J147,0)</f>
        <v>0</v>
      </c>
      <c r="BH147" s="238">
        <f>IF(N147="sníž. přenesená",J147,0)</f>
        <v>0</v>
      </c>
      <c r="BI147" s="238">
        <f>IF(N147="nulová",J147,0)</f>
        <v>0</v>
      </c>
      <c r="BJ147" s="25" t="s">
        <v>24</v>
      </c>
      <c r="BK147" s="238">
        <f>ROUND(I147*H147,2)</f>
        <v>0</v>
      </c>
      <c r="BL147" s="25" t="s">
        <v>287</v>
      </c>
      <c r="BM147" s="25" t="s">
        <v>2643</v>
      </c>
    </row>
    <row r="148" spans="2:47" s="1" customFormat="1" ht="13.5">
      <c r="B148" s="48"/>
      <c r="C148" s="76"/>
      <c r="D148" s="239" t="s">
        <v>269</v>
      </c>
      <c r="E148" s="76"/>
      <c r="F148" s="240" t="s">
        <v>1813</v>
      </c>
      <c r="G148" s="76"/>
      <c r="H148" s="76"/>
      <c r="I148" s="198"/>
      <c r="J148" s="76"/>
      <c r="K148" s="76"/>
      <c r="L148" s="74"/>
      <c r="M148" s="241"/>
      <c r="N148" s="49"/>
      <c r="O148" s="49"/>
      <c r="P148" s="49"/>
      <c r="Q148" s="49"/>
      <c r="R148" s="49"/>
      <c r="S148" s="49"/>
      <c r="T148" s="97"/>
      <c r="AT148" s="25" t="s">
        <v>269</v>
      </c>
      <c r="AU148" s="25" t="s">
        <v>92</v>
      </c>
    </row>
    <row r="149" spans="2:47" s="1" customFormat="1" ht="13.5">
      <c r="B149" s="48"/>
      <c r="C149" s="76"/>
      <c r="D149" s="239" t="s">
        <v>343</v>
      </c>
      <c r="E149" s="76"/>
      <c r="F149" s="242" t="s">
        <v>1814</v>
      </c>
      <c r="G149" s="76"/>
      <c r="H149" s="76"/>
      <c r="I149" s="198"/>
      <c r="J149" s="76"/>
      <c r="K149" s="76"/>
      <c r="L149" s="74"/>
      <c r="M149" s="241"/>
      <c r="N149" s="49"/>
      <c r="O149" s="49"/>
      <c r="P149" s="49"/>
      <c r="Q149" s="49"/>
      <c r="R149" s="49"/>
      <c r="S149" s="49"/>
      <c r="T149" s="97"/>
      <c r="AT149" s="25" t="s">
        <v>343</v>
      </c>
      <c r="AU149" s="25" t="s">
        <v>92</v>
      </c>
    </row>
    <row r="150" spans="2:51" s="12" customFormat="1" ht="13.5">
      <c r="B150" s="253"/>
      <c r="C150" s="254"/>
      <c r="D150" s="239" t="s">
        <v>278</v>
      </c>
      <c r="E150" s="255" t="s">
        <v>40</v>
      </c>
      <c r="F150" s="256" t="s">
        <v>2644</v>
      </c>
      <c r="G150" s="254"/>
      <c r="H150" s="257">
        <v>3.65</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3" s="10" customFormat="1" ht="29.85" customHeight="1">
      <c r="B151" s="214"/>
      <c r="C151" s="215"/>
      <c r="D151" s="216" t="s">
        <v>83</v>
      </c>
      <c r="E151" s="274" t="s">
        <v>893</v>
      </c>
      <c r="F151" s="274" t="s">
        <v>894</v>
      </c>
      <c r="G151" s="215"/>
      <c r="H151" s="215"/>
      <c r="I151" s="218"/>
      <c r="J151" s="275">
        <f>BK151</f>
        <v>0</v>
      </c>
      <c r="K151" s="215"/>
      <c r="L151" s="220"/>
      <c r="M151" s="221"/>
      <c r="N151" s="222"/>
      <c r="O151" s="222"/>
      <c r="P151" s="223">
        <f>SUM(P152:P165)</f>
        <v>0</v>
      </c>
      <c r="Q151" s="222"/>
      <c r="R151" s="223">
        <f>SUM(R152:R165)</f>
        <v>0</v>
      </c>
      <c r="S151" s="222"/>
      <c r="T151" s="224">
        <f>SUM(T152:T165)</f>
        <v>0</v>
      </c>
      <c r="AR151" s="225" t="s">
        <v>24</v>
      </c>
      <c r="AT151" s="226" t="s">
        <v>83</v>
      </c>
      <c r="AU151" s="226" t="s">
        <v>24</v>
      </c>
      <c r="AY151" s="225" t="s">
        <v>261</v>
      </c>
      <c r="BK151" s="227">
        <f>SUM(BK152:BK165)</f>
        <v>0</v>
      </c>
    </row>
    <row r="152" spans="2:65" s="1" customFormat="1" ht="22.8" customHeight="1">
      <c r="B152" s="48"/>
      <c r="C152" s="228" t="s">
        <v>551</v>
      </c>
      <c r="D152" s="228" t="s">
        <v>262</v>
      </c>
      <c r="E152" s="229" t="s">
        <v>896</v>
      </c>
      <c r="F152" s="230" t="s">
        <v>897</v>
      </c>
      <c r="G152" s="231" t="s">
        <v>363</v>
      </c>
      <c r="H152" s="232">
        <v>8.03</v>
      </c>
      <c r="I152" s="233"/>
      <c r="J152" s="232">
        <f>ROUND(I152*H152,2)</f>
        <v>0</v>
      </c>
      <c r="K152" s="230" t="s">
        <v>266</v>
      </c>
      <c r="L152" s="74"/>
      <c r="M152" s="234" t="s">
        <v>40</v>
      </c>
      <c r="N152" s="235" t="s">
        <v>55</v>
      </c>
      <c r="O152" s="49"/>
      <c r="P152" s="236">
        <f>O152*H152</f>
        <v>0</v>
      </c>
      <c r="Q152" s="236">
        <v>0</v>
      </c>
      <c r="R152" s="236">
        <f>Q152*H152</f>
        <v>0</v>
      </c>
      <c r="S152" s="236">
        <v>0</v>
      </c>
      <c r="T152" s="237">
        <f>S152*H152</f>
        <v>0</v>
      </c>
      <c r="AR152" s="25" t="s">
        <v>287</v>
      </c>
      <c r="AT152" s="25" t="s">
        <v>262</v>
      </c>
      <c r="AU152" s="25" t="s">
        <v>92</v>
      </c>
      <c r="AY152" s="25" t="s">
        <v>261</v>
      </c>
      <c r="BE152" s="238">
        <f>IF(N152="základní",J152,0)</f>
        <v>0</v>
      </c>
      <c r="BF152" s="238">
        <f>IF(N152="snížená",J152,0)</f>
        <v>0</v>
      </c>
      <c r="BG152" s="238">
        <f>IF(N152="zákl. přenesená",J152,0)</f>
        <v>0</v>
      </c>
      <c r="BH152" s="238">
        <f>IF(N152="sníž. přenesená",J152,0)</f>
        <v>0</v>
      </c>
      <c r="BI152" s="238">
        <f>IF(N152="nulová",J152,0)</f>
        <v>0</v>
      </c>
      <c r="BJ152" s="25" t="s">
        <v>24</v>
      </c>
      <c r="BK152" s="238">
        <f>ROUND(I152*H152,2)</f>
        <v>0</v>
      </c>
      <c r="BL152" s="25" t="s">
        <v>287</v>
      </c>
      <c r="BM152" s="25" t="s">
        <v>2645</v>
      </c>
    </row>
    <row r="153" spans="2:47" s="1" customFormat="1" ht="13.5">
      <c r="B153" s="48"/>
      <c r="C153" s="76"/>
      <c r="D153" s="239" t="s">
        <v>269</v>
      </c>
      <c r="E153" s="76"/>
      <c r="F153" s="240" t="s">
        <v>899</v>
      </c>
      <c r="G153" s="76"/>
      <c r="H153" s="76"/>
      <c r="I153" s="198"/>
      <c r="J153" s="76"/>
      <c r="K153" s="76"/>
      <c r="L153" s="74"/>
      <c r="M153" s="241"/>
      <c r="N153" s="49"/>
      <c r="O153" s="49"/>
      <c r="P153" s="49"/>
      <c r="Q153" s="49"/>
      <c r="R153" s="49"/>
      <c r="S153" s="49"/>
      <c r="T153" s="97"/>
      <c r="AT153" s="25" t="s">
        <v>269</v>
      </c>
      <c r="AU153" s="25" t="s">
        <v>92</v>
      </c>
    </row>
    <row r="154" spans="2:47" s="1" customFormat="1" ht="13.5">
      <c r="B154" s="48"/>
      <c r="C154" s="76"/>
      <c r="D154" s="239" t="s">
        <v>343</v>
      </c>
      <c r="E154" s="76"/>
      <c r="F154" s="242" t="s">
        <v>900</v>
      </c>
      <c r="G154" s="76"/>
      <c r="H154" s="76"/>
      <c r="I154" s="198"/>
      <c r="J154" s="76"/>
      <c r="K154" s="76"/>
      <c r="L154" s="74"/>
      <c r="M154" s="241"/>
      <c r="N154" s="49"/>
      <c r="O154" s="49"/>
      <c r="P154" s="49"/>
      <c r="Q154" s="49"/>
      <c r="R154" s="49"/>
      <c r="S154" s="49"/>
      <c r="T154" s="97"/>
      <c r="AT154" s="25" t="s">
        <v>343</v>
      </c>
      <c r="AU154" s="25" t="s">
        <v>92</v>
      </c>
    </row>
    <row r="155" spans="2:65" s="1" customFormat="1" ht="14.4" customHeight="1">
      <c r="B155" s="48"/>
      <c r="C155" s="228" t="s">
        <v>10</v>
      </c>
      <c r="D155" s="228" t="s">
        <v>262</v>
      </c>
      <c r="E155" s="229" t="s">
        <v>902</v>
      </c>
      <c r="F155" s="230" t="s">
        <v>903</v>
      </c>
      <c r="G155" s="231" t="s">
        <v>363</v>
      </c>
      <c r="H155" s="232">
        <v>88.33</v>
      </c>
      <c r="I155" s="233"/>
      <c r="J155" s="232">
        <f>ROUND(I155*H155,2)</f>
        <v>0</v>
      </c>
      <c r="K155" s="230" t="s">
        <v>266</v>
      </c>
      <c r="L155" s="74"/>
      <c r="M155" s="234" t="s">
        <v>40</v>
      </c>
      <c r="N155" s="235" t="s">
        <v>55</v>
      </c>
      <c r="O155" s="49"/>
      <c r="P155" s="236">
        <f>O155*H155</f>
        <v>0</v>
      </c>
      <c r="Q155" s="236">
        <v>0</v>
      </c>
      <c r="R155" s="236">
        <f>Q155*H155</f>
        <v>0</v>
      </c>
      <c r="S155" s="236">
        <v>0</v>
      </c>
      <c r="T155" s="237">
        <f>S155*H155</f>
        <v>0</v>
      </c>
      <c r="AR155" s="25" t="s">
        <v>287</v>
      </c>
      <c r="AT155" s="25" t="s">
        <v>262</v>
      </c>
      <c r="AU155" s="25" t="s">
        <v>92</v>
      </c>
      <c r="AY155" s="25" t="s">
        <v>261</v>
      </c>
      <c r="BE155" s="238">
        <f>IF(N155="základní",J155,0)</f>
        <v>0</v>
      </c>
      <c r="BF155" s="238">
        <f>IF(N155="snížená",J155,0)</f>
        <v>0</v>
      </c>
      <c r="BG155" s="238">
        <f>IF(N155="zákl. přenesená",J155,0)</f>
        <v>0</v>
      </c>
      <c r="BH155" s="238">
        <f>IF(N155="sníž. přenesená",J155,0)</f>
        <v>0</v>
      </c>
      <c r="BI155" s="238">
        <f>IF(N155="nulová",J155,0)</f>
        <v>0</v>
      </c>
      <c r="BJ155" s="25" t="s">
        <v>24</v>
      </c>
      <c r="BK155" s="238">
        <f>ROUND(I155*H155,2)</f>
        <v>0</v>
      </c>
      <c r="BL155" s="25" t="s">
        <v>287</v>
      </c>
      <c r="BM155" s="25" t="s">
        <v>2646</v>
      </c>
    </row>
    <row r="156" spans="2:47" s="1" customFormat="1" ht="13.5">
      <c r="B156" s="48"/>
      <c r="C156" s="76"/>
      <c r="D156" s="239" t="s">
        <v>269</v>
      </c>
      <c r="E156" s="76"/>
      <c r="F156" s="240" t="s">
        <v>905</v>
      </c>
      <c r="G156" s="76"/>
      <c r="H156" s="76"/>
      <c r="I156" s="198"/>
      <c r="J156" s="76"/>
      <c r="K156" s="76"/>
      <c r="L156" s="74"/>
      <c r="M156" s="241"/>
      <c r="N156" s="49"/>
      <c r="O156" s="49"/>
      <c r="P156" s="49"/>
      <c r="Q156" s="49"/>
      <c r="R156" s="49"/>
      <c r="S156" s="49"/>
      <c r="T156" s="97"/>
      <c r="AT156" s="25" t="s">
        <v>269</v>
      </c>
      <c r="AU156" s="25" t="s">
        <v>92</v>
      </c>
    </row>
    <row r="157" spans="2:47" s="1" customFormat="1" ht="13.5">
      <c r="B157" s="48"/>
      <c r="C157" s="76"/>
      <c r="D157" s="239" t="s">
        <v>343</v>
      </c>
      <c r="E157" s="76"/>
      <c r="F157" s="242" t="s">
        <v>900</v>
      </c>
      <c r="G157" s="76"/>
      <c r="H157" s="76"/>
      <c r="I157" s="198"/>
      <c r="J157" s="76"/>
      <c r="K157" s="76"/>
      <c r="L157" s="74"/>
      <c r="M157" s="241"/>
      <c r="N157" s="49"/>
      <c r="O157" s="49"/>
      <c r="P157" s="49"/>
      <c r="Q157" s="49"/>
      <c r="R157" s="49"/>
      <c r="S157" s="49"/>
      <c r="T157" s="97"/>
      <c r="AT157" s="25" t="s">
        <v>343</v>
      </c>
      <c r="AU157" s="25" t="s">
        <v>92</v>
      </c>
    </row>
    <row r="158" spans="2:51" s="12" customFormat="1" ht="13.5">
      <c r="B158" s="253"/>
      <c r="C158" s="254"/>
      <c r="D158" s="239" t="s">
        <v>278</v>
      </c>
      <c r="E158" s="255" t="s">
        <v>40</v>
      </c>
      <c r="F158" s="256" t="s">
        <v>2647</v>
      </c>
      <c r="G158" s="254"/>
      <c r="H158" s="257">
        <v>88.33</v>
      </c>
      <c r="I158" s="258"/>
      <c r="J158" s="254"/>
      <c r="K158" s="254"/>
      <c r="L158" s="259"/>
      <c r="M158" s="260"/>
      <c r="N158" s="261"/>
      <c r="O158" s="261"/>
      <c r="P158" s="261"/>
      <c r="Q158" s="261"/>
      <c r="R158" s="261"/>
      <c r="S158" s="261"/>
      <c r="T158" s="262"/>
      <c r="AT158" s="263" t="s">
        <v>278</v>
      </c>
      <c r="AU158" s="263" t="s">
        <v>92</v>
      </c>
      <c r="AV158" s="12" t="s">
        <v>92</v>
      </c>
      <c r="AW158" s="12" t="s">
        <v>47</v>
      </c>
      <c r="AX158" s="12" t="s">
        <v>24</v>
      </c>
      <c r="AY158" s="263" t="s">
        <v>261</v>
      </c>
    </row>
    <row r="159" spans="2:65" s="1" customFormat="1" ht="14.4" customHeight="1">
      <c r="B159" s="48"/>
      <c r="C159" s="228" t="s">
        <v>563</v>
      </c>
      <c r="D159" s="228" t="s">
        <v>262</v>
      </c>
      <c r="E159" s="229" t="s">
        <v>908</v>
      </c>
      <c r="F159" s="230" t="s">
        <v>909</v>
      </c>
      <c r="G159" s="231" t="s">
        <v>363</v>
      </c>
      <c r="H159" s="232">
        <v>8.03</v>
      </c>
      <c r="I159" s="233"/>
      <c r="J159" s="232">
        <f>ROUND(I159*H159,2)</f>
        <v>0</v>
      </c>
      <c r="K159" s="230" t="s">
        <v>266</v>
      </c>
      <c r="L159" s="74"/>
      <c r="M159" s="234" t="s">
        <v>40</v>
      </c>
      <c r="N159" s="235" t="s">
        <v>55</v>
      </c>
      <c r="O159" s="49"/>
      <c r="P159" s="236">
        <f>O159*H159</f>
        <v>0</v>
      </c>
      <c r="Q159" s="236">
        <v>0</v>
      </c>
      <c r="R159" s="236">
        <f>Q159*H159</f>
        <v>0</v>
      </c>
      <c r="S159" s="236">
        <v>0</v>
      </c>
      <c r="T159" s="237">
        <f>S159*H159</f>
        <v>0</v>
      </c>
      <c r="AR159" s="25" t="s">
        <v>287</v>
      </c>
      <c r="AT159" s="25" t="s">
        <v>262</v>
      </c>
      <c r="AU159" s="25" t="s">
        <v>92</v>
      </c>
      <c r="AY159" s="25" t="s">
        <v>261</v>
      </c>
      <c r="BE159" s="238">
        <f>IF(N159="základní",J159,0)</f>
        <v>0</v>
      </c>
      <c r="BF159" s="238">
        <f>IF(N159="snížená",J159,0)</f>
        <v>0</v>
      </c>
      <c r="BG159" s="238">
        <f>IF(N159="zákl. přenesená",J159,0)</f>
        <v>0</v>
      </c>
      <c r="BH159" s="238">
        <f>IF(N159="sníž. přenesená",J159,0)</f>
        <v>0</v>
      </c>
      <c r="BI159" s="238">
        <f>IF(N159="nulová",J159,0)</f>
        <v>0</v>
      </c>
      <c r="BJ159" s="25" t="s">
        <v>24</v>
      </c>
      <c r="BK159" s="238">
        <f>ROUND(I159*H159,2)</f>
        <v>0</v>
      </c>
      <c r="BL159" s="25" t="s">
        <v>287</v>
      </c>
      <c r="BM159" s="25" t="s">
        <v>2648</v>
      </c>
    </row>
    <row r="160" spans="2:47" s="1" customFormat="1" ht="13.5">
      <c r="B160" s="48"/>
      <c r="C160" s="76"/>
      <c r="D160" s="239" t="s">
        <v>269</v>
      </c>
      <c r="E160" s="76"/>
      <c r="F160" s="240" t="s">
        <v>911</v>
      </c>
      <c r="G160" s="76"/>
      <c r="H160" s="76"/>
      <c r="I160" s="198"/>
      <c r="J160" s="76"/>
      <c r="K160" s="76"/>
      <c r="L160" s="74"/>
      <c r="M160" s="241"/>
      <c r="N160" s="49"/>
      <c r="O160" s="49"/>
      <c r="P160" s="49"/>
      <c r="Q160" s="49"/>
      <c r="R160" s="49"/>
      <c r="S160" s="49"/>
      <c r="T160" s="97"/>
      <c r="AT160" s="25" t="s">
        <v>269</v>
      </c>
      <c r="AU160" s="25" t="s">
        <v>92</v>
      </c>
    </row>
    <row r="161" spans="2:47" s="1" customFormat="1" ht="13.5">
      <c r="B161" s="48"/>
      <c r="C161" s="76"/>
      <c r="D161" s="239" t="s">
        <v>343</v>
      </c>
      <c r="E161" s="76"/>
      <c r="F161" s="242" t="s">
        <v>912</v>
      </c>
      <c r="G161" s="76"/>
      <c r="H161" s="76"/>
      <c r="I161" s="198"/>
      <c r="J161" s="76"/>
      <c r="K161" s="76"/>
      <c r="L161" s="74"/>
      <c r="M161" s="241"/>
      <c r="N161" s="49"/>
      <c r="O161" s="49"/>
      <c r="P161" s="49"/>
      <c r="Q161" s="49"/>
      <c r="R161" s="49"/>
      <c r="S161" s="49"/>
      <c r="T161" s="97"/>
      <c r="AT161" s="25" t="s">
        <v>343</v>
      </c>
      <c r="AU161" s="25" t="s">
        <v>92</v>
      </c>
    </row>
    <row r="162" spans="2:65" s="1" customFormat="1" ht="22.8" customHeight="1">
      <c r="B162" s="48"/>
      <c r="C162" s="228" t="s">
        <v>566</v>
      </c>
      <c r="D162" s="228" t="s">
        <v>262</v>
      </c>
      <c r="E162" s="229" t="s">
        <v>914</v>
      </c>
      <c r="F162" s="230" t="s">
        <v>915</v>
      </c>
      <c r="G162" s="231" t="s">
        <v>363</v>
      </c>
      <c r="H162" s="232">
        <v>8.03</v>
      </c>
      <c r="I162" s="233"/>
      <c r="J162" s="232">
        <f>ROUND(I162*H162,2)</f>
        <v>0</v>
      </c>
      <c r="K162" s="230" t="s">
        <v>266</v>
      </c>
      <c r="L162" s="74"/>
      <c r="M162" s="234" t="s">
        <v>40</v>
      </c>
      <c r="N162" s="235" t="s">
        <v>55</v>
      </c>
      <c r="O162" s="49"/>
      <c r="P162" s="236">
        <f>O162*H162</f>
        <v>0</v>
      </c>
      <c r="Q162" s="236">
        <v>0</v>
      </c>
      <c r="R162" s="236">
        <f>Q162*H162</f>
        <v>0</v>
      </c>
      <c r="S162" s="236">
        <v>0</v>
      </c>
      <c r="T162" s="237">
        <f>S162*H162</f>
        <v>0</v>
      </c>
      <c r="AR162" s="25" t="s">
        <v>287</v>
      </c>
      <c r="AT162" s="25" t="s">
        <v>262</v>
      </c>
      <c r="AU162" s="25" t="s">
        <v>92</v>
      </c>
      <c r="AY162" s="25" t="s">
        <v>261</v>
      </c>
      <c r="BE162" s="238">
        <f>IF(N162="základní",J162,0)</f>
        <v>0</v>
      </c>
      <c r="BF162" s="238">
        <f>IF(N162="snížená",J162,0)</f>
        <v>0</v>
      </c>
      <c r="BG162" s="238">
        <f>IF(N162="zákl. přenesená",J162,0)</f>
        <v>0</v>
      </c>
      <c r="BH162" s="238">
        <f>IF(N162="sníž. přenesená",J162,0)</f>
        <v>0</v>
      </c>
      <c r="BI162" s="238">
        <f>IF(N162="nulová",J162,0)</f>
        <v>0</v>
      </c>
      <c r="BJ162" s="25" t="s">
        <v>24</v>
      </c>
      <c r="BK162" s="238">
        <f>ROUND(I162*H162,2)</f>
        <v>0</v>
      </c>
      <c r="BL162" s="25" t="s">
        <v>287</v>
      </c>
      <c r="BM162" s="25" t="s">
        <v>2649</v>
      </c>
    </row>
    <row r="163" spans="2:47" s="1" customFormat="1" ht="13.5">
      <c r="B163" s="48"/>
      <c r="C163" s="76"/>
      <c r="D163" s="239" t="s">
        <v>269</v>
      </c>
      <c r="E163" s="76"/>
      <c r="F163" s="240" t="s">
        <v>917</v>
      </c>
      <c r="G163" s="76"/>
      <c r="H163" s="76"/>
      <c r="I163" s="198"/>
      <c r="J163" s="76"/>
      <c r="K163" s="76"/>
      <c r="L163" s="74"/>
      <c r="M163" s="241"/>
      <c r="N163" s="49"/>
      <c r="O163" s="49"/>
      <c r="P163" s="49"/>
      <c r="Q163" s="49"/>
      <c r="R163" s="49"/>
      <c r="S163" s="49"/>
      <c r="T163" s="97"/>
      <c r="AT163" s="25" t="s">
        <v>269</v>
      </c>
      <c r="AU163" s="25" t="s">
        <v>92</v>
      </c>
    </row>
    <row r="164" spans="2:47" s="1" customFormat="1" ht="13.5">
      <c r="B164" s="48"/>
      <c r="C164" s="76"/>
      <c r="D164" s="239" t="s">
        <v>343</v>
      </c>
      <c r="E164" s="76"/>
      <c r="F164" s="242" t="s">
        <v>918</v>
      </c>
      <c r="G164" s="76"/>
      <c r="H164" s="76"/>
      <c r="I164" s="198"/>
      <c r="J164" s="76"/>
      <c r="K164" s="76"/>
      <c r="L164" s="74"/>
      <c r="M164" s="241"/>
      <c r="N164" s="49"/>
      <c r="O164" s="49"/>
      <c r="P164" s="49"/>
      <c r="Q164" s="49"/>
      <c r="R164" s="49"/>
      <c r="S164" s="49"/>
      <c r="T164" s="97"/>
      <c r="AT164" s="25" t="s">
        <v>343</v>
      </c>
      <c r="AU164" s="25" t="s">
        <v>92</v>
      </c>
    </row>
    <row r="165" spans="2:47" s="1" customFormat="1" ht="13.5">
      <c r="B165" s="48"/>
      <c r="C165" s="76"/>
      <c r="D165" s="239" t="s">
        <v>271</v>
      </c>
      <c r="E165" s="76"/>
      <c r="F165" s="242" t="s">
        <v>919</v>
      </c>
      <c r="G165" s="76"/>
      <c r="H165" s="76"/>
      <c r="I165" s="198"/>
      <c r="J165" s="76"/>
      <c r="K165" s="76"/>
      <c r="L165" s="74"/>
      <c r="M165" s="241"/>
      <c r="N165" s="49"/>
      <c r="O165" s="49"/>
      <c r="P165" s="49"/>
      <c r="Q165" s="49"/>
      <c r="R165" s="49"/>
      <c r="S165" s="49"/>
      <c r="T165" s="97"/>
      <c r="AT165" s="25" t="s">
        <v>271</v>
      </c>
      <c r="AU165" s="25" t="s">
        <v>92</v>
      </c>
    </row>
    <row r="166" spans="2:63" s="10" customFormat="1" ht="29.85" customHeight="1">
      <c r="B166" s="214"/>
      <c r="C166" s="215"/>
      <c r="D166" s="216" t="s">
        <v>83</v>
      </c>
      <c r="E166" s="274" t="s">
        <v>930</v>
      </c>
      <c r="F166" s="274" t="s">
        <v>931</v>
      </c>
      <c r="G166" s="215"/>
      <c r="H166" s="215"/>
      <c r="I166" s="218"/>
      <c r="J166" s="275">
        <f>BK166</f>
        <v>0</v>
      </c>
      <c r="K166" s="215"/>
      <c r="L166" s="220"/>
      <c r="M166" s="221"/>
      <c r="N166" s="222"/>
      <c r="O166" s="222"/>
      <c r="P166" s="223">
        <f>SUM(P167:P169)</f>
        <v>0</v>
      </c>
      <c r="Q166" s="222"/>
      <c r="R166" s="223">
        <f>SUM(R167:R169)</f>
        <v>0</v>
      </c>
      <c r="S166" s="222"/>
      <c r="T166" s="224">
        <f>SUM(T167:T169)</f>
        <v>0</v>
      </c>
      <c r="AR166" s="225" t="s">
        <v>24</v>
      </c>
      <c r="AT166" s="226" t="s">
        <v>83</v>
      </c>
      <c r="AU166" s="226" t="s">
        <v>24</v>
      </c>
      <c r="AY166" s="225" t="s">
        <v>261</v>
      </c>
      <c r="BK166" s="227">
        <f>SUM(BK167:BK169)</f>
        <v>0</v>
      </c>
    </row>
    <row r="167" spans="2:65" s="1" customFormat="1" ht="14.4" customHeight="1">
      <c r="B167" s="48"/>
      <c r="C167" s="228" t="s">
        <v>572</v>
      </c>
      <c r="D167" s="228" t="s">
        <v>262</v>
      </c>
      <c r="E167" s="229" t="s">
        <v>2650</v>
      </c>
      <c r="F167" s="230" t="s">
        <v>2651</v>
      </c>
      <c r="G167" s="231" t="s">
        <v>363</v>
      </c>
      <c r="H167" s="232">
        <v>10.82</v>
      </c>
      <c r="I167" s="233"/>
      <c r="J167" s="232">
        <f>ROUND(I167*H167,2)</f>
        <v>0</v>
      </c>
      <c r="K167" s="230" t="s">
        <v>266</v>
      </c>
      <c r="L167" s="74"/>
      <c r="M167" s="234" t="s">
        <v>40</v>
      </c>
      <c r="N167" s="235" t="s">
        <v>55</v>
      </c>
      <c r="O167" s="49"/>
      <c r="P167" s="236">
        <f>O167*H167</f>
        <v>0</v>
      </c>
      <c r="Q167" s="236">
        <v>0</v>
      </c>
      <c r="R167" s="236">
        <f>Q167*H167</f>
        <v>0</v>
      </c>
      <c r="S167" s="236">
        <v>0</v>
      </c>
      <c r="T167" s="237">
        <f>S167*H167</f>
        <v>0</v>
      </c>
      <c r="AR167" s="25" t="s">
        <v>287</v>
      </c>
      <c r="AT167" s="25" t="s">
        <v>262</v>
      </c>
      <c r="AU167" s="25" t="s">
        <v>92</v>
      </c>
      <c r="AY167" s="25" t="s">
        <v>261</v>
      </c>
      <c r="BE167" s="238">
        <f>IF(N167="základní",J167,0)</f>
        <v>0</v>
      </c>
      <c r="BF167" s="238">
        <f>IF(N167="snížená",J167,0)</f>
        <v>0</v>
      </c>
      <c r="BG167" s="238">
        <f>IF(N167="zákl. přenesená",J167,0)</f>
        <v>0</v>
      </c>
      <c r="BH167" s="238">
        <f>IF(N167="sníž. přenesená",J167,0)</f>
        <v>0</v>
      </c>
      <c r="BI167" s="238">
        <f>IF(N167="nulová",J167,0)</f>
        <v>0</v>
      </c>
      <c r="BJ167" s="25" t="s">
        <v>24</v>
      </c>
      <c r="BK167" s="238">
        <f>ROUND(I167*H167,2)</f>
        <v>0</v>
      </c>
      <c r="BL167" s="25" t="s">
        <v>287</v>
      </c>
      <c r="BM167" s="25" t="s">
        <v>2652</v>
      </c>
    </row>
    <row r="168" spans="2:47" s="1" customFormat="1" ht="13.5">
      <c r="B168" s="48"/>
      <c r="C168" s="76"/>
      <c r="D168" s="239" t="s">
        <v>269</v>
      </c>
      <c r="E168" s="76"/>
      <c r="F168" s="240" t="s">
        <v>2653</v>
      </c>
      <c r="G168" s="76"/>
      <c r="H168" s="76"/>
      <c r="I168" s="198"/>
      <c r="J168" s="76"/>
      <c r="K168" s="76"/>
      <c r="L168" s="74"/>
      <c r="M168" s="241"/>
      <c r="N168" s="49"/>
      <c r="O168" s="49"/>
      <c r="P168" s="49"/>
      <c r="Q168" s="49"/>
      <c r="R168" s="49"/>
      <c r="S168" s="49"/>
      <c r="T168" s="97"/>
      <c r="AT168" s="25" t="s">
        <v>269</v>
      </c>
      <c r="AU168" s="25" t="s">
        <v>92</v>
      </c>
    </row>
    <row r="169" spans="2:47" s="1" customFormat="1" ht="13.5">
      <c r="B169" s="48"/>
      <c r="C169" s="76"/>
      <c r="D169" s="239" t="s">
        <v>343</v>
      </c>
      <c r="E169" s="76"/>
      <c r="F169" s="242" t="s">
        <v>1356</v>
      </c>
      <c r="G169" s="76"/>
      <c r="H169" s="76"/>
      <c r="I169" s="198"/>
      <c r="J169" s="76"/>
      <c r="K169" s="76"/>
      <c r="L169" s="74"/>
      <c r="M169" s="241"/>
      <c r="N169" s="49"/>
      <c r="O169" s="49"/>
      <c r="P169" s="49"/>
      <c r="Q169" s="49"/>
      <c r="R169" s="49"/>
      <c r="S169" s="49"/>
      <c r="T169" s="97"/>
      <c r="AT169" s="25" t="s">
        <v>343</v>
      </c>
      <c r="AU169" s="25" t="s">
        <v>92</v>
      </c>
    </row>
    <row r="170" spans="2:63" s="10" customFormat="1" ht="37.4" customHeight="1">
      <c r="B170" s="214"/>
      <c r="C170" s="215"/>
      <c r="D170" s="216" t="s">
        <v>83</v>
      </c>
      <c r="E170" s="217" t="s">
        <v>937</v>
      </c>
      <c r="F170" s="217" t="s">
        <v>938</v>
      </c>
      <c r="G170" s="215"/>
      <c r="H170" s="215"/>
      <c r="I170" s="218"/>
      <c r="J170" s="219">
        <f>BK170</f>
        <v>0</v>
      </c>
      <c r="K170" s="215"/>
      <c r="L170" s="220"/>
      <c r="M170" s="221"/>
      <c r="N170" s="222"/>
      <c r="O170" s="222"/>
      <c r="P170" s="223">
        <f>P171</f>
        <v>0</v>
      </c>
      <c r="Q170" s="222"/>
      <c r="R170" s="223">
        <f>R171</f>
        <v>0.000626409</v>
      </c>
      <c r="S170" s="222"/>
      <c r="T170" s="224">
        <f>T171</f>
        <v>0</v>
      </c>
      <c r="AR170" s="225" t="s">
        <v>92</v>
      </c>
      <c r="AT170" s="226" t="s">
        <v>83</v>
      </c>
      <c r="AU170" s="226" t="s">
        <v>84</v>
      </c>
      <c r="AY170" s="225" t="s">
        <v>261</v>
      </c>
      <c r="BK170" s="227">
        <f>BK171</f>
        <v>0</v>
      </c>
    </row>
    <row r="171" spans="2:63" s="10" customFormat="1" ht="19.9" customHeight="1">
      <c r="B171" s="214"/>
      <c r="C171" s="215"/>
      <c r="D171" s="216" t="s">
        <v>83</v>
      </c>
      <c r="E171" s="274" t="s">
        <v>1300</v>
      </c>
      <c r="F171" s="274" t="s">
        <v>1301</v>
      </c>
      <c r="G171" s="215"/>
      <c r="H171" s="215"/>
      <c r="I171" s="218"/>
      <c r="J171" s="275">
        <f>BK171</f>
        <v>0</v>
      </c>
      <c r="K171" s="215"/>
      <c r="L171" s="220"/>
      <c r="M171" s="221"/>
      <c r="N171" s="222"/>
      <c r="O171" s="222"/>
      <c r="P171" s="223">
        <f>SUM(P172:P187)</f>
        <v>0</v>
      </c>
      <c r="Q171" s="222"/>
      <c r="R171" s="223">
        <f>SUM(R172:R187)</f>
        <v>0.000626409</v>
      </c>
      <c r="S171" s="222"/>
      <c r="T171" s="224">
        <f>SUM(T172:T187)</f>
        <v>0</v>
      </c>
      <c r="AR171" s="225" t="s">
        <v>92</v>
      </c>
      <c r="AT171" s="226" t="s">
        <v>83</v>
      </c>
      <c r="AU171" s="226" t="s">
        <v>24</v>
      </c>
      <c r="AY171" s="225" t="s">
        <v>261</v>
      </c>
      <c r="BK171" s="227">
        <f>SUM(BK172:BK187)</f>
        <v>0</v>
      </c>
    </row>
    <row r="172" spans="2:65" s="1" customFormat="1" ht="22.8" customHeight="1">
      <c r="B172" s="48"/>
      <c r="C172" s="228" t="s">
        <v>645</v>
      </c>
      <c r="D172" s="228" t="s">
        <v>262</v>
      </c>
      <c r="E172" s="229" t="s">
        <v>1302</v>
      </c>
      <c r="F172" s="230" t="s">
        <v>1303</v>
      </c>
      <c r="G172" s="231" t="s">
        <v>504</v>
      </c>
      <c r="H172" s="232">
        <v>1.06</v>
      </c>
      <c r="I172" s="233"/>
      <c r="J172" s="232">
        <f>ROUND(I172*H172,2)</f>
        <v>0</v>
      </c>
      <c r="K172" s="230" t="s">
        <v>266</v>
      </c>
      <c r="L172" s="74"/>
      <c r="M172" s="234" t="s">
        <v>40</v>
      </c>
      <c r="N172" s="235" t="s">
        <v>55</v>
      </c>
      <c r="O172" s="49"/>
      <c r="P172" s="236">
        <f>O172*H172</f>
        <v>0</v>
      </c>
      <c r="Q172" s="236">
        <v>0.000216</v>
      </c>
      <c r="R172" s="236">
        <f>Q172*H172</f>
        <v>0.00022896</v>
      </c>
      <c r="S172" s="236">
        <v>0</v>
      </c>
      <c r="T172" s="237">
        <f>S172*H172</f>
        <v>0</v>
      </c>
      <c r="AR172" s="25" t="s">
        <v>563</v>
      </c>
      <c r="AT172" s="25" t="s">
        <v>262</v>
      </c>
      <c r="AU172" s="25" t="s">
        <v>92</v>
      </c>
      <c r="AY172" s="25" t="s">
        <v>261</v>
      </c>
      <c r="BE172" s="238">
        <f>IF(N172="základní",J172,0)</f>
        <v>0</v>
      </c>
      <c r="BF172" s="238">
        <f>IF(N172="snížená",J172,0)</f>
        <v>0</v>
      </c>
      <c r="BG172" s="238">
        <f>IF(N172="zákl. přenesená",J172,0)</f>
        <v>0</v>
      </c>
      <c r="BH172" s="238">
        <f>IF(N172="sníž. přenesená",J172,0)</f>
        <v>0</v>
      </c>
      <c r="BI172" s="238">
        <f>IF(N172="nulová",J172,0)</f>
        <v>0</v>
      </c>
      <c r="BJ172" s="25" t="s">
        <v>24</v>
      </c>
      <c r="BK172" s="238">
        <f>ROUND(I172*H172,2)</f>
        <v>0</v>
      </c>
      <c r="BL172" s="25" t="s">
        <v>563</v>
      </c>
      <c r="BM172" s="25" t="s">
        <v>2654</v>
      </c>
    </row>
    <row r="173" spans="2:47" s="1" customFormat="1" ht="13.5">
      <c r="B173" s="48"/>
      <c r="C173" s="76"/>
      <c r="D173" s="239" t="s">
        <v>269</v>
      </c>
      <c r="E173" s="76"/>
      <c r="F173" s="240" t="s">
        <v>1305</v>
      </c>
      <c r="G173" s="76"/>
      <c r="H173" s="76"/>
      <c r="I173" s="198"/>
      <c r="J173" s="76"/>
      <c r="K173" s="76"/>
      <c r="L173" s="74"/>
      <c r="M173" s="241"/>
      <c r="N173" s="49"/>
      <c r="O173" s="49"/>
      <c r="P173" s="49"/>
      <c r="Q173" s="49"/>
      <c r="R173" s="49"/>
      <c r="S173" s="49"/>
      <c r="T173" s="97"/>
      <c r="AT173" s="25" t="s">
        <v>269</v>
      </c>
      <c r="AU173" s="25" t="s">
        <v>92</v>
      </c>
    </row>
    <row r="174" spans="2:51" s="12" customFormat="1" ht="13.5">
      <c r="B174" s="253"/>
      <c r="C174" s="254"/>
      <c r="D174" s="239" t="s">
        <v>278</v>
      </c>
      <c r="E174" s="255" t="s">
        <v>40</v>
      </c>
      <c r="F174" s="256" t="s">
        <v>2655</v>
      </c>
      <c r="G174" s="254"/>
      <c r="H174" s="257">
        <v>1.06</v>
      </c>
      <c r="I174" s="258"/>
      <c r="J174" s="254"/>
      <c r="K174" s="254"/>
      <c r="L174" s="259"/>
      <c r="M174" s="260"/>
      <c r="N174" s="261"/>
      <c r="O174" s="261"/>
      <c r="P174" s="261"/>
      <c r="Q174" s="261"/>
      <c r="R174" s="261"/>
      <c r="S174" s="261"/>
      <c r="T174" s="262"/>
      <c r="AT174" s="263" t="s">
        <v>278</v>
      </c>
      <c r="AU174" s="263" t="s">
        <v>92</v>
      </c>
      <c r="AV174" s="12" t="s">
        <v>92</v>
      </c>
      <c r="AW174" s="12" t="s">
        <v>47</v>
      </c>
      <c r="AX174" s="12" t="s">
        <v>24</v>
      </c>
      <c r="AY174" s="263" t="s">
        <v>261</v>
      </c>
    </row>
    <row r="175" spans="2:65" s="1" customFormat="1" ht="14.4" customHeight="1">
      <c r="B175" s="48"/>
      <c r="C175" s="228" t="s">
        <v>660</v>
      </c>
      <c r="D175" s="228" t="s">
        <v>262</v>
      </c>
      <c r="E175" s="229" t="s">
        <v>1307</v>
      </c>
      <c r="F175" s="230" t="s">
        <v>1308</v>
      </c>
      <c r="G175" s="231" t="s">
        <v>504</v>
      </c>
      <c r="H175" s="232">
        <v>1.06</v>
      </c>
      <c r="I175" s="233"/>
      <c r="J175" s="232">
        <f>ROUND(I175*H175,2)</f>
        <v>0</v>
      </c>
      <c r="K175" s="230" t="s">
        <v>266</v>
      </c>
      <c r="L175" s="74"/>
      <c r="M175" s="234" t="s">
        <v>40</v>
      </c>
      <c r="N175" s="235" t="s">
        <v>55</v>
      </c>
      <c r="O175" s="49"/>
      <c r="P175" s="236">
        <f>O175*H175</f>
        <v>0</v>
      </c>
      <c r="Q175" s="236">
        <v>0.00012765</v>
      </c>
      <c r="R175" s="236">
        <f>Q175*H175</f>
        <v>0.00013530900000000002</v>
      </c>
      <c r="S175" s="236">
        <v>0</v>
      </c>
      <c r="T175" s="237">
        <f>S175*H175</f>
        <v>0</v>
      </c>
      <c r="AR175" s="25" t="s">
        <v>563</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563</v>
      </c>
      <c r="BM175" s="25" t="s">
        <v>2656</v>
      </c>
    </row>
    <row r="176" spans="2:47" s="1" customFormat="1" ht="13.5">
      <c r="B176" s="48"/>
      <c r="C176" s="76"/>
      <c r="D176" s="239" t="s">
        <v>269</v>
      </c>
      <c r="E176" s="76"/>
      <c r="F176" s="240" t="s">
        <v>1310</v>
      </c>
      <c r="G176" s="76"/>
      <c r="H176" s="76"/>
      <c r="I176" s="198"/>
      <c r="J176" s="76"/>
      <c r="K176" s="76"/>
      <c r="L176" s="74"/>
      <c r="M176" s="241"/>
      <c r="N176" s="49"/>
      <c r="O176" s="49"/>
      <c r="P176" s="49"/>
      <c r="Q176" s="49"/>
      <c r="R176" s="49"/>
      <c r="S176" s="49"/>
      <c r="T176" s="97"/>
      <c r="AT176" s="25" t="s">
        <v>269</v>
      </c>
      <c r="AU176" s="25" t="s">
        <v>92</v>
      </c>
    </row>
    <row r="177" spans="2:65" s="1" customFormat="1" ht="14.4" customHeight="1">
      <c r="B177" s="48"/>
      <c r="C177" s="228" t="s">
        <v>666</v>
      </c>
      <c r="D177" s="228" t="s">
        <v>262</v>
      </c>
      <c r="E177" s="229" t="s">
        <v>1311</v>
      </c>
      <c r="F177" s="230" t="s">
        <v>1312</v>
      </c>
      <c r="G177" s="231" t="s">
        <v>504</v>
      </c>
      <c r="H177" s="232">
        <v>1.06</v>
      </c>
      <c r="I177" s="233"/>
      <c r="J177" s="232">
        <f>ROUND(I177*H177,2)</f>
        <v>0</v>
      </c>
      <c r="K177" s="230" t="s">
        <v>266</v>
      </c>
      <c r="L177" s="74"/>
      <c r="M177" s="234" t="s">
        <v>40</v>
      </c>
      <c r="N177" s="235" t="s">
        <v>55</v>
      </c>
      <c r="O177" s="49"/>
      <c r="P177" s="236">
        <f>O177*H177</f>
        <v>0</v>
      </c>
      <c r="Q177" s="236">
        <v>0.000107</v>
      </c>
      <c r="R177" s="236">
        <f>Q177*H177</f>
        <v>0.00011342000000000001</v>
      </c>
      <c r="S177" s="236">
        <v>0</v>
      </c>
      <c r="T177" s="237">
        <f>S177*H177</f>
        <v>0</v>
      </c>
      <c r="AR177" s="25" t="s">
        <v>563</v>
      </c>
      <c r="AT177" s="25" t="s">
        <v>262</v>
      </c>
      <c r="AU177" s="25" t="s">
        <v>92</v>
      </c>
      <c r="AY177" s="25" t="s">
        <v>261</v>
      </c>
      <c r="BE177" s="238">
        <f>IF(N177="základní",J177,0)</f>
        <v>0</v>
      </c>
      <c r="BF177" s="238">
        <f>IF(N177="snížená",J177,0)</f>
        <v>0</v>
      </c>
      <c r="BG177" s="238">
        <f>IF(N177="zákl. přenesená",J177,0)</f>
        <v>0</v>
      </c>
      <c r="BH177" s="238">
        <f>IF(N177="sníž. přenesená",J177,0)</f>
        <v>0</v>
      </c>
      <c r="BI177" s="238">
        <f>IF(N177="nulová",J177,0)</f>
        <v>0</v>
      </c>
      <c r="BJ177" s="25" t="s">
        <v>24</v>
      </c>
      <c r="BK177" s="238">
        <f>ROUND(I177*H177,2)</f>
        <v>0</v>
      </c>
      <c r="BL177" s="25" t="s">
        <v>563</v>
      </c>
      <c r="BM177" s="25" t="s">
        <v>2657</v>
      </c>
    </row>
    <row r="178" spans="2:47" s="1" customFormat="1" ht="13.5">
      <c r="B178" s="48"/>
      <c r="C178" s="76"/>
      <c r="D178" s="239" t="s">
        <v>269</v>
      </c>
      <c r="E178" s="76"/>
      <c r="F178" s="240" t="s">
        <v>1314</v>
      </c>
      <c r="G178" s="76"/>
      <c r="H178" s="76"/>
      <c r="I178" s="198"/>
      <c r="J178" s="76"/>
      <c r="K178" s="76"/>
      <c r="L178" s="74"/>
      <c r="M178" s="241"/>
      <c r="N178" s="49"/>
      <c r="O178" s="49"/>
      <c r="P178" s="49"/>
      <c r="Q178" s="49"/>
      <c r="R178" s="49"/>
      <c r="S178" s="49"/>
      <c r="T178" s="97"/>
      <c r="AT178" s="25" t="s">
        <v>269</v>
      </c>
      <c r="AU178" s="25" t="s">
        <v>92</v>
      </c>
    </row>
    <row r="179" spans="2:65" s="1" customFormat="1" ht="22.8" customHeight="1">
      <c r="B179" s="48"/>
      <c r="C179" s="228" t="s">
        <v>639</v>
      </c>
      <c r="D179" s="228" t="s">
        <v>262</v>
      </c>
      <c r="E179" s="229" t="s">
        <v>2658</v>
      </c>
      <c r="F179" s="230" t="s">
        <v>2659</v>
      </c>
      <c r="G179" s="231" t="s">
        <v>504</v>
      </c>
      <c r="H179" s="232">
        <v>0.4</v>
      </c>
      <c r="I179" s="233"/>
      <c r="J179" s="232">
        <f>ROUND(I179*H179,2)</f>
        <v>0</v>
      </c>
      <c r="K179" s="230" t="s">
        <v>266</v>
      </c>
      <c r="L179" s="74"/>
      <c r="M179" s="234" t="s">
        <v>40</v>
      </c>
      <c r="N179" s="235" t="s">
        <v>55</v>
      </c>
      <c r="O179" s="49"/>
      <c r="P179" s="236">
        <f>O179*H179</f>
        <v>0</v>
      </c>
      <c r="Q179" s="236">
        <v>8E-05</v>
      </c>
      <c r="R179" s="236">
        <f>Q179*H179</f>
        <v>3.2000000000000005E-05</v>
      </c>
      <c r="S179" s="236">
        <v>0</v>
      </c>
      <c r="T179" s="237">
        <f>S179*H179</f>
        <v>0</v>
      </c>
      <c r="AR179" s="25" t="s">
        <v>563</v>
      </c>
      <c r="AT179" s="25" t="s">
        <v>262</v>
      </c>
      <c r="AU179" s="25" t="s">
        <v>92</v>
      </c>
      <c r="AY179" s="25" t="s">
        <v>261</v>
      </c>
      <c r="BE179" s="238">
        <f>IF(N179="základní",J179,0)</f>
        <v>0</v>
      </c>
      <c r="BF179" s="238">
        <f>IF(N179="snížená",J179,0)</f>
        <v>0</v>
      </c>
      <c r="BG179" s="238">
        <f>IF(N179="zákl. přenesená",J179,0)</f>
        <v>0</v>
      </c>
      <c r="BH179" s="238">
        <f>IF(N179="sníž. přenesená",J179,0)</f>
        <v>0</v>
      </c>
      <c r="BI179" s="238">
        <f>IF(N179="nulová",J179,0)</f>
        <v>0</v>
      </c>
      <c r="BJ179" s="25" t="s">
        <v>24</v>
      </c>
      <c r="BK179" s="238">
        <f>ROUND(I179*H179,2)</f>
        <v>0</v>
      </c>
      <c r="BL179" s="25" t="s">
        <v>563</v>
      </c>
      <c r="BM179" s="25" t="s">
        <v>2660</v>
      </c>
    </row>
    <row r="180" spans="2:47" s="1" customFormat="1" ht="13.5">
      <c r="B180" s="48"/>
      <c r="C180" s="76"/>
      <c r="D180" s="239" t="s">
        <v>269</v>
      </c>
      <c r="E180" s="76"/>
      <c r="F180" s="240" t="s">
        <v>2661</v>
      </c>
      <c r="G180" s="76"/>
      <c r="H180" s="76"/>
      <c r="I180" s="198"/>
      <c r="J180" s="76"/>
      <c r="K180" s="76"/>
      <c r="L180" s="74"/>
      <c r="M180" s="241"/>
      <c r="N180" s="49"/>
      <c r="O180" s="49"/>
      <c r="P180" s="49"/>
      <c r="Q180" s="49"/>
      <c r="R180" s="49"/>
      <c r="S180" s="49"/>
      <c r="T180" s="97"/>
      <c r="AT180" s="25" t="s">
        <v>269</v>
      </c>
      <c r="AU180" s="25" t="s">
        <v>92</v>
      </c>
    </row>
    <row r="181" spans="2:51" s="12" customFormat="1" ht="13.5">
      <c r="B181" s="253"/>
      <c r="C181" s="254"/>
      <c r="D181" s="239" t="s">
        <v>278</v>
      </c>
      <c r="E181" s="255" t="s">
        <v>40</v>
      </c>
      <c r="F181" s="256" t="s">
        <v>2662</v>
      </c>
      <c r="G181" s="254"/>
      <c r="H181" s="257">
        <v>0.4</v>
      </c>
      <c r="I181" s="258"/>
      <c r="J181" s="254"/>
      <c r="K181" s="254"/>
      <c r="L181" s="259"/>
      <c r="M181" s="260"/>
      <c r="N181" s="261"/>
      <c r="O181" s="261"/>
      <c r="P181" s="261"/>
      <c r="Q181" s="261"/>
      <c r="R181" s="261"/>
      <c r="S181" s="261"/>
      <c r="T181" s="262"/>
      <c r="AT181" s="263" t="s">
        <v>278</v>
      </c>
      <c r="AU181" s="263" t="s">
        <v>92</v>
      </c>
      <c r="AV181" s="12" t="s">
        <v>92</v>
      </c>
      <c r="AW181" s="12" t="s">
        <v>47</v>
      </c>
      <c r="AX181" s="12" t="s">
        <v>24</v>
      </c>
      <c r="AY181" s="263" t="s">
        <v>261</v>
      </c>
    </row>
    <row r="182" spans="2:65" s="1" customFormat="1" ht="14.4" customHeight="1">
      <c r="B182" s="48"/>
      <c r="C182" s="228" t="s">
        <v>631</v>
      </c>
      <c r="D182" s="228" t="s">
        <v>262</v>
      </c>
      <c r="E182" s="229" t="s">
        <v>2663</v>
      </c>
      <c r="F182" s="230" t="s">
        <v>2664</v>
      </c>
      <c r="G182" s="231" t="s">
        <v>504</v>
      </c>
      <c r="H182" s="232">
        <v>0.4</v>
      </c>
      <c r="I182" s="233"/>
      <c r="J182" s="232">
        <f>ROUND(I182*H182,2)</f>
        <v>0</v>
      </c>
      <c r="K182" s="230" t="s">
        <v>266</v>
      </c>
      <c r="L182" s="74"/>
      <c r="M182" s="234" t="s">
        <v>40</v>
      </c>
      <c r="N182" s="235" t="s">
        <v>55</v>
      </c>
      <c r="O182" s="49"/>
      <c r="P182" s="236">
        <f>O182*H182</f>
        <v>0</v>
      </c>
      <c r="Q182" s="236">
        <v>0</v>
      </c>
      <c r="R182" s="236">
        <f>Q182*H182</f>
        <v>0</v>
      </c>
      <c r="S182" s="236">
        <v>0</v>
      </c>
      <c r="T182" s="237">
        <f>S182*H182</f>
        <v>0</v>
      </c>
      <c r="AR182" s="25" t="s">
        <v>563</v>
      </c>
      <c r="AT182" s="25" t="s">
        <v>262</v>
      </c>
      <c r="AU182" s="25" t="s">
        <v>92</v>
      </c>
      <c r="AY182" s="25" t="s">
        <v>261</v>
      </c>
      <c r="BE182" s="238">
        <f>IF(N182="základní",J182,0)</f>
        <v>0</v>
      </c>
      <c r="BF182" s="238">
        <f>IF(N182="snížená",J182,0)</f>
        <v>0</v>
      </c>
      <c r="BG182" s="238">
        <f>IF(N182="zákl. přenesená",J182,0)</f>
        <v>0</v>
      </c>
      <c r="BH182" s="238">
        <f>IF(N182="sníž. přenesená",J182,0)</f>
        <v>0</v>
      </c>
      <c r="BI182" s="238">
        <f>IF(N182="nulová",J182,0)</f>
        <v>0</v>
      </c>
      <c r="BJ182" s="25" t="s">
        <v>24</v>
      </c>
      <c r="BK182" s="238">
        <f>ROUND(I182*H182,2)</f>
        <v>0</v>
      </c>
      <c r="BL182" s="25" t="s">
        <v>563</v>
      </c>
      <c r="BM182" s="25" t="s">
        <v>2665</v>
      </c>
    </row>
    <row r="183" spans="2:47" s="1" customFormat="1" ht="13.5">
      <c r="B183" s="48"/>
      <c r="C183" s="76"/>
      <c r="D183" s="239" t="s">
        <v>269</v>
      </c>
      <c r="E183" s="76"/>
      <c r="F183" s="240" t="s">
        <v>2666</v>
      </c>
      <c r="G183" s="76"/>
      <c r="H183" s="76"/>
      <c r="I183" s="198"/>
      <c r="J183" s="76"/>
      <c r="K183" s="76"/>
      <c r="L183" s="74"/>
      <c r="M183" s="241"/>
      <c r="N183" s="49"/>
      <c r="O183" s="49"/>
      <c r="P183" s="49"/>
      <c r="Q183" s="49"/>
      <c r="R183" s="49"/>
      <c r="S183" s="49"/>
      <c r="T183" s="97"/>
      <c r="AT183" s="25" t="s">
        <v>269</v>
      </c>
      <c r="AU183" s="25" t="s">
        <v>92</v>
      </c>
    </row>
    <row r="184" spans="2:65" s="1" customFormat="1" ht="22.8" customHeight="1">
      <c r="B184" s="48"/>
      <c r="C184" s="228" t="s">
        <v>607</v>
      </c>
      <c r="D184" s="228" t="s">
        <v>262</v>
      </c>
      <c r="E184" s="229" t="s">
        <v>2667</v>
      </c>
      <c r="F184" s="230" t="s">
        <v>2668</v>
      </c>
      <c r="G184" s="231" t="s">
        <v>504</v>
      </c>
      <c r="H184" s="232">
        <v>0.4</v>
      </c>
      <c r="I184" s="233"/>
      <c r="J184" s="232">
        <f>ROUND(I184*H184,2)</f>
        <v>0</v>
      </c>
      <c r="K184" s="230" t="s">
        <v>266</v>
      </c>
      <c r="L184" s="74"/>
      <c r="M184" s="234" t="s">
        <v>40</v>
      </c>
      <c r="N184" s="235" t="s">
        <v>55</v>
      </c>
      <c r="O184" s="49"/>
      <c r="P184" s="236">
        <f>O184*H184</f>
        <v>0</v>
      </c>
      <c r="Q184" s="236">
        <v>0.00016875</v>
      </c>
      <c r="R184" s="236">
        <f>Q184*H184</f>
        <v>6.75E-05</v>
      </c>
      <c r="S184" s="236">
        <v>0</v>
      </c>
      <c r="T184" s="237">
        <f>S184*H184</f>
        <v>0</v>
      </c>
      <c r="AR184" s="25" t="s">
        <v>563</v>
      </c>
      <c r="AT184" s="25" t="s">
        <v>262</v>
      </c>
      <c r="AU184" s="25" t="s">
        <v>92</v>
      </c>
      <c r="AY184" s="25" t="s">
        <v>261</v>
      </c>
      <c r="BE184" s="238">
        <f>IF(N184="základní",J184,0)</f>
        <v>0</v>
      </c>
      <c r="BF184" s="238">
        <f>IF(N184="snížená",J184,0)</f>
        <v>0</v>
      </c>
      <c r="BG184" s="238">
        <f>IF(N184="zákl. přenesená",J184,0)</f>
        <v>0</v>
      </c>
      <c r="BH184" s="238">
        <f>IF(N184="sníž. přenesená",J184,0)</f>
        <v>0</v>
      </c>
      <c r="BI184" s="238">
        <f>IF(N184="nulová",J184,0)</f>
        <v>0</v>
      </c>
      <c r="BJ184" s="25" t="s">
        <v>24</v>
      </c>
      <c r="BK184" s="238">
        <f>ROUND(I184*H184,2)</f>
        <v>0</v>
      </c>
      <c r="BL184" s="25" t="s">
        <v>563</v>
      </c>
      <c r="BM184" s="25" t="s">
        <v>2669</v>
      </c>
    </row>
    <row r="185" spans="2:47" s="1" customFormat="1" ht="13.5">
      <c r="B185" s="48"/>
      <c r="C185" s="76"/>
      <c r="D185" s="239" t="s">
        <v>269</v>
      </c>
      <c r="E185" s="76"/>
      <c r="F185" s="240" t="s">
        <v>2670</v>
      </c>
      <c r="G185" s="76"/>
      <c r="H185" s="76"/>
      <c r="I185" s="198"/>
      <c r="J185" s="76"/>
      <c r="K185" s="76"/>
      <c r="L185" s="74"/>
      <c r="M185" s="241"/>
      <c r="N185" s="49"/>
      <c r="O185" s="49"/>
      <c r="P185" s="49"/>
      <c r="Q185" s="49"/>
      <c r="R185" s="49"/>
      <c r="S185" s="49"/>
      <c r="T185" s="97"/>
      <c r="AT185" s="25" t="s">
        <v>269</v>
      </c>
      <c r="AU185" s="25" t="s">
        <v>92</v>
      </c>
    </row>
    <row r="186" spans="2:65" s="1" customFormat="1" ht="22.8" customHeight="1">
      <c r="B186" s="48"/>
      <c r="C186" s="228" t="s">
        <v>615</v>
      </c>
      <c r="D186" s="228" t="s">
        <v>262</v>
      </c>
      <c r="E186" s="229" t="s">
        <v>2671</v>
      </c>
      <c r="F186" s="230" t="s">
        <v>2672</v>
      </c>
      <c r="G186" s="231" t="s">
        <v>504</v>
      </c>
      <c r="H186" s="232">
        <v>0.4</v>
      </c>
      <c r="I186" s="233"/>
      <c r="J186" s="232">
        <f>ROUND(I186*H186,2)</f>
        <v>0</v>
      </c>
      <c r="K186" s="230" t="s">
        <v>266</v>
      </c>
      <c r="L186" s="74"/>
      <c r="M186" s="234" t="s">
        <v>40</v>
      </c>
      <c r="N186" s="235" t="s">
        <v>55</v>
      </c>
      <c r="O186" s="49"/>
      <c r="P186" s="236">
        <f>O186*H186</f>
        <v>0</v>
      </c>
      <c r="Q186" s="236">
        <v>0.00012305</v>
      </c>
      <c r="R186" s="236">
        <f>Q186*H186</f>
        <v>4.9220000000000006E-05</v>
      </c>
      <c r="S186" s="236">
        <v>0</v>
      </c>
      <c r="T186" s="237">
        <f>S186*H186</f>
        <v>0</v>
      </c>
      <c r="AR186" s="25" t="s">
        <v>563</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563</v>
      </c>
      <c r="BM186" s="25" t="s">
        <v>2673</v>
      </c>
    </row>
    <row r="187" spans="2:47" s="1" customFormat="1" ht="13.5">
      <c r="B187" s="48"/>
      <c r="C187" s="76"/>
      <c r="D187" s="239" t="s">
        <v>269</v>
      </c>
      <c r="E187" s="76"/>
      <c r="F187" s="240" t="s">
        <v>2674</v>
      </c>
      <c r="G187" s="76"/>
      <c r="H187" s="76"/>
      <c r="I187" s="198"/>
      <c r="J187" s="76"/>
      <c r="K187" s="76"/>
      <c r="L187" s="74"/>
      <c r="M187" s="264"/>
      <c r="N187" s="265"/>
      <c r="O187" s="265"/>
      <c r="P187" s="265"/>
      <c r="Q187" s="265"/>
      <c r="R187" s="265"/>
      <c r="S187" s="265"/>
      <c r="T187" s="266"/>
      <c r="AT187" s="25" t="s">
        <v>269</v>
      </c>
      <c r="AU187" s="25" t="s">
        <v>92</v>
      </c>
    </row>
    <row r="188" spans="2:12" s="1" customFormat="1" ht="6.95" customHeight="1">
      <c r="B188" s="69"/>
      <c r="C188" s="70"/>
      <c r="D188" s="70"/>
      <c r="E188" s="70"/>
      <c r="F188" s="70"/>
      <c r="G188" s="70"/>
      <c r="H188" s="70"/>
      <c r="I188" s="180"/>
      <c r="J188" s="70"/>
      <c r="K188" s="70"/>
      <c r="L188" s="74"/>
    </row>
  </sheetData>
  <sheetProtection password="CC35" sheet="1" objects="1" scenarios="1" formatColumns="0" formatRows="0" autoFilter="0"/>
  <autoFilter ref="C91:K187"/>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198</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2675</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2675</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193</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2676</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ROUND(SUM(BE92:BE195),2)</f>
        <v>0</v>
      </c>
      <c r="G32" s="49"/>
      <c r="H32" s="49"/>
      <c r="I32" s="172">
        <v>0.21</v>
      </c>
      <c r="J32" s="171">
        <f>ROUND(ROUND((SUM(BE92:BE195)),2)*I32,2)</f>
        <v>0</v>
      </c>
      <c r="K32" s="53"/>
    </row>
    <row r="33" spans="2:11" s="1" customFormat="1" ht="14.4" customHeight="1">
      <c r="B33" s="48"/>
      <c r="C33" s="49"/>
      <c r="D33" s="49"/>
      <c r="E33" s="57" t="s">
        <v>56</v>
      </c>
      <c r="F33" s="171">
        <f>ROUND(SUM(BF92:BF195),2)</f>
        <v>0</v>
      </c>
      <c r="G33" s="49"/>
      <c r="H33" s="49"/>
      <c r="I33" s="172">
        <v>0.15</v>
      </c>
      <c r="J33" s="171">
        <f>ROUND(ROUND((SUM(BF92:BF195)),2)*I33,2)</f>
        <v>0</v>
      </c>
      <c r="K33" s="53"/>
    </row>
    <row r="34" spans="2:11" s="1" customFormat="1" ht="14.4" customHeight="1" hidden="1">
      <c r="B34" s="48"/>
      <c r="C34" s="49"/>
      <c r="D34" s="49"/>
      <c r="E34" s="57" t="s">
        <v>57</v>
      </c>
      <c r="F34" s="171">
        <f>ROUND(SUM(BG92:BG195),2)</f>
        <v>0</v>
      </c>
      <c r="G34" s="49"/>
      <c r="H34" s="49"/>
      <c r="I34" s="172">
        <v>0.21</v>
      </c>
      <c r="J34" s="171">
        <v>0</v>
      </c>
      <c r="K34" s="53"/>
    </row>
    <row r="35" spans="2:11" s="1" customFormat="1" ht="14.4" customHeight="1" hidden="1">
      <c r="B35" s="48"/>
      <c r="C35" s="49"/>
      <c r="D35" s="49"/>
      <c r="E35" s="57" t="s">
        <v>58</v>
      </c>
      <c r="F35" s="171">
        <f>ROUND(SUM(BH92:BH195),2)</f>
        <v>0</v>
      </c>
      <c r="G35" s="49"/>
      <c r="H35" s="49"/>
      <c r="I35" s="172">
        <v>0.15</v>
      </c>
      <c r="J35" s="171">
        <v>0</v>
      </c>
      <c r="K35" s="53"/>
    </row>
    <row r="36" spans="2:11" s="1" customFormat="1" ht="14.4" customHeight="1" hidden="1">
      <c r="B36" s="48"/>
      <c r="C36" s="49"/>
      <c r="D36" s="49"/>
      <c r="E36" s="57" t="s">
        <v>59</v>
      </c>
      <c r="F36" s="171">
        <f>ROUND(SUM(BI92:BI195),2)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2675</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07 - Rekonstrukce průtočného zařízení mezi P. a H. rybníkem</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2591</v>
      </c>
      <c r="E63" s="270"/>
      <c r="F63" s="270"/>
      <c r="G63" s="270"/>
      <c r="H63" s="270"/>
      <c r="I63" s="271"/>
      <c r="J63" s="272">
        <f>J119</f>
        <v>0</v>
      </c>
      <c r="K63" s="273"/>
    </row>
    <row r="64" spans="2:11" s="13" customFormat="1" ht="19.9" customHeight="1">
      <c r="B64" s="267"/>
      <c r="C64" s="268"/>
      <c r="D64" s="269" t="s">
        <v>463</v>
      </c>
      <c r="E64" s="270"/>
      <c r="F64" s="270"/>
      <c r="G64" s="270"/>
      <c r="H64" s="270"/>
      <c r="I64" s="271"/>
      <c r="J64" s="272">
        <f>J124</f>
        <v>0</v>
      </c>
      <c r="K64" s="273"/>
    </row>
    <row r="65" spans="2:11" s="13" customFormat="1" ht="19.9" customHeight="1">
      <c r="B65" s="267"/>
      <c r="C65" s="268"/>
      <c r="D65" s="269" t="s">
        <v>464</v>
      </c>
      <c r="E65" s="270"/>
      <c r="F65" s="270"/>
      <c r="G65" s="270"/>
      <c r="H65" s="270"/>
      <c r="I65" s="271"/>
      <c r="J65" s="272">
        <f>J129</f>
        <v>0</v>
      </c>
      <c r="K65" s="273"/>
    </row>
    <row r="66" spans="2:11" s="13" customFormat="1" ht="19.9" customHeight="1">
      <c r="B66" s="267"/>
      <c r="C66" s="268"/>
      <c r="D66" s="269" t="s">
        <v>467</v>
      </c>
      <c r="E66" s="270"/>
      <c r="F66" s="270"/>
      <c r="G66" s="270"/>
      <c r="H66" s="270"/>
      <c r="I66" s="271"/>
      <c r="J66" s="272">
        <f>J134</f>
        <v>0</v>
      </c>
      <c r="K66" s="273"/>
    </row>
    <row r="67" spans="2:11" s="13" customFormat="1" ht="19.9" customHeight="1">
      <c r="B67" s="267"/>
      <c r="C67" s="268"/>
      <c r="D67" s="269" t="s">
        <v>468</v>
      </c>
      <c r="E67" s="270"/>
      <c r="F67" s="270"/>
      <c r="G67" s="270"/>
      <c r="H67" s="270"/>
      <c r="I67" s="271"/>
      <c r="J67" s="272">
        <f>J156</f>
        <v>0</v>
      </c>
      <c r="K67" s="273"/>
    </row>
    <row r="68" spans="2:11" s="13" customFormat="1" ht="19.9" customHeight="1">
      <c r="B68" s="267"/>
      <c r="C68" s="268"/>
      <c r="D68" s="269" t="s">
        <v>469</v>
      </c>
      <c r="E68" s="270"/>
      <c r="F68" s="270"/>
      <c r="G68" s="270"/>
      <c r="H68" s="270"/>
      <c r="I68" s="271"/>
      <c r="J68" s="272">
        <f>J171</f>
        <v>0</v>
      </c>
      <c r="K68" s="273"/>
    </row>
    <row r="69" spans="2:11" s="8" customFormat="1" ht="24.95" customHeight="1">
      <c r="B69" s="191"/>
      <c r="C69" s="192"/>
      <c r="D69" s="193" t="s">
        <v>470</v>
      </c>
      <c r="E69" s="194"/>
      <c r="F69" s="194"/>
      <c r="G69" s="194"/>
      <c r="H69" s="194"/>
      <c r="I69" s="195"/>
      <c r="J69" s="196">
        <f>J178</f>
        <v>0</v>
      </c>
      <c r="K69" s="197"/>
    </row>
    <row r="70" spans="2:11" s="13" customFormat="1" ht="19.9" customHeight="1">
      <c r="B70" s="267"/>
      <c r="C70" s="268"/>
      <c r="D70" s="269" t="s">
        <v>1105</v>
      </c>
      <c r="E70" s="270"/>
      <c r="F70" s="270"/>
      <c r="G70" s="270"/>
      <c r="H70" s="270"/>
      <c r="I70" s="271"/>
      <c r="J70" s="272">
        <f>J179</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2675</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07 - Rekonstrukce průtočného zařízení mezi P. a H. rybníkem</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P93+P178</f>
        <v>0</v>
      </c>
      <c r="Q92" s="108"/>
      <c r="R92" s="211">
        <f>R93+R178</f>
        <v>9.1348022483</v>
      </c>
      <c r="S92" s="108"/>
      <c r="T92" s="212">
        <f>T93+T178</f>
        <v>13.522000000000002</v>
      </c>
      <c r="AT92" s="25" t="s">
        <v>83</v>
      </c>
      <c r="AU92" s="25" t="s">
        <v>242</v>
      </c>
      <c r="BK92" s="213">
        <f>BK93+BK178</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P94+P119+P124+P129+P134+P156+P171</f>
        <v>0</v>
      </c>
      <c r="Q93" s="222"/>
      <c r="R93" s="223">
        <f>R94+R119+R124+R129+R134+R156+R171</f>
        <v>9.1340244198</v>
      </c>
      <c r="S93" s="222"/>
      <c r="T93" s="224">
        <f>T94+T119+T124+T129+T134+T156+T171</f>
        <v>13.522000000000002</v>
      </c>
      <c r="AR93" s="225" t="s">
        <v>24</v>
      </c>
      <c r="AT93" s="226" t="s">
        <v>83</v>
      </c>
      <c r="AU93" s="226" t="s">
        <v>84</v>
      </c>
      <c r="AY93" s="225" t="s">
        <v>261</v>
      </c>
      <c r="BK93" s="227">
        <f>BK94+BK119+BK124+BK129+BK134+BK156+BK171</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SUM(P95:P118)</f>
        <v>0</v>
      </c>
      <c r="Q94" s="222"/>
      <c r="R94" s="223">
        <f>SUM(R95:R118)</f>
        <v>0</v>
      </c>
      <c r="S94" s="222"/>
      <c r="T94" s="224">
        <f>SUM(T95:T118)</f>
        <v>0</v>
      </c>
      <c r="AR94" s="225" t="s">
        <v>24</v>
      </c>
      <c r="AT94" s="226" t="s">
        <v>83</v>
      </c>
      <c r="AU94" s="226" t="s">
        <v>24</v>
      </c>
      <c r="AY94" s="225" t="s">
        <v>261</v>
      </c>
      <c r="BK94" s="227">
        <f>SUM(BK95:BK118)</f>
        <v>0</v>
      </c>
    </row>
    <row r="95" spans="2:65" s="1" customFormat="1" ht="14.4" customHeight="1">
      <c r="B95" s="48"/>
      <c r="C95" s="228" t="s">
        <v>24</v>
      </c>
      <c r="D95" s="228" t="s">
        <v>262</v>
      </c>
      <c r="E95" s="229" t="s">
        <v>2592</v>
      </c>
      <c r="F95" s="230" t="s">
        <v>2593</v>
      </c>
      <c r="G95" s="231" t="s">
        <v>340</v>
      </c>
      <c r="H95" s="232">
        <v>4.4</v>
      </c>
      <c r="I95" s="233"/>
      <c r="J95" s="232">
        <f>ROUND(I95*H95,2)</f>
        <v>0</v>
      </c>
      <c r="K95" s="230" t="s">
        <v>266</v>
      </c>
      <c r="L95" s="74"/>
      <c r="M95" s="234" t="s">
        <v>40</v>
      </c>
      <c r="N95" s="235" t="s">
        <v>55</v>
      </c>
      <c r="O95" s="49"/>
      <c r="P95" s="236">
        <f>O95*H95</f>
        <v>0</v>
      </c>
      <c r="Q95" s="236">
        <v>0</v>
      </c>
      <c r="R95" s="236">
        <f>Q95*H95</f>
        <v>0</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2677</v>
      </c>
    </row>
    <row r="96" spans="2:47" s="1" customFormat="1" ht="13.5">
      <c r="B96" s="48"/>
      <c r="C96" s="76"/>
      <c r="D96" s="239" t="s">
        <v>269</v>
      </c>
      <c r="E96" s="76"/>
      <c r="F96" s="240" t="s">
        <v>2595</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2596</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2678</v>
      </c>
      <c r="G98" s="254"/>
      <c r="H98" s="257">
        <v>4.4</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22.8" customHeight="1">
      <c r="B99" s="48"/>
      <c r="C99" s="228" t="s">
        <v>92</v>
      </c>
      <c r="D99" s="228" t="s">
        <v>262</v>
      </c>
      <c r="E99" s="229" t="s">
        <v>2598</v>
      </c>
      <c r="F99" s="230" t="s">
        <v>2599</v>
      </c>
      <c r="G99" s="231" t="s">
        <v>340</v>
      </c>
      <c r="H99" s="232">
        <v>1.32</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2679</v>
      </c>
    </row>
    <row r="100" spans="2:47" s="1" customFormat="1" ht="13.5">
      <c r="B100" s="48"/>
      <c r="C100" s="76"/>
      <c r="D100" s="239" t="s">
        <v>269</v>
      </c>
      <c r="E100" s="76"/>
      <c r="F100" s="240" t="s">
        <v>2601</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2596</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4"/>
      <c r="F102" s="256" t="s">
        <v>2680</v>
      </c>
      <c r="G102" s="254"/>
      <c r="H102" s="257">
        <v>1.32</v>
      </c>
      <c r="I102" s="258"/>
      <c r="J102" s="254"/>
      <c r="K102" s="254"/>
      <c r="L102" s="259"/>
      <c r="M102" s="260"/>
      <c r="N102" s="261"/>
      <c r="O102" s="261"/>
      <c r="P102" s="261"/>
      <c r="Q102" s="261"/>
      <c r="R102" s="261"/>
      <c r="S102" s="261"/>
      <c r="T102" s="262"/>
      <c r="AT102" s="263" t="s">
        <v>278</v>
      </c>
      <c r="AU102" s="263" t="s">
        <v>92</v>
      </c>
      <c r="AV102" s="12" t="s">
        <v>92</v>
      </c>
      <c r="AW102" s="12" t="s">
        <v>6</v>
      </c>
      <c r="AX102" s="12" t="s">
        <v>24</v>
      </c>
      <c r="AY102" s="263" t="s">
        <v>261</v>
      </c>
    </row>
    <row r="103" spans="2:65" s="1" customFormat="1" ht="22.8" customHeight="1">
      <c r="B103" s="48"/>
      <c r="C103" s="228" t="s">
        <v>639</v>
      </c>
      <c r="D103" s="228" t="s">
        <v>262</v>
      </c>
      <c r="E103" s="229" t="s">
        <v>552</v>
      </c>
      <c r="F103" s="230" t="s">
        <v>553</v>
      </c>
      <c r="G103" s="231" t="s">
        <v>340</v>
      </c>
      <c r="H103" s="232">
        <v>2.28</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2681</v>
      </c>
    </row>
    <row r="104" spans="2:47" s="1" customFormat="1" ht="13.5">
      <c r="B104" s="48"/>
      <c r="C104" s="76"/>
      <c r="D104" s="239" t="s">
        <v>269</v>
      </c>
      <c r="E104" s="76"/>
      <c r="F104" s="240" t="s">
        <v>555</v>
      </c>
      <c r="G104" s="76"/>
      <c r="H104" s="76"/>
      <c r="I104" s="198"/>
      <c r="J104" s="76"/>
      <c r="K104" s="76"/>
      <c r="L104" s="74"/>
      <c r="M104" s="241"/>
      <c r="N104" s="49"/>
      <c r="O104" s="49"/>
      <c r="P104" s="49"/>
      <c r="Q104" s="49"/>
      <c r="R104" s="49"/>
      <c r="S104" s="49"/>
      <c r="T104" s="97"/>
      <c r="AT104" s="25" t="s">
        <v>269</v>
      </c>
      <c r="AU104" s="25" t="s">
        <v>92</v>
      </c>
    </row>
    <row r="105" spans="2:51" s="12" customFormat="1" ht="13.5">
      <c r="B105" s="253"/>
      <c r="C105" s="254"/>
      <c r="D105" s="239" t="s">
        <v>278</v>
      </c>
      <c r="E105" s="255" t="s">
        <v>40</v>
      </c>
      <c r="F105" s="256" t="s">
        <v>2682</v>
      </c>
      <c r="G105" s="254"/>
      <c r="H105" s="257">
        <v>2.28</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22.8" customHeight="1">
      <c r="B106" s="48"/>
      <c r="C106" s="228" t="s">
        <v>645</v>
      </c>
      <c r="D106" s="228" t="s">
        <v>262</v>
      </c>
      <c r="E106" s="229" t="s">
        <v>558</v>
      </c>
      <c r="F106" s="230" t="s">
        <v>559</v>
      </c>
      <c r="G106" s="231" t="s">
        <v>340</v>
      </c>
      <c r="H106" s="232">
        <v>0.68</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2683</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51" s="12" customFormat="1" ht="13.5">
      <c r="B108" s="253"/>
      <c r="C108" s="254"/>
      <c r="D108" s="239" t="s">
        <v>278</v>
      </c>
      <c r="E108" s="254"/>
      <c r="F108" s="256" t="s">
        <v>2684</v>
      </c>
      <c r="G108" s="254"/>
      <c r="H108" s="257">
        <v>0.68</v>
      </c>
      <c r="I108" s="258"/>
      <c r="J108" s="254"/>
      <c r="K108" s="254"/>
      <c r="L108" s="259"/>
      <c r="M108" s="260"/>
      <c r="N108" s="261"/>
      <c r="O108" s="261"/>
      <c r="P108" s="261"/>
      <c r="Q108" s="261"/>
      <c r="R108" s="261"/>
      <c r="S108" s="261"/>
      <c r="T108" s="262"/>
      <c r="AT108" s="263" t="s">
        <v>278</v>
      </c>
      <c r="AU108" s="263" t="s">
        <v>92</v>
      </c>
      <c r="AV108" s="12" t="s">
        <v>92</v>
      </c>
      <c r="AW108" s="12" t="s">
        <v>6</v>
      </c>
      <c r="AX108" s="12" t="s">
        <v>24</v>
      </c>
      <c r="AY108" s="263" t="s">
        <v>261</v>
      </c>
    </row>
    <row r="109" spans="2:65" s="1" customFormat="1" ht="14.4" customHeight="1">
      <c r="B109" s="48"/>
      <c r="C109" s="228" t="s">
        <v>260</v>
      </c>
      <c r="D109" s="228" t="s">
        <v>262</v>
      </c>
      <c r="E109" s="229" t="s">
        <v>706</v>
      </c>
      <c r="F109" s="230" t="s">
        <v>707</v>
      </c>
      <c r="G109" s="231" t="s">
        <v>504</v>
      </c>
      <c r="H109" s="232">
        <v>20</v>
      </c>
      <c r="I109" s="233"/>
      <c r="J109" s="232">
        <f>ROUND(I109*H109,2)</f>
        <v>0</v>
      </c>
      <c r="K109" s="230" t="s">
        <v>266</v>
      </c>
      <c r="L109" s="74"/>
      <c r="M109" s="234" t="s">
        <v>40</v>
      </c>
      <c r="N109" s="235" t="s">
        <v>55</v>
      </c>
      <c r="O109" s="49"/>
      <c r="P109" s="236">
        <f>O109*H109</f>
        <v>0</v>
      </c>
      <c r="Q109" s="236">
        <v>0</v>
      </c>
      <c r="R109" s="236">
        <f>Q109*H109</f>
        <v>0</v>
      </c>
      <c r="S109" s="236">
        <v>0</v>
      </c>
      <c r="T109" s="237">
        <f>S109*H109</f>
        <v>0</v>
      </c>
      <c r="AR109" s="25" t="s">
        <v>287</v>
      </c>
      <c r="AT109" s="25" t="s">
        <v>262</v>
      </c>
      <c r="AU109" s="25" t="s">
        <v>92</v>
      </c>
      <c r="AY109" s="25" t="s">
        <v>261</v>
      </c>
      <c r="BE109" s="238">
        <f>IF(N109="základní",J109,0)</f>
        <v>0</v>
      </c>
      <c r="BF109" s="238">
        <f>IF(N109="snížená",J109,0)</f>
        <v>0</v>
      </c>
      <c r="BG109" s="238">
        <f>IF(N109="zákl. přenesená",J109,0)</f>
        <v>0</v>
      </c>
      <c r="BH109" s="238">
        <f>IF(N109="sníž. přenesená",J109,0)</f>
        <v>0</v>
      </c>
      <c r="BI109" s="238">
        <f>IF(N109="nulová",J109,0)</f>
        <v>0</v>
      </c>
      <c r="BJ109" s="25" t="s">
        <v>24</v>
      </c>
      <c r="BK109" s="238">
        <f>ROUND(I109*H109,2)</f>
        <v>0</v>
      </c>
      <c r="BL109" s="25" t="s">
        <v>287</v>
      </c>
      <c r="BM109" s="25" t="s">
        <v>2685</v>
      </c>
    </row>
    <row r="110" spans="2:47" s="1" customFormat="1" ht="13.5">
      <c r="B110" s="48"/>
      <c r="C110" s="76"/>
      <c r="D110" s="239" t="s">
        <v>269</v>
      </c>
      <c r="E110" s="76"/>
      <c r="F110" s="240" t="s">
        <v>709</v>
      </c>
      <c r="G110" s="76"/>
      <c r="H110" s="76"/>
      <c r="I110" s="198"/>
      <c r="J110" s="76"/>
      <c r="K110" s="76"/>
      <c r="L110" s="74"/>
      <c r="M110" s="241"/>
      <c r="N110" s="49"/>
      <c r="O110" s="49"/>
      <c r="P110" s="49"/>
      <c r="Q110" s="49"/>
      <c r="R110" s="49"/>
      <c r="S110" s="49"/>
      <c r="T110" s="97"/>
      <c r="AT110" s="25" t="s">
        <v>269</v>
      </c>
      <c r="AU110" s="25" t="s">
        <v>92</v>
      </c>
    </row>
    <row r="111" spans="2:47" s="1" customFormat="1" ht="13.5">
      <c r="B111" s="48"/>
      <c r="C111" s="76"/>
      <c r="D111" s="239" t="s">
        <v>343</v>
      </c>
      <c r="E111" s="76"/>
      <c r="F111" s="242" t="s">
        <v>710</v>
      </c>
      <c r="G111" s="76"/>
      <c r="H111" s="76"/>
      <c r="I111" s="198"/>
      <c r="J111" s="76"/>
      <c r="K111" s="76"/>
      <c r="L111" s="74"/>
      <c r="M111" s="241"/>
      <c r="N111" s="49"/>
      <c r="O111" s="49"/>
      <c r="P111" s="49"/>
      <c r="Q111" s="49"/>
      <c r="R111" s="49"/>
      <c r="S111" s="49"/>
      <c r="T111" s="97"/>
      <c r="AT111" s="25" t="s">
        <v>343</v>
      </c>
      <c r="AU111" s="25" t="s">
        <v>92</v>
      </c>
    </row>
    <row r="112" spans="2:51" s="12" customFormat="1" ht="13.5">
      <c r="B112" s="253"/>
      <c r="C112" s="254"/>
      <c r="D112" s="239" t="s">
        <v>278</v>
      </c>
      <c r="E112" s="255" t="s">
        <v>40</v>
      </c>
      <c r="F112" s="256" t="s">
        <v>2686</v>
      </c>
      <c r="G112" s="254"/>
      <c r="H112" s="257">
        <v>2</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2687</v>
      </c>
      <c r="G113" s="254"/>
      <c r="H113" s="257">
        <v>18</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20</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14.4" customHeight="1">
      <c r="B115" s="48"/>
      <c r="C115" s="228" t="s">
        <v>297</v>
      </c>
      <c r="D115" s="228" t="s">
        <v>262</v>
      </c>
      <c r="E115" s="229" t="s">
        <v>1152</v>
      </c>
      <c r="F115" s="230" t="s">
        <v>1153</v>
      </c>
      <c r="G115" s="231" t="s">
        <v>504</v>
      </c>
      <c r="H115" s="232">
        <v>39.6</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2688</v>
      </c>
    </row>
    <row r="116" spans="2:47" s="1" customFormat="1" ht="13.5">
      <c r="B116" s="48"/>
      <c r="C116" s="76"/>
      <c r="D116" s="239" t="s">
        <v>269</v>
      </c>
      <c r="E116" s="76"/>
      <c r="F116" s="240" t="s">
        <v>1155</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718</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5" t="s">
        <v>40</v>
      </c>
      <c r="F118" s="256" t="s">
        <v>2689</v>
      </c>
      <c r="G118" s="254"/>
      <c r="H118" s="257">
        <v>39.6</v>
      </c>
      <c r="I118" s="258"/>
      <c r="J118" s="254"/>
      <c r="K118" s="254"/>
      <c r="L118" s="259"/>
      <c r="M118" s="260"/>
      <c r="N118" s="261"/>
      <c r="O118" s="261"/>
      <c r="P118" s="261"/>
      <c r="Q118" s="261"/>
      <c r="R118" s="261"/>
      <c r="S118" s="261"/>
      <c r="T118" s="262"/>
      <c r="AT118" s="263" t="s">
        <v>278</v>
      </c>
      <c r="AU118" s="263" t="s">
        <v>92</v>
      </c>
      <c r="AV118" s="12" t="s">
        <v>92</v>
      </c>
      <c r="AW118" s="12" t="s">
        <v>47</v>
      </c>
      <c r="AX118" s="12" t="s">
        <v>24</v>
      </c>
      <c r="AY118" s="263" t="s">
        <v>261</v>
      </c>
    </row>
    <row r="119" spans="2:63" s="10" customFormat="1" ht="29.85" customHeight="1">
      <c r="B119" s="214"/>
      <c r="C119" s="215"/>
      <c r="D119" s="216" t="s">
        <v>83</v>
      </c>
      <c r="E119" s="274" t="s">
        <v>92</v>
      </c>
      <c r="F119" s="274" t="s">
        <v>2612</v>
      </c>
      <c r="G119" s="215"/>
      <c r="H119" s="215"/>
      <c r="I119" s="218"/>
      <c r="J119" s="275">
        <f>BK119</f>
        <v>0</v>
      </c>
      <c r="K119" s="215"/>
      <c r="L119" s="220"/>
      <c r="M119" s="221"/>
      <c r="N119" s="222"/>
      <c r="O119" s="222"/>
      <c r="P119" s="223">
        <f>SUM(P120:P123)</f>
        <v>0</v>
      </c>
      <c r="Q119" s="222"/>
      <c r="R119" s="223">
        <f>SUM(R120:R123)</f>
        <v>4.478592</v>
      </c>
      <c r="S119" s="222"/>
      <c r="T119" s="224">
        <f>SUM(T120:T123)</f>
        <v>0</v>
      </c>
      <c r="AR119" s="225" t="s">
        <v>24</v>
      </c>
      <c r="AT119" s="226" t="s">
        <v>83</v>
      </c>
      <c r="AU119" s="226" t="s">
        <v>24</v>
      </c>
      <c r="AY119" s="225" t="s">
        <v>261</v>
      </c>
      <c r="BK119" s="227">
        <f>SUM(BK120:BK123)</f>
        <v>0</v>
      </c>
    </row>
    <row r="120" spans="2:65" s="1" customFormat="1" ht="22.8" customHeight="1">
      <c r="B120" s="48"/>
      <c r="C120" s="228" t="s">
        <v>303</v>
      </c>
      <c r="D120" s="228" t="s">
        <v>262</v>
      </c>
      <c r="E120" s="229" t="s">
        <v>2613</v>
      </c>
      <c r="F120" s="230" t="s">
        <v>2614</v>
      </c>
      <c r="G120" s="231" t="s">
        <v>340</v>
      </c>
      <c r="H120" s="232">
        <v>1.6</v>
      </c>
      <c r="I120" s="233"/>
      <c r="J120" s="232">
        <f>ROUND(I120*H120,2)</f>
        <v>0</v>
      </c>
      <c r="K120" s="230" t="s">
        <v>266</v>
      </c>
      <c r="L120" s="74"/>
      <c r="M120" s="234" t="s">
        <v>40</v>
      </c>
      <c r="N120" s="235" t="s">
        <v>55</v>
      </c>
      <c r="O120" s="49"/>
      <c r="P120" s="236">
        <f>O120*H120</f>
        <v>0</v>
      </c>
      <c r="Q120" s="236">
        <v>2.79912</v>
      </c>
      <c r="R120" s="236">
        <f>Q120*H120</f>
        <v>4.478592</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2690</v>
      </c>
    </row>
    <row r="121" spans="2:47" s="1" customFormat="1" ht="13.5">
      <c r="B121" s="48"/>
      <c r="C121" s="76"/>
      <c r="D121" s="239" t="s">
        <v>269</v>
      </c>
      <c r="E121" s="76"/>
      <c r="F121" s="240" t="s">
        <v>2616</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2617</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2691</v>
      </c>
      <c r="G123" s="254"/>
      <c r="H123" s="257">
        <v>1.6</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3" s="10" customFormat="1" ht="29.85" customHeight="1">
      <c r="B124" s="214"/>
      <c r="C124" s="215"/>
      <c r="D124" s="216" t="s">
        <v>83</v>
      </c>
      <c r="E124" s="274" t="s">
        <v>282</v>
      </c>
      <c r="F124" s="274" t="s">
        <v>758</v>
      </c>
      <c r="G124" s="215"/>
      <c r="H124" s="215"/>
      <c r="I124" s="218"/>
      <c r="J124" s="275">
        <f>BK124</f>
        <v>0</v>
      </c>
      <c r="K124" s="215"/>
      <c r="L124" s="220"/>
      <c r="M124" s="221"/>
      <c r="N124" s="222"/>
      <c r="O124" s="222"/>
      <c r="P124" s="223">
        <f>SUM(P125:P128)</f>
        <v>0</v>
      </c>
      <c r="Q124" s="222"/>
      <c r="R124" s="223">
        <f>SUM(R125:R128)</f>
        <v>4.203743157</v>
      </c>
      <c r="S124" s="222"/>
      <c r="T124" s="224">
        <f>SUM(T125:T128)</f>
        <v>0</v>
      </c>
      <c r="AR124" s="225" t="s">
        <v>24</v>
      </c>
      <c r="AT124" s="226" t="s">
        <v>83</v>
      </c>
      <c r="AU124" s="226" t="s">
        <v>24</v>
      </c>
      <c r="AY124" s="225" t="s">
        <v>261</v>
      </c>
      <c r="BK124" s="227">
        <f>SUM(BK125:BK128)</f>
        <v>0</v>
      </c>
    </row>
    <row r="125" spans="2:65" s="1" customFormat="1" ht="22.8" customHeight="1">
      <c r="B125" s="48"/>
      <c r="C125" s="228" t="s">
        <v>308</v>
      </c>
      <c r="D125" s="228" t="s">
        <v>262</v>
      </c>
      <c r="E125" s="229" t="s">
        <v>2619</v>
      </c>
      <c r="F125" s="230" t="s">
        <v>2620</v>
      </c>
      <c r="G125" s="231" t="s">
        <v>340</v>
      </c>
      <c r="H125" s="232">
        <v>1.35</v>
      </c>
      <c r="I125" s="233"/>
      <c r="J125" s="232">
        <f>ROUND(I125*H125,2)</f>
        <v>0</v>
      </c>
      <c r="K125" s="230" t="s">
        <v>266</v>
      </c>
      <c r="L125" s="74"/>
      <c r="M125" s="234" t="s">
        <v>40</v>
      </c>
      <c r="N125" s="235" t="s">
        <v>55</v>
      </c>
      <c r="O125" s="49"/>
      <c r="P125" s="236">
        <f>O125*H125</f>
        <v>0</v>
      </c>
      <c r="Q125" s="236">
        <v>3.11388382</v>
      </c>
      <c r="R125" s="236">
        <f>Q125*H125</f>
        <v>4.203743157</v>
      </c>
      <c r="S125" s="236">
        <v>0</v>
      </c>
      <c r="T125" s="237">
        <f>S125*H125</f>
        <v>0</v>
      </c>
      <c r="AR125" s="25" t="s">
        <v>287</v>
      </c>
      <c r="AT125" s="25" t="s">
        <v>262</v>
      </c>
      <c r="AU125" s="25" t="s">
        <v>92</v>
      </c>
      <c r="AY125" s="25" t="s">
        <v>261</v>
      </c>
      <c r="BE125" s="238">
        <f>IF(N125="základní",J125,0)</f>
        <v>0</v>
      </c>
      <c r="BF125" s="238">
        <f>IF(N125="snížená",J125,0)</f>
        <v>0</v>
      </c>
      <c r="BG125" s="238">
        <f>IF(N125="zákl. přenesená",J125,0)</f>
        <v>0</v>
      </c>
      <c r="BH125" s="238">
        <f>IF(N125="sníž. přenesená",J125,0)</f>
        <v>0</v>
      </c>
      <c r="BI125" s="238">
        <f>IF(N125="nulová",J125,0)</f>
        <v>0</v>
      </c>
      <c r="BJ125" s="25" t="s">
        <v>24</v>
      </c>
      <c r="BK125" s="238">
        <f>ROUND(I125*H125,2)</f>
        <v>0</v>
      </c>
      <c r="BL125" s="25" t="s">
        <v>287</v>
      </c>
      <c r="BM125" s="25" t="s">
        <v>2692</v>
      </c>
    </row>
    <row r="126" spans="2:47" s="1" customFormat="1" ht="13.5">
      <c r="B126" s="48"/>
      <c r="C126" s="76"/>
      <c r="D126" s="239" t="s">
        <v>269</v>
      </c>
      <c r="E126" s="76"/>
      <c r="F126" s="240" t="s">
        <v>2622</v>
      </c>
      <c r="G126" s="76"/>
      <c r="H126" s="76"/>
      <c r="I126" s="198"/>
      <c r="J126" s="76"/>
      <c r="K126" s="76"/>
      <c r="L126" s="74"/>
      <c r="M126" s="241"/>
      <c r="N126" s="49"/>
      <c r="O126" s="49"/>
      <c r="P126" s="49"/>
      <c r="Q126" s="49"/>
      <c r="R126" s="49"/>
      <c r="S126" s="49"/>
      <c r="T126" s="97"/>
      <c r="AT126" s="25" t="s">
        <v>269</v>
      </c>
      <c r="AU126" s="25" t="s">
        <v>92</v>
      </c>
    </row>
    <row r="127" spans="2:47" s="1" customFormat="1" ht="13.5">
      <c r="B127" s="48"/>
      <c r="C127" s="76"/>
      <c r="D127" s="239" t="s">
        <v>343</v>
      </c>
      <c r="E127" s="76"/>
      <c r="F127" s="242" t="s">
        <v>1168</v>
      </c>
      <c r="G127" s="76"/>
      <c r="H127" s="76"/>
      <c r="I127" s="198"/>
      <c r="J127" s="76"/>
      <c r="K127" s="76"/>
      <c r="L127" s="74"/>
      <c r="M127" s="241"/>
      <c r="N127" s="49"/>
      <c r="O127" s="49"/>
      <c r="P127" s="49"/>
      <c r="Q127" s="49"/>
      <c r="R127" s="49"/>
      <c r="S127" s="49"/>
      <c r="T127" s="97"/>
      <c r="AT127" s="25" t="s">
        <v>343</v>
      </c>
      <c r="AU127" s="25" t="s">
        <v>92</v>
      </c>
    </row>
    <row r="128" spans="2:51" s="12" customFormat="1" ht="13.5">
      <c r="B128" s="253"/>
      <c r="C128" s="254"/>
      <c r="D128" s="239" t="s">
        <v>278</v>
      </c>
      <c r="E128" s="255" t="s">
        <v>40</v>
      </c>
      <c r="F128" s="256" t="s">
        <v>2693</v>
      </c>
      <c r="G128" s="254"/>
      <c r="H128" s="257">
        <v>1.35</v>
      </c>
      <c r="I128" s="258"/>
      <c r="J128" s="254"/>
      <c r="K128" s="254"/>
      <c r="L128" s="259"/>
      <c r="M128" s="260"/>
      <c r="N128" s="261"/>
      <c r="O128" s="261"/>
      <c r="P128" s="261"/>
      <c r="Q128" s="261"/>
      <c r="R128" s="261"/>
      <c r="S128" s="261"/>
      <c r="T128" s="262"/>
      <c r="AT128" s="263" t="s">
        <v>278</v>
      </c>
      <c r="AU128" s="263" t="s">
        <v>92</v>
      </c>
      <c r="AV128" s="12" t="s">
        <v>92</v>
      </c>
      <c r="AW128" s="12" t="s">
        <v>47</v>
      </c>
      <c r="AX128" s="12" t="s">
        <v>24</v>
      </c>
      <c r="AY128" s="263" t="s">
        <v>261</v>
      </c>
    </row>
    <row r="129" spans="2:63" s="10" customFormat="1" ht="29.85" customHeight="1">
      <c r="B129" s="214"/>
      <c r="C129" s="215"/>
      <c r="D129" s="216" t="s">
        <v>83</v>
      </c>
      <c r="E129" s="274" t="s">
        <v>287</v>
      </c>
      <c r="F129" s="274" t="s">
        <v>778</v>
      </c>
      <c r="G129" s="215"/>
      <c r="H129" s="215"/>
      <c r="I129" s="218"/>
      <c r="J129" s="275">
        <f>BK129</f>
        <v>0</v>
      </c>
      <c r="K129" s="215"/>
      <c r="L129" s="220"/>
      <c r="M129" s="221"/>
      <c r="N129" s="222"/>
      <c r="O129" s="222"/>
      <c r="P129" s="223">
        <f>SUM(P130:P133)</f>
        <v>0</v>
      </c>
      <c r="Q129" s="222"/>
      <c r="R129" s="223">
        <f>SUM(R130:R133)</f>
        <v>0.42504</v>
      </c>
      <c r="S129" s="222"/>
      <c r="T129" s="224">
        <f>SUM(T130:T133)</f>
        <v>0</v>
      </c>
      <c r="AR129" s="225" t="s">
        <v>24</v>
      </c>
      <c r="AT129" s="226" t="s">
        <v>83</v>
      </c>
      <c r="AU129" s="226" t="s">
        <v>24</v>
      </c>
      <c r="AY129" s="225" t="s">
        <v>261</v>
      </c>
      <c r="BK129" s="227">
        <f>SUM(BK130:BK133)</f>
        <v>0</v>
      </c>
    </row>
    <row r="130" spans="2:65" s="1" customFormat="1" ht="14.4" customHeight="1">
      <c r="B130" s="48"/>
      <c r="C130" s="228" t="s">
        <v>313</v>
      </c>
      <c r="D130" s="228" t="s">
        <v>262</v>
      </c>
      <c r="E130" s="229" t="s">
        <v>1054</v>
      </c>
      <c r="F130" s="230" t="s">
        <v>1055</v>
      </c>
      <c r="G130" s="231" t="s">
        <v>504</v>
      </c>
      <c r="H130" s="232">
        <v>2</v>
      </c>
      <c r="I130" s="233"/>
      <c r="J130" s="232">
        <f>ROUND(I130*H130,2)</f>
        <v>0</v>
      </c>
      <c r="K130" s="230" t="s">
        <v>266</v>
      </c>
      <c r="L130" s="74"/>
      <c r="M130" s="234" t="s">
        <v>40</v>
      </c>
      <c r="N130" s="235" t="s">
        <v>55</v>
      </c>
      <c r="O130" s="49"/>
      <c r="P130" s="236">
        <f>O130*H130</f>
        <v>0</v>
      </c>
      <c r="Q130" s="236">
        <v>0.21252</v>
      </c>
      <c r="R130" s="236">
        <f>Q130*H130</f>
        <v>0.42504</v>
      </c>
      <c r="S130" s="236">
        <v>0</v>
      </c>
      <c r="T130" s="237">
        <f>S130*H130</f>
        <v>0</v>
      </c>
      <c r="AR130" s="25" t="s">
        <v>287</v>
      </c>
      <c r="AT130" s="25" t="s">
        <v>262</v>
      </c>
      <c r="AU130" s="25" t="s">
        <v>92</v>
      </c>
      <c r="AY130" s="25" t="s">
        <v>261</v>
      </c>
      <c r="BE130" s="238">
        <f>IF(N130="základní",J130,0)</f>
        <v>0</v>
      </c>
      <c r="BF130" s="238">
        <f>IF(N130="snížená",J130,0)</f>
        <v>0</v>
      </c>
      <c r="BG130" s="238">
        <f>IF(N130="zákl. přenesená",J130,0)</f>
        <v>0</v>
      </c>
      <c r="BH130" s="238">
        <f>IF(N130="sníž. přenesená",J130,0)</f>
        <v>0</v>
      </c>
      <c r="BI130" s="238">
        <f>IF(N130="nulová",J130,0)</f>
        <v>0</v>
      </c>
      <c r="BJ130" s="25" t="s">
        <v>24</v>
      </c>
      <c r="BK130" s="238">
        <f>ROUND(I130*H130,2)</f>
        <v>0</v>
      </c>
      <c r="BL130" s="25" t="s">
        <v>287</v>
      </c>
      <c r="BM130" s="25" t="s">
        <v>2694</v>
      </c>
    </row>
    <row r="131" spans="2:47" s="1" customFormat="1" ht="13.5">
      <c r="B131" s="48"/>
      <c r="C131" s="76"/>
      <c r="D131" s="239" t="s">
        <v>269</v>
      </c>
      <c r="E131" s="76"/>
      <c r="F131" s="240" t="s">
        <v>1057</v>
      </c>
      <c r="G131" s="76"/>
      <c r="H131" s="76"/>
      <c r="I131" s="198"/>
      <c r="J131" s="76"/>
      <c r="K131" s="76"/>
      <c r="L131" s="74"/>
      <c r="M131" s="241"/>
      <c r="N131" s="49"/>
      <c r="O131" s="49"/>
      <c r="P131" s="49"/>
      <c r="Q131" s="49"/>
      <c r="R131" s="49"/>
      <c r="S131" s="49"/>
      <c r="T131" s="97"/>
      <c r="AT131" s="25" t="s">
        <v>269</v>
      </c>
      <c r="AU131" s="25" t="s">
        <v>92</v>
      </c>
    </row>
    <row r="132" spans="2:47" s="1" customFormat="1" ht="13.5">
      <c r="B132" s="48"/>
      <c r="C132" s="76"/>
      <c r="D132" s="239" t="s">
        <v>343</v>
      </c>
      <c r="E132" s="76"/>
      <c r="F132" s="242" t="s">
        <v>1052</v>
      </c>
      <c r="G132" s="76"/>
      <c r="H132" s="76"/>
      <c r="I132" s="198"/>
      <c r="J132" s="76"/>
      <c r="K132" s="76"/>
      <c r="L132" s="74"/>
      <c r="M132" s="241"/>
      <c r="N132" s="49"/>
      <c r="O132" s="49"/>
      <c r="P132" s="49"/>
      <c r="Q132" s="49"/>
      <c r="R132" s="49"/>
      <c r="S132" s="49"/>
      <c r="T132" s="97"/>
      <c r="AT132" s="25" t="s">
        <v>343</v>
      </c>
      <c r="AU132" s="25" t="s">
        <v>92</v>
      </c>
    </row>
    <row r="133" spans="2:51" s="12" customFormat="1" ht="13.5">
      <c r="B133" s="253"/>
      <c r="C133" s="254"/>
      <c r="D133" s="239" t="s">
        <v>278</v>
      </c>
      <c r="E133" s="255" t="s">
        <v>40</v>
      </c>
      <c r="F133" s="256" t="s">
        <v>2695</v>
      </c>
      <c r="G133" s="254"/>
      <c r="H133" s="257">
        <v>2</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3" s="10" customFormat="1" ht="29.85" customHeight="1">
      <c r="B134" s="214"/>
      <c r="C134" s="215"/>
      <c r="D134" s="216" t="s">
        <v>83</v>
      </c>
      <c r="E134" s="274" t="s">
        <v>313</v>
      </c>
      <c r="F134" s="274" t="s">
        <v>866</v>
      </c>
      <c r="G134" s="215"/>
      <c r="H134" s="215"/>
      <c r="I134" s="218"/>
      <c r="J134" s="275">
        <f>BK134</f>
        <v>0</v>
      </c>
      <c r="K134" s="215"/>
      <c r="L134" s="220"/>
      <c r="M134" s="221"/>
      <c r="N134" s="222"/>
      <c r="O134" s="222"/>
      <c r="P134" s="223">
        <f>SUM(P135:P155)</f>
        <v>0</v>
      </c>
      <c r="Q134" s="222"/>
      <c r="R134" s="223">
        <f>SUM(R135:R155)</f>
        <v>0.026649262799999997</v>
      </c>
      <c r="S134" s="222"/>
      <c r="T134" s="224">
        <f>SUM(T135:T155)</f>
        <v>13.522000000000002</v>
      </c>
      <c r="AR134" s="225" t="s">
        <v>24</v>
      </c>
      <c r="AT134" s="226" t="s">
        <v>83</v>
      </c>
      <c r="AU134" s="226" t="s">
        <v>24</v>
      </c>
      <c r="AY134" s="225" t="s">
        <v>261</v>
      </c>
      <c r="BK134" s="227">
        <f>SUM(BK135:BK155)</f>
        <v>0</v>
      </c>
    </row>
    <row r="135" spans="2:65" s="1" customFormat="1" ht="14.4" customHeight="1">
      <c r="B135" s="48"/>
      <c r="C135" s="228" t="s">
        <v>29</v>
      </c>
      <c r="D135" s="228" t="s">
        <v>262</v>
      </c>
      <c r="E135" s="229" t="s">
        <v>2626</v>
      </c>
      <c r="F135" s="230" t="s">
        <v>2627</v>
      </c>
      <c r="G135" s="231" t="s">
        <v>504</v>
      </c>
      <c r="H135" s="232">
        <v>0.5</v>
      </c>
      <c r="I135" s="233"/>
      <c r="J135" s="232">
        <f>ROUND(I135*H135,2)</f>
        <v>0</v>
      </c>
      <c r="K135" s="230" t="s">
        <v>266</v>
      </c>
      <c r="L135" s="74"/>
      <c r="M135" s="234" t="s">
        <v>40</v>
      </c>
      <c r="N135" s="235" t="s">
        <v>55</v>
      </c>
      <c r="O135" s="49"/>
      <c r="P135" s="236">
        <f>O135*H135</f>
        <v>0</v>
      </c>
      <c r="Q135" s="236">
        <v>0.0332985256</v>
      </c>
      <c r="R135" s="236">
        <f>Q135*H135</f>
        <v>0.0166492628</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2696</v>
      </c>
    </row>
    <row r="136" spans="2:47" s="1" customFormat="1" ht="13.5">
      <c r="B136" s="48"/>
      <c r="C136" s="76"/>
      <c r="D136" s="239" t="s">
        <v>269</v>
      </c>
      <c r="E136" s="76"/>
      <c r="F136" s="240" t="s">
        <v>2629</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242" t="s">
        <v>1285</v>
      </c>
      <c r="G137" s="76"/>
      <c r="H137" s="76"/>
      <c r="I137" s="198"/>
      <c r="J137" s="76"/>
      <c r="K137" s="76"/>
      <c r="L137" s="74"/>
      <c r="M137" s="241"/>
      <c r="N137" s="49"/>
      <c r="O137" s="49"/>
      <c r="P137" s="49"/>
      <c r="Q137" s="49"/>
      <c r="R137" s="49"/>
      <c r="S137" s="49"/>
      <c r="T137" s="97"/>
      <c r="AT137" s="25" t="s">
        <v>343</v>
      </c>
      <c r="AU137" s="25" t="s">
        <v>92</v>
      </c>
    </row>
    <row r="138" spans="2:47" s="1" customFormat="1" ht="13.5">
      <c r="B138" s="48"/>
      <c r="C138" s="76"/>
      <c r="D138" s="239" t="s">
        <v>271</v>
      </c>
      <c r="E138" s="76"/>
      <c r="F138" s="242" t="s">
        <v>2697</v>
      </c>
      <c r="G138" s="76"/>
      <c r="H138" s="76"/>
      <c r="I138" s="198"/>
      <c r="J138" s="76"/>
      <c r="K138" s="76"/>
      <c r="L138" s="74"/>
      <c r="M138" s="241"/>
      <c r="N138" s="49"/>
      <c r="O138" s="49"/>
      <c r="P138" s="49"/>
      <c r="Q138" s="49"/>
      <c r="R138" s="49"/>
      <c r="S138" s="49"/>
      <c r="T138" s="97"/>
      <c r="AT138" s="25" t="s">
        <v>271</v>
      </c>
      <c r="AU138" s="25" t="s">
        <v>92</v>
      </c>
    </row>
    <row r="139" spans="2:51" s="12" customFormat="1" ht="13.5">
      <c r="B139" s="253"/>
      <c r="C139" s="254"/>
      <c r="D139" s="239" t="s">
        <v>278</v>
      </c>
      <c r="E139" s="255" t="s">
        <v>40</v>
      </c>
      <c r="F139" s="256" t="s">
        <v>2698</v>
      </c>
      <c r="G139" s="254"/>
      <c r="H139" s="257">
        <v>0.5</v>
      </c>
      <c r="I139" s="258"/>
      <c r="J139" s="254"/>
      <c r="K139" s="254"/>
      <c r="L139" s="259"/>
      <c r="M139" s="260"/>
      <c r="N139" s="261"/>
      <c r="O139" s="261"/>
      <c r="P139" s="261"/>
      <c r="Q139" s="261"/>
      <c r="R139" s="261"/>
      <c r="S139" s="261"/>
      <c r="T139" s="262"/>
      <c r="AT139" s="263" t="s">
        <v>278</v>
      </c>
      <c r="AU139" s="263" t="s">
        <v>92</v>
      </c>
      <c r="AV139" s="12" t="s">
        <v>92</v>
      </c>
      <c r="AW139" s="12" t="s">
        <v>47</v>
      </c>
      <c r="AX139" s="12" t="s">
        <v>24</v>
      </c>
      <c r="AY139" s="263" t="s">
        <v>261</v>
      </c>
    </row>
    <row r="140" spans="2:65" s="1" customFormat="1" ht="22.8" customHeight="1">
      <c r="B140" s="48"/>
      <c r="C140" s="228" t="s">
        <v>615</v>
      </c>
      <c r="D140" s="228" t="s">
        <v>262</v>
      </c>
      <c r="E140" s="229" t="s">
        <v>2632</v>
      </c>
      <c r="F140" s="230" t="s">
        <v>2633</v>
      </c>
      <c r="G140" s="231" t="s">
        <v>683</v>
      </c>
      <c r="H140" s="232">
        <v>9</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2699</v>
      </c>
    </row>
    <row r="141" spans="2:47" s="1" customFormat="1" ht="13.5">
      <c r="B141" s="48"/>
      <c r="C141" s="76"/>
      <c r="D141" s="239" t="s">
        <v>269</v>
      </c>
      <c r="E141" s="76"/>
      <c r="F141" s="240" t="s">
        <v>2635</v>
      </c>
      <c r="G141" s="76"/>
      <c r="H141" s="76"/>
      <c r="I141" s="198"/>
      <c r="J141" s="76"/>
      <c r="K141" s="76"/>
      <c r="L141" s="74"/>
      <c r="M141" s="241"/>
      <c r="N141" s="49"/>
      <c r="O141" s="49"/>
      <c r="P141" s="49"/>
      <c r="Q141" s="49"/>
      <c r="R141" s="49"/>
      <c r="S141" s="49"/>
      <c r="T141" s="97"/>
      <c r="AT141" s="25" t="s">
        <v>269</v>
      </c>
      <c r="AU141" s="25" t="s">
        <v>92</v>
      </c>
    </row>
    <row r="142" spans="2:47" s="1" customFormat="1" ht="13.5">
      <c r="B142" s="48"/>
      <c r="C142" s="76"/>
      <c r="D142" s="239" t="s">
        <v>343</v>
      </c>
      <c r="E142" s="76"/>
      <c r="F142" s="242" t="s">
        <v>2636</v>
      </c>
      <c r="G142" s="76"/>
      <c r="H142" s="76"/>
      <c r="I142" s="198"/>
      <c r="J142" s="76"/>
      <c r="K142" s="76"/>
      <c r="L142" s="74"/>
      <c r="M142" s="241"/>
      <c r="N142" s="49"/>
      <c r="O142" s="49"/>
      <c r="P142" s="49"/>
      <c r="Q142" s="49"/>
      <c r="R142" s="49"/>
      <c r="S142" s="49"/>
      <c r="T142" s="97"/>
      <c r="AT142" s="25" t="s">
        <v>343</v>
      </c>
      <c r="AU142" s="25" t="s">
        <v>92</v>
      </c>
    </row>
    <row r="143" spans="2:51" s="12" customFormat="1" ht="13.5">
      <c r="B143" s="253"/>
      <c r="C143" s="254"/>
      <c r="D143" s="239" t="s">
        <v>278</v>
      </c>
      <c r="E143" s="255" t="s">
        <v>40</v>
      </c>
      <c r="F143" s="256" t="s">
        <v>2700</v>
      </c>
      <c r="G143" s="254"/>
      <c r="H143" s="257">
        <v>9</v>
      </c>
      <c r="I143" s="258"/>
      <c r="J143" s="254"/>
      <c r="K143" s="254"/>
      <c r="L143" s="259"/>
      <c r="M143" s="260"/>
      <c r="N143" s="261"/>
      <c r="O143" s="261"/>
      <c r="P143" s="261"/>
      <c r="Q143" s="261"/>
      <c r="R143" s="261"/>
      <c r="S143" s="261"/>
      <c r="T143" s="262"/>
      <c r="AT143" s="263" t="s">
        <v>278</v>
      </c>
      <c r="AU143" s="263" t="s">
        <v>92</v>
      </c>
      <c r="AV143" s="12" t="s">
        <v>92</v>
      </c>
      <c r="AW143" s="12" t="s">
        <v>47</v>
      </c>
      <c r="AX143" s="12" t="s">
        <v>24</v>
      </c>
      <c r="AY143" s="263" t="s">
        <v>261</v>
      </c>
    </row>
    <row r="144" spans="2:65" s="1" customFormat="1" ht="14.4" customHeight="1">
      <c r="B144" s="48"/>
      <c r="C144" s="301" t="s">
        <v>9</v>
      </c>
      <c r="D144" s="301" t="s">
        <v>510</v>
      </c>
      <c r="E144" s="302" t="s">
        <v>2638</v>
      </c>
      <c r="F144" s="303" t="s">
        <v>2639</v>
      </c>
      <c r="G144" s="304" t="s">
        <v>363</v>
      </c>
      <c r="H144" s="305">
        <v>0.01</v>
      </c>
      <c r="I144" s="306"/>
      <c r="J144" s="305">
        <f>ROUND(I144*H144,2)</f>
        <v>0</v>
      </c>
      <c r="K144" s="303" t="s">
        <v>40</v>
      </c>
      <c r="L144" s="307"/>
      <c r="M144" s="308" t="s">
        <v>40</v>
      </c>
      <c r="N144" s="309" t="s">
        <v>55</v>
      </c>
      <c r="O144" s="49"/>
      <c r="P144" s="236">
        <f>O144*H144</f>
        <v>0</v>
      </c>
      <c r="Q144" s="236">
        <v>1</v>
      </c>
      <c r="R144" s="236">
        <f>Q144*H144</f>
        <v>0.01</v>
      </c>
      <c r="S144" s="236">
        <v>0</v>
      </c>
      <c r="T144" s="237">
        <f>S144*H144</f>
        <v>0</v>
      </c>
      <c r="AR144" s="25" t="s">
        <v>308</v>
      </c>
      <c r="AT144" s="25" t="s">
        <v>510</v>
      </c>
      <c r="AU144" s="25" t="s">
        <v>92</v>
      </c>
      <c r="AY144" s="25" t="s">
        <v>261</v>
      </c>
      <c r="BE144" s="238">
        <f>IF(N144="základní",J144,0)</f>
        <v>0</v>
      </c>
      <c r="BF144" s="238">
        <f>IF(N144="snížená",J144,0)</f>
        <v>0</v>
      </c>
      <c r="BG144" s="238">
        <f>IF(N144="zákl. přenesená",J144,0)</f>
        <v>0</v>
      </c>
      <c r="BH144" s="238">
        <f>IF(N144="sníž. přenesená",J144,0)</f>
        <v>0</v>
      </c>
      <c r="BI144" s="238">
        <f>IF(N144="nulová",J144,0)</f>
        <v>0</v>
      </c>
      <c r="BJ144" s="25" t="s">
        <v>24</v>
      </c>
      <c r="BK144" s="238">
        <f>ROUND(I144*H144,2)</f>
        <v>0</v>
      </c>
      <c r="BL144" s="25" t="s">
        <v>287</v>
      </c>
      <c r="BM144" s="25" t="s">
        <v>2701</v>
      </c>
    </row>
    <row r="145" spans="2:47" s="1" customFormat="1" ht="13.5">
      <c r="B145" s="48"/>
      <c r="C145" s="76"/>
      <c r="D145" s="239" t="s">
        <v>271</v>
      </c>
      <c r="E145" s="76"/>
      <c r="F145" s="242" t="s">
        <v>2641</v>
      </c>
      <c r="G145" s="76"/>
      <c r="H145" s="76"/>
      <c r="I145" s="198"/>
      <c r="J145" s="76"/>
      <c r="K145" s="76"/>
      <c r="L145" s="74"/>
      <c r="M145" s="241"/>
      <c r="N145" s="49"/>
      <c r="O145" s="49"/>
      <c r="P145" s="49"/>
      <c r="Q145" s="49"/>
      <c r="R145" s="49"/>
      <c r="S145" s="49"/>
      <c r="T145" s="97"/>
      <c r="AT145" s="25" t="s">
        <v>271</v>
      </c>
      <c r="AU145" s="25" t="s">
        <v>92</v>
      </c>
    </row>
    <row r="146" spans="2:51" s="12" customFormat="1" ht="13.5">
      <c r="B146" s="253"/>
      <c r="C146" s="254"/>
      <c r="D146" s="239" t="s">
        <v>278</v>
      </c>
      <c r="E146" s="255" t="s">
        <v>40</v>
      </c>
      <c r="F146" s="256" t="s">
        <v>2702</v>
      </c>
      <c r="G146" s="254"/>
      <c r="H146" s="257">
        <v>0.01</v>
      </c>
      <c r="I146" s="258"/>
      <c r="J146" s="254"/>
      <c r="K146" s="254"/>
      <c r="L146" s="259"/>
      <c r="M146" s="260"/>
      <c r="N146" s="261"/>
      <c r="O146" s="261"/>
      <c r="P146" s="261"/>
      <c r="Q146" s="261"/>
      <c r="R146" s="261"/>
      <c r="S146" s="261"/>
      <c r="T146" s="262"/>
      <c r="AT146" s="263" t="s">
        <v>278</v>
      </c>
      <c r="AU146" s="263" t="s">
        <v>92</v>
      </c>
      <c r="AV146" s="12" t="s">
        <v>92</v>
      </c>
      <c r="AW146" s="12" t="s">
        <v>47</v>
      </c>
      <c r="AX146" s="12" t="s">
        <v>24</v>
      </c>
      <c r="AY146" s="263" t="s">
        <v>261</v>
      </c>
    </row>
    <row r="147" spans="2:65" s="1" customFormat="1" ht="14.4" customHeight="1">
      <c r="B147" s="48"/>
      <c r="C147" s="228" t="s">
        <v>545</v>
      </c>
      <c r="D147" s="228" t="s">
        <v>262</v>
      </c>
      <c r="E147" s="229" t="s">
        <v>1804</v>
      </c>
      <c r="F147" s="230" t="s">
        <v>1805</v>
      </c>
      <c r="G147" s="231" t="s">
        <v>340</v>
      </c>
      <c r="H147" s="232">
        <v>2.24</v>
      </c>
      <c r="I147" s="233"/>
      <c r="J147" s="232">
        <f>ROUND(I147*H147,2)</f>
        <v>0</v>
      </c>
      <c r="K147" s="230" t="s">
        <v>266</v>
      </c>
      <c r="L147" s="74"/>
      <c r="M147" s="234" t="s">
        <v>40</v>
      </c>
      <c r="N147" s="235" t="s">
        <v>55</v>
      </c>
      <c r="O147" s="49"/>
      <c r="P147" s="236">
        <f>O147*H147</f>
        <v>0</v>
      </c>
      <c r="Q147" s="236">
        <v>0</v>
      </c>
      <c r="R147" s="236">
        <f>Q147*H147</f>
        <v>0</v>
      </c>
      <c r="S147" s="236">
        <v>2</v>
      </c>
      <c r="T147" s="237">
        <f>S147*H147</f>
        <v>4.48</v>
      </c>
      <c r="AR147" s="25" t="s">
        <v>287</v>
      </c>
      <c r="AT147" s="25" t="s">
        <v>262</v>
      </c>
      <c r="AU147" s="25" t="s">
        <v>92</v>
      </c>
      <c r="AY147" s="25" t="s">
        <v>261</v>
      </c>
      <c r="BE147" s="238">
        <f>IF(N147="základní",J147,0)</f>
        <v>0</v>
      </c>
      <c r="BF147" s="238">
        <f>IF(N147="snížená",J147,0)</f>
        <v>0</v>
      </c>
      <c r="BG147" s="238">
        <f>IF(N147="zákl. přenesená",J147,0)</f>
        <v>0</v>
      </c>
      <c r="BH147" s="238">
        <f>IF(N147="sníž. přenesená",J147,0)</f>
        <v>0</v>
      </c>
      <c r="BI147" s="238">
        <f>IF(N147="nulová",J147,0)</f>
        <v>0</v>
      </c>
      <c r="BJ147" s="25" t="s">
        <v>24</v>
      </c>
      <c r="BK147" s="238">
        <f>ROUND(I147*H147,2)</f>
        <v>0</v>
      </c>
      <c r="BL147" s="25" t="s">
        <v>287</v>
      </c>
      <c r="BM147" s="25" t="s">
        <v>2703</v>
      </c>
    </row>
    <row r="148" spans="2:47" s="1" customFormat="1" ht="13.5">
      <c r="B148" s="48"/>
      <c r="C148" s="76"/>
      <c r="D148" s="239" t="s">
        <v>269</v>
      </c>
      <c r="E148" s="76"/>
      <c r="F148" s="240" t="s">
        <v>1807</v>
      </c>
      <c r="G148" s="76"/>
      <c r="H148" s="76"/>
      <c r="I148" s="198"/>
      <c r="J148" s="76"/>
      <c r="K148" s="76"/>
      <c r="L148" s="74"/>
      <c r="M148" s="241"/>
      <c r="N148" s="49"/>
      <c r="O148" s="49"/>
      <c r="P148" s="49"/>
      <c r="Q148" s="49"/>
      <c r="R148" s="49"/>
      <c r="S148" s="49"/>
      <c r="T148" s="97"/>
      <c r="AT148" s="25" t="s">
        <v>269</v>
      </c>
      <c r="AU148" s="25" t="s">
        <v>92</v>
      </c>
    </row>
    <row r="149" spans="2:51" s="12" customFormat="1" ht="13.5">
      <c r="B149" s="253"/>
      <c r="C149" s="254"/>
      <c r="D149" s="239" t="s">
        <v>278</v>
      </c>
      <c r="E149" s="255" t="s">
        <v>40</v>
      </c>
      <c r="F149" s="256" t="s">
        <v>2704</v>
      </c>
      <c r="G149" s="254"/>
      <c r="H149" s="257">
        <v>2.24</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14.4" customHeight="1">
      <c r="B150" s="48"/>
      <c r="C150" s="228" t="s">
        <v>551</v>
      </c>
      <c r="D150" s="228" t="s">
        <v>262</v>
      </c>
      <c r="E150" s="229" t="s">
        <v>1810</v>
      </c>
      <c r="F150" s="230" t="s">
        <v>1811</v>
      </c>
      <c r="G150" s="231" t="s">
        <v>340</v>
      </c>
      <c r="H150" s="232">
        <v>4.11</v>
      </c>
      <c r="I150" s="233"/>
      <c r="J150" s="232">
        <f>ROUND(I150*H150,2)</f>
        <v>0</v>
      </c>
      <c r="K150" s="230" t="s">
        <v>266</v>
      </c>
      <c r="L150" s="74"/>
      <c r="M150" s="234" t="s">
        <v>40</v>
      </c>
      <c r="N150" s="235" t="s">
        <v>55</v>
      </c>
      <c r="O150" s="49"/>
      <c r="P150" s="236">
        <f>O150*H150</f>
        <v>0</v>
      </c>
      <c r="Q150" s="236">
        <v>0</v>
      </c>
      <c r="R150" s="236">
        <f>Q150*H150</f>
        <v>0</v>
      </c>
      <c r="S150" s="236">
        <v>2.2</v>
      </c>
      <c r="T150" s="237">
        <f>S150*H150</f>
        <v>9.042000000000002</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2705</v>
      </c>
    </row>
    <row r="151" spans="2:47" s="1" customFormat="1" ht="13.5">
      <c r="B151" s="48"/>
      <c r="C151" s="76"/>
      <c r="D151" s="239" t="s">
        <v>269</v>
      </c>
      <c r="E151" s="76"/>
      <c r="F151" s="240" t="s">
        <v>1813</v>
      </c>
      <c r="G151" s="76"/>
      <c r="H151" s="76"/>
      <c r="I151" s="198"/>
      <c r="J151" s="76"/>
      <c r="K151" s="76"/>
      <c r="L151" s="74"/>
      <c r="M151" s="241"/>
      <c r="N151" s="49"/>
      <c r="O151" s="49"/>
      <c r="P151" s="49"/>
      <c r="Q151" s="49"/>
      <c r="R151" s="49"/>
      <c r="S151" s="49"/>
      <c r="T151" s="97"/>
      <c r="AT151" s="25" t="s">
        <v>269</v>
      </c>
      <c r="AU151" s="25" t="s">
        <v>92</v>
      </c>
    </row>
    <row r="152" spans="2:47" s="1" customFormat="1" ht="13.5">
      <c r="B152" s="48"/>
      <c r="C152" s="76"/>
      <c r="D152" s="239" t="s">
        <v>343</v>
      </c>
      <c r="E152" s="76"/>
      <c r="F152" s="242" t="s">
        <v>1814</v>
      </c>
      <c r="G152" s="76"/>
      <c r="H152" s="76"/>
      <c r="I152" s="198"/>
      <c r="J152" s="76"/>
      <c r="K152" s="76"/>
      <c r="L152" s="74"/>
      <c r="M152" s="241"/>
      <c r="N152" s="49"/>
      <c r="O152" s="49"/>
      <c r="P152" s="49"/>
      <c r="Q152" s="49"/>
      <c r="R152" s="49"/>
      <c r="S152" s="49"/>
      <c r="T152" s="97"/>
      <c r="AT152" s="25" t="s">
        <v>343</v>
      </c>
      <c r="AU152" s="25" t="s">
        <v>92</v>
      </c>
    </row>
    <row r="153" spans="2:51" s="12" customFormat="1" ht="13.5">
      <c r="B153" s="253"/>
      <c r="C153" s="254"/>
      <c r="D153" s="239" t="s">
        <v>278</v>
      </c>
      <c r="E153" s="255" t="s">
        <v>40</v>
      </c>
      <c r="F153" s="256" t="s">
        <v>2706</v>
      </c>
      <c r="G153" s="254"/>
      <c r="H153" s="257">
        <v>2.38</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2" customFormat="1" ht="13.5">
      <c r="B154" s="253"/>
      <c r="C154" s="254"/>
      <c r="D154" s="239" t="s">
        <v>278</v>
      </c>
      <c r="E154" s="255" t="s">
        <v>40</v>
      </c>
      <c r="F154" s="256" t="s">
        <v>2707</v>
      </c>
      <c r="G154" s="254"/>
      <c r="H154" s="257">
        <v>1.73</v>
      </c>
      <c r="I154" s="258"/>
      <c r="J154" s="254"/>
      <c r="K154" s="254"/>
      <c r="L154" s="259"/>
      <c r="M154" s="260"/>
      <c r="N154" s="261"/>
      <c r="O154" s="261"/>
      <c r="P154" s="261"/>
      <c r="Q154" s="261"/>
      <c r="R154" s="261"/>
      <c r="S154" s="261"/>
      <c r="T154" s="262"/>
      <c r="AT154" s="263" t="s">
        <v>278</v>
      </c>
      <c r="AU154" s="263" t="s">
        <v>92</v>
      </c>
      <c r="AV154" s="12" t="s">
        <v>92</v>
      </c>
      <c r="AW154" s="12" t="s">
        <v>47</v>
      </c>
      <c r="AX154" s="12" t="s">
        <v>84</v>
      </c>
      <c r="AY154" s="263" t="s">
        <v>261</v>
      </c>
    </row>
    <row r="155" spans="2:51" s="15" customFormat="1" ht="13.5">
      <c r="B155" s="290"/>
      <c r="C155" s="291"/>
      <c r="D155" s="239" t="s">
        <v>278</v>
      </c>
      <c r="E155" s="292" t="s">
        <v>40</v>
      </c>
      <c r="F155" s="293" t="s">
        <v>380</v>
      </c>
      <c r="G155" s="291"/>
      <c r="H155" s="294">
        <v>4.11</v>
      </c>
      <c r="I155" s="295"/>
      <c r="J155" s="291"/>
      <c r="K155" s="291"/>
      <c r="L155" s="296"/>
      <c r="M155" s="297"/>
      <c r="N155" s="298"/>
      <c r="O155" s="298"/>
      <c r="P155" s="298"/>
      <c r="Q155" s="298"/>
      <c r="R155" s="298"/>
      <c r="S155" s="298"/>
      <c r="T155" s="299"/>
      <c r="AT155" s="300" t="s">
        <v>278</v>
      </c>
      <c r="AU155" s="300" t="s">
        <v>92</v>
      </c>
      <c r="AV155" s="15" t="s">
        <v>287</v>
      </c>
      <c r="AW155" s="15" t="s">
        <v>47</v>
      </c>
      <c r="AX155" s="15" t="s">
        <v>24</v>
      </c>
      <c r="AY155" s="300" t="s">
        <v>261</v>
      </c>
    </row>
    <row r="156" spans="2:63" s="10" customFormat="1" ht="29.85" customHeight="1">
      <c r="B156" s="214"/>
      <c r="C156" s="215"/>
      <c r="D156" s="216" t="s">
        <v>83</v>
      </c>
      <c r="E156" s="274" t="s">
        <v>893</v>
      </c>
      <c r="F156" s="274" t="s">
        <v>894</v>
      </c>
      <c r="G156" s="215"/>
      <c r="H156" s="215"/>
      <c r="I156" s="218"/>
      <c r="J156" s="275">
        <f>BK156</f>
        <v>0</v>
      </c>
      <c r="K156" s="215"/>
      <c r="L156" s="220"/>
      <c r="M156" s="221"/>
      <c r="N156" s="222"/>
      <c r="O156" s="222"/>
      <c r="P156" s="223">
        <f>SUM(P157:P170)</f>
        <v>0</v>
      </c>
      <c r="Q156" s="222"/>
      <c r="R156" s="223">
        <f>SUM(R157:R170)</f>
        <v>0</v>
      </c>
      <c r="S156" s="222"/>
      <c r="T156" s="224">
        <f>SUM(T157:T170)</f>
        <v>0</v>
      </c>
      <c r="AR156" s="225" t="s">
        <v>24</v>
      </c>
      <c r="AT156" s="226" t="s">
        <v>83</v>
      </c>
      <c r="AU156" s="226" t="s">
        <v>24</v>
      </c>
      <c r="AY156" s="225" t="s">
        <v>261</v>
      </c>
      <c r="BK156" s="227">
        <f>SUM(BK157:BK170)</f>
        <v>0</v>
      </c>
    </row>
    <row r="157" spans="2:65" s="1" customFormat="1" ht="22.8" customHeight="1">
      <c r="B157" s="48"/>
      <c r="C157" s="228" t="s">
        <v>10</v>
      </c>
      <c r="D157" s="228" t="s">
        <v>262</v>
      </c>
      <c r="E157" s="229" t="s">
        <v>896</v>
      </c>
      <c r="F157" s="230" t="s">
        <v>897</v>
      </c>
      <c r="G157" s="231" t="s">
        <v>363</v>
      </c>
      <c r="H157" s="232">
        <v>13.52</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2708</v>
      </c>
    </row>
    <row r="158" spans="2:47" s="1" customFormat="1" ht="13.5">
      <c r="B158" s="48"/>
      <c r="C158" s="76"/>
      <c r="D158" s="239" t="s">
        <v>269</v>
      </c>
      <c r="E158" s="76"/>
      <c r="F158" s="240" t="s">
        <v>899</v>
      </c>
      <c r="G158" s="76"/>
      <c r="H158" s="76"/>
      <c r="I158" s="198"/>
      <c r="J158" s="76"/>
      <c r="K158" s="76"/>
      <c r="L158" s="74"/>
      <c r="M158" s="241"/>
      <c r="N158" s="49"/>
      <c r="O158" s="49"/>
      <c r="P158" s="49"/>
      <c r="Q158" s="49"/>
      <c r="R158" s="49"/>
      <c r="S158" s="49"/>
      <c r="T158" s="97"/>
      <c r="AT158" s="25" t="s">
        <v>269</v>
      </c>
      <c r="AU158" s="25" t="s">
        <v>92</v>
      </c>
    </row>
    <row r="159" spans="2:47" s="1" customFormat="1" ht="13.5">
      <c r="B159" s="48"/>
      <c r="C159" s="76"/>
      <c r="D159" s="239" t="s">
        <v>343</v>
      </c>
      <c r="E159" s="76"/>
      <c r="F159" s="242" t="s">
        <v>900</v>
      </c>
      <c r="G159" s="76"/>
      <c r="H159" s="76"/>
      <c r="I159" s="198"/>
      <c r="J159" s="76"/>
      <c r="K159" s="76"/>
      <c r="L159" s="74"/>
      <c r="M159" s="241"/>
      <c r="N159" s="49"/>
      <c r="O159" s="49"/>
      <c r="P159" s="49"/>
      <c r="Q159" s="49"/>
      <c r="R159" s="49"/>
      <c r="S159" s="49"/>
      <c r="T159" s="97"/>
      <c r="AT159" s="25" t="s">
        <v>343</v>
      </c>
      <c r="AU159" s="25" t="s">
        <v>92</v>
      </c>
    </row>
    <row r="160" spans="2:65" s="1" customFormat="1" ht="14.4" customHeight="1">
      <c r="B160" s="48"/>
      <c r="C160" s="228" t="s">
        <v>563</v>
      </c>
      <c r="D160" s="228" t="s">
        <v>262</v>
      </c>
      <c r="E160" s="229" t="s">
        <v>902</v>
      </c>
      <c r="F160" s="230" t="s">
        <v>903</v>
      </c>
      <c r="G160" s="231" t="s">
        <v>363</v>
      </c>
      <c r="H160" s="232">
        <v>148.72</v>
      </c>
      <c r="I160" s="233"/>
      <c r="J160" s="232">
        <f>ROUND(I160*H160,2)</f>
        <v>0</v>
      </c>
      <c r="K160" s="230" t="s">
        <v>266</v>
      </c>
      <c r="L160" s="74"/>
      <c r="M160" s="234" t="s">
        <v>40</v>
      </c>
      <c r="N160" s="235" t="s">
        <v>55</v>
      </c>
      <c r="O160" s="49"/>
      <c r="P160" s="236">
        <f>O160*H160</f>
        <v>0</v>
      </c>
      <c r="Q160" s="236">
        <v>0</v>
      </c>
      <c r="R160" s="236">
        <f>Q160*H160</f>
        <v>0</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2709</v>
      </c>
    </row>
    <row r="161" spans="2:47" s="1" customFormat="1" ht="13.5">
      <c r="B161" s="48"/>
      <c r="C161" s="76"/>
      <c r="D161" s="239" t="s">
        <v>269</v>
      </c>
      <c r="E161" s="76"/>
      <c r="F161" s="240" t="s">
        <v>905</v>
      </c>
      <c r="G161" s="76"/>
      <c r="H161" s="76"/>
      <c r="I161" s="198"/>
      <c r="J161" s="76"/>
      <c r="K161" s="76"/>
      <c r="L161" s="74"/>
      <c r="M161" s="241"/>
      <c r="N161" s="49"/>
      <c r="O161" s="49"/>
      <c r="P161" s="49"/>
      <c r="Q161" s="49"/>
      <c r="R161" s="49"/>
      <c r="S161" s="49"/>
      <c r="T161" s="97"/>
      <c r="AT161" s="25" t="s">
        <v>269</v>
      </c>
      <c r="AU161" s="25" t="s">
        <v>92</v>
      </c>
    </row>
    <row r="162" spans="2:47" s="1" customFormat="1" ht="13.5">
      <c r="B162" s="48"/>
      <c r="C162" s="76"/>
      <c r="D162" s="239" t="s">
        <v>343</v>
      </c>
      <c r="E162" s="76"/>
      <c r="F162" s="242" t="s">
        <v>900</v>
      </c>
      <c r="G162" s="76"/>
      <c r="H162" s="76"/>
      <c r="I162" s="198"/>
      <c r="J162" s="76"/>
      <c r="K162" s="76"/>
      <c r="L162" s="74"/>
      <c r="M162" s="241"/>
      <c r="N162" s="49"/>
      <c r="O162" s="49"/>
      <c r="P162" s="49"/>
      <c r="Q162" s="49"/>
      <c r="R162" s="49"/>
      <c r="S162" s="49"/>
      <c r="T162" s="97"/>
      <c r="AT162" s="25" t="s">
        <v>343</v>
      </c>
      <c r="AU162" s="25" t="s">
        <v>92</v>
      </c>
    </row>
    <row r="163" spans="2:51" s="12" customFormat="1" ht="13.5">
      <c r="B163" s="253"/>
      <c r="C163" s="254"/>
      <c r="D163" s="239" t="s">
        <v>278</v>
      </c>
      <c r="E163" s="255" t="s">
        <v>40</v>
      </c>
      <c r="F163" s="256" t="s">
        <v>2710</v>
      </c>
      <c r="G163" s="254"/>
      <c r="H163" s="257">
        <v>148.72</v>
      </c>
      <c r="I163" s="258"/>
      <c r="J163" s="254"/>
      <c r="K163" s="254"/>
      <c r="L163" s="259"/>
      <c r="M163" s="260"/>
      <c r="N163" s="261"/>
      <c r="O163" s="261"/>
      <c r="P163" s="261"/>
      <c r="Q163" s="261"/>
      <c r="R163" s="261"/>
      <c r="S163" s="261"/>
      <c r="T163" s="262"/>
      <c r="AT163" s="263" t="s">
        <v>278</v>
      </c>
      <c r="AU163" s="263" t="s">
        <v>92</v>
      </c>
      <c r="AV163" s="12" t="s">
        <v>92</v>
      </c>
      <c r="AW163" s="12" t="s">
        <v>47</v>
      </c>
      <c r="AX163" s="12" t="s">
        <v>24</v>
      </c>
      <c r="AY163" s="263" t="s">
        <v>261</v>
      </c>
    </row>
    <row r="164" spans="2:65" s="1" customFormat="1" ht="14.4" customHeight="1">
      <c r="B164" s="48"/>
      <c r="C164" s="228" t="s">
        <v>566</v>
      </c>
      <c r="D164" s="228" t="s">
        <v>262</v>
      </c>
      <c r="E164" s="229" t="s">
        <v>908</v>
      </c>
      <c r="F164" s="230" t="s">
        <v>909</v>
      </c>
      <c r="G164" s="231" t="s">
        <v>363</v>
      </c>
      <c r="H164" s="232">
        <v>13.52</v>
      </c>
      <c r="I164" s="233"/>
      <c r="J164" s="232">
        <f>ROUND(I164*H164,2)</f>
        <v>0</v>
      </c>
      <c r="K164" s="230" t="s">
        <v>266</v>
      </c>
      <c r="L164" s="74"/>
      <c r="M164" s="234" t="s">
        <v>40</v>
      </c>
      <c r="N164" s="235" t="s">
        <v>55</v>
      </c>
      <c r="O164" s="49"/>
      <c r="P164" s="236">
        <f>O164*H164</f>
        <v>0</v>
      </c>
      <c r="Q164" s="236">
        <v>0</v>
      </c>
      <c r="R164" s="236">
        <f>Q164*H164</f>
        <v>0</v>
      </c>
      <c r="S164" s="236">
        <v>0</v>
      </c>
      <c r="T164" s="237">
        <f>S164*H164</f>
        <v>0</v>
      </c>
      <c r="AR164" s="25" t="s">
        <v>287</v>
      </c>
      <c r="AT164" s="25" t="s">
        <v>262</v>
      </c>
      <c r="AU164" s="25" t="s">
        <v>92</v>
      </c>
      <c r="AY164" s="25" t="s">
        <v>261</v>
      </c>
      <c r="BE164" s="238">
        <f>IF(N164="základní",J164,0)</f>
        <v>0</v>
      </c>
      <c r="BF164" s="238">
        <f>IF(N164="snížená",J164,0)</f>
        <v>0</v>
      </c>
      <c r="BG164" s="238">
        <f>IF(N164="zákl. přenesená",J164,0)</f>
        <v>0</v>
      </c>
      <c r="BH164" s="238">
        <f>IF(N164="sníž. přenesená",J164,0)</f>
        <v>0</v>
      </c>
      <c r="BI164" s="238">
        <f>IF(N164="nulová",J164,0)</f>
        <v>0</v>
      </c>
      <c r="BJ164" s="25" t="s">
        <v>24</v>
      </c>
      <c r="BK164" s="238">
        <f>ROUND(I164*H164,2)</f>
        <v>0</v>
      </c>
      <c r="BL164" s="25" t="s">
        <v>287</v>
      </c>
      <c r="BM164" s="25" t="s">
        <v>2711</v>
      </c>
    </row>
    <row r="165" spans="2:47" s="1" customFormat="1" ht="13.5">
      <c r="B165" s="48"/>
      <c r="C165" s="76"/>
      <c r="D165" s="239" t="s">
        <v>269</v>
      </c>
      <c r="E165" s="76"/>
      <c r="F165" s="240" t="s">
        <v>911</v>
      </c>
      <c r="G165" s="76"/>
      <c r="H165" s="76"/>
      <c r="I165" s="198"/>
      <c r="J165" s="76"/>
      <c r="K165" s="76"/>
      <c r="L165" s="74"/>
      <c r="M165" s="241"/>
      <c r="N165" s="49"/>
      <c r="O165" s="49"/>
      <c r="P165" s="49"/>
      <c r="Q165" s="49"/>
      <c r="R165" s="49"/>
      <c r="S165" s="49"/>
      <c r="T165" s="97"/>
      <c r="AT165" s="25" t="s">
        <v>269</v>
      </c>
      <c r="AU165" s="25" t="s">
        <v>92</v>
      </c>
    </row>
    <row r="166" spans="2:47" s="1" customFormat="1" ht="13.5">
      <c r="B166" s="48"/>
      <c r="C166" s="76"/>
      <c r="D166" s="239" t="s">
        <v>343</v>
      </c>
      <c r="E166" s="76"/>
      <c r="F166" s="242" t="s">
        <v>912</v>
      </c>
      <c r="G166" s="76"/>
      <c r="H166" s="76"/>
      <c r="I166" s="198"/>
      <c r="J166" s="76"/>
      <c r="K166" s="76"/>
      <c r="L166" s="74"/>
      <c r="M166" s="241"/>
      <c r="N166" s="49"/>
      <c r="O166" s="49"/>
      <c r="P166" s="49"/>
      <c r="Q166" s="49"/>
      <c r="R166" s="49"/>
      <c r="S166" s="49"/>
      <c r="T166" s="97"/>
      <c r="AT166" s="25" t="s">
        <v>343</v>
      </c>
      <c r="AU166" s="25" t="s">
        <v>92</v>
      </c>
    </row>
    <row r="167" spans="2:65" s="1" customFormat="1" ht="22.8" customHeight="1">
      <c r="B167" s="48"/>
      <c r="C167" s="228" t="s">
        <v>572</v>
      </c>
      <c r="D167" s="228" t="s">
        <v>262</v>
      </c>
      <c r="E167" s="229" t="s">
        <v>914</v>
      </c>
      <c r="F167" s="230" t="s">
        <v>915</v>
      </c>
      <c r="G167" s="231" t="s">
        <v>363</v>
      </c>
      <c r="H167" s="232">
        <v>13.52</v>
      </c>
      <c r="I167" s="233"/>
      <c r="J167" s="232">
        <f>ROUND(I167*H167,2)</f>
        <v>0</v>
      </c>
      <c r="K167" s="230" t="s">
        <v>266</v>
      </c>
      <c r="L167" s="74"/>
      <c r="M167" s="234" t="s">
        <v>40</v>
      </c>
      <c r="N167" s="235" t="s">
        <v>55</v>
      </c>
      <c r="O167" s="49"/>
      <c r="P167" s="236">
        <f>O167*H167</f>
        <v>0</v>
      </c>
      <c r="Q167" s="236">
        <v>0</v>
      </c>
      <c r="R167" s="236">
        <f>Q167*H167</f>
        <v>0</v>
      </c>
      <c r="S167" s="236">
        <v>0</v>
      </c>
      <c r="T167" s="237">
        <f>S167*H167</f>
        <v>0</v>
      </c>
      <c r="AR167" s="25" t="s">
        <v>287</v>
      </c>
      <c r="AT167" s="25" t="s">
        <v>262</v>
      </c>
      <c r="AU167" s="25" t="s">
        <v>92</v>
      </c>
      <c r="AY167" s="25" t="s">
        <v>261</v>
      </c>
      <c r="BE167" s="238">
        <f>IF(N167="základní",J167,0)</f>
        <v>0</v>
      </c>
      <c r="BF167" s="238">
        <f>IF(N167="snížená",J167,0)</f>
        <v>0</v>
      </c>
      <c r="BG167" s="238">
        <f>IF(N167="zákl. přenesená",J167,0)</f>
        <v>0</v>
      </c>
      <c r="BH167" s="238">
        <f>IF(N167="sníž. přenesená",J167,0)</f>
        <v>0</v>
      </c>
      <c r="BI167" s="238">
        <f>IF(N167="nulová",J167,0)</f>
        <v>0</v>
      </c>
      <c r="BJ167" s="25" t="s">
        <v>24</v>
      </c>
      <c r="BK167" s="238">
        <f>ROUND(I167*H167,2)</f>
        <v>0</v>
      </c>
      <c r="BL167" s="25" t="s">
        <v>287</v>
      </c>
      <c r="BM167" s="25" t="s">
        <v>2712</v>
      </c>
    </row>
    <row r="168" spans="2:47" s="1" customFormat="1" ht="13.5">
      <c r="B168" s="48"/>
      <c r="C168" s="76"/>
      <c r="D168" s="239" t="s">
        <v>269</v>
      </c>
      <c r="E168" s="76"/>
      <c r="F168" s="240" t="s">
        <v>917</v>
      </c>
      <c r="G168" s="76"/>
      <c r="H168" s="76"/>
      <c r="I168" s="198"/>
      <c r="J168" s="76"/>
      <c r="K168" s="76"/>
      <c r="L168" s="74"/>
      <c r="M168" s="241"/>
      <c r="N168" s="49"/>
      <c r="O168" s="49"/>
      <c r="P168" s="49"/>
      <c r="Q168" s="49"/>
      <c r="R168" s="49"/>
      <c r="S168" s="49"/>
      <c r="T168" s="97"/>
      <c r="AT168" s="25" t="s">
        <v>269</v>
      </c>
      <c r="AU168" s="25" t="s">
        <v>92</v>
      </c>
    </row>
    <row r="169" spans="2:47" s="1" customFormat="1" ht="13.5">
      <c r="B169" s="48"/>
      <c r="C169" s="76"/>
      <c r="D169" s="239" t="s">
        <v>343</v>
      </c>
      <c r="E169" s="76"/>
      <c r="F169" s="242" t="s">
        <v>918</v>
      </c>
      <c r="G169" s="76"/>
      <c r="H169" s="76"/>
      <c r="I169" s="198"/>
      <c r="J169" s="76"/>
      <c r="K169" s="76"/>
      <c r="L169" s="74"/>
      <c r="M169" s="241"/>
      <c r="N169" s="49"/>
      <c r="O169" s="49"/>
      <c r="P169" s="49"/>
      <c r="Q169" s="49"/>
      <c r="R169" s="49"/>
      <c r="S169" s="49"/>
      <c r="T169" s="97"/>
      <c r="AT169" s="25" t="s">
        <v>343</v>
      </c>
      <c r="AU169" s="25" t="s">
        <v>92</v>
      </c>
    </row>
    <row r="170" spans="2:47" s="1" customFormat="1" ht="13.5">
      <c r="B170" s="48"/>
      <c r="C170" s="76"/>
      <c r="D170" s="239" t="s">
        <v>271</v>
      </c>
      <c r="E170" s="76"/>
      <c r="F170" s="242" t="s">
        <v>919</v>
      </c>
      <c r="G170" s="76"/>
      <c r="H170" s="76"/>
      <c r="I170" s="198"/>
      <c r="J170" s="76"/>
      <c r="K170" s="76"/>
      <c r="L170" s="74"/>
      <c r="M170" s="241"/>
      <c r="N170" s="49"/>
      <c r="O170" s="49"/>
      <c r="P170" s="49"/>
      <c r="Q170" s="49"/>
      <c r="R170" s="49"/>
      <c r="S170" s="49"/>
      <c r="T170" s="97"/>
      <c r="AT170" s="25" t="s">
        <v>271</v>
      </c>
      <c r="AU170" s="25" t="s">
        <v>92</v>
      </c>
    </row>
    <row r="171" spans="2:63" s="10" customFormat="1" ht="29.85" customHeight="1">
      <c r="B171" s="214"/>
      <c r="C171" s="215"/>
      <c r="D171" s="216" t="s">
        <v>83</v>
      </c>
      <c r="E171" s="274" t="s">
        <v>930</v>
      </c>
      <c r="F171" s="274" t="s">
        <v>931</v>
      </c>
      <c r="G171" s="215"/>
      <c r="H171" s="215"/>
      <c r="I171" s="218"/>
      <c r="J171" s="275">
        <f>BK171</f>
        <v>0</v>
      </c>
      <c r="K171" s="215"/>
      <c r="L171" s="220"/>
      <c r="M171" s="221"/>
      <c r="N171" s="222"/>
      <c r="O171" s="222"/>
      <c r="P171" s="223">
        <f>SUM(P172:P177)</f>
        <v>0</v>
      </c>
      <c r="Q171" s="222"/>
      <c r="R171" s="223">
        <f>SUM(R172:R177)</f>
        <v>0</v>
      </c>
      <c r="S171" s="222"/>
      <c r="T171" s="224">
        <f>SUM(T172:T177)</f>
        <v>0</v>
      </c>
      <c r="AR171" s="225" t="s">
        <v>24</v>
      </c>
      <c r="AT171" s="226" t="s">
        <v>83</v>
      </c>
      <c r="AU171" s="226" t="s">
        <v>24</v>
      </c>
      <c r="AY171" s="225" t="s">
        <v>261</v>
      </c>
      <c r="BK171" s="227">
        <f>SUM(BK172:BK177)</f>
        <v>0</v>
      </c>
    </row>
    <row r="172" spans="2:65" s="1" customFormat="1" ht="14.4" customHeight="1">
      <c r="B172" s="48"/>
      <c r="C172" s="228" t="s">
        <v>578</v>
      </c>
      <c r="D172" s="228" t="s">
        <v>262</v>
      </c>
      <c r="E172" s="229" t="s">
        <v>2650</v>
      </c>
      <c r="F172" s="230" t="s">
        <v>2651</v>
      </c>
      <c r="G172" s="231" t="s">
        <v>363</v>
      </c>
      <c r="H172" s="232">
        <v>9.13</v>
      </c>
      <c r="I172" s="233"/>
      <c r="J172" s="232">
        <f>ROUND(I172*H172,2)</f>
        <v>0</v>
      </c>
      <c r="K172" s="230" t="s">
        <v>266</v>
      </c>
      <c r="L172" s="74"/>
      <c r="M172" s="234" t="s">
        <v>40</v>
      </c>
      <c r="N172" s="235" t="s">
        <v>55</v>
      </c>
      <c r="O172" s="49"/>
      <c r="P172" s="236">
        <f>O172*H172</f>
        <v>0</v>
      </c>
      <c r="Q172" s="236">
        <v>0</v>
      </c>
      <c r="R172" s="236">
        <f>Q172*H172</f>
        <v>0</v>
      </c>
      <c r="S172" s="236">
        <v>0</v>
      </c>
      <c r="T172" s="237">
        <f>S172*H172</f>
        <v>0</v>
      </c>
      <c r="AR172" s="25" t="s">
        <v>287</v>
      </c>
      <c r="AT172" s="25" t="s">
        <v>262</v>
      </c>
      <c r="AU172" s="25" t="s">
        <v>92</v>
      </c>
      <c r="AY172" s="25" t="s">
        <v>261</v>
      </c>
      <c r="BE172" s="238">
        <f>IF(N172="základní",J172,0)</f>
        <v>0</v>
      </c>
      <c r="BF172" s="238">
        <f>IF(N172="snížená",J172,0)</f>
        <v>0</v>
      </c>
      <c r="BG172" s="238">
        <f>IF(N172="zákl. přenesená",J172,0)</f>
        <v>0</v>
      </c>
      <c r="BH172" s="238">
        <f>IF(N172="sníž. přenesená",J172,0)</f>
        <v>0</v>
      </c>
      <c r="BI172" s="238">
        <f>IF(N172="nulová",J172,0)</f>
        <v>0</v>
      </c>
      <c r="BJ172" s="25" t="s">
        <v>24</v>
      </c>
      <c r="BK172" s="238">
        <f>ROUND(I172*H172,2)</f>
        <v>0</v>
      </c>
      <c r="BL172" s="25" t="s">
        <v>287</v>
      </c>
      <c r="BM172" s="25" t="s">
        <v>2713</v>
      </c>
    </row>
    <row r="173" spans="2:47" s="1" customFormat="1" ht="13.5">
      <c r="B173" s="48"/>
      <c r="C173" s="76"/>
      <c r="D173" s="239" t="s">
        <v>269</v>
      </c>
      <c r="E173" s="76"/>
      <c r="F173" s="240" t="s">
        <v>2653</v>
      </c>
      <c r="G173" s="76"/>
      <c r="H173" s="76"/>
      <c r="I173" s="198"/>
      <c r="J173" s="76"/>
      <c r="K173" s="76"/>
      <c r="L173" s="74"/>
      <c r="M173" s="241"/>
      <c r="N173" s="49"/>
      <c r="O173" s="49"/>
      <c r="P173" s="49"/>
      <c r="Q173" s="49"/>
      <c r="R173" s="49"/>
      <c r="S173" s="49"/>
      <c r="T173" s="97"/>
      <c r="AT173" s="25" t="s">
        <v>269</v>
      </c>
      <c r="AU173" s="25" t="s">
        <v>92</v>
      </c>
    </row>
    <row r="174" spans="2:47" s="1" customFormat="1" ht="13.5">
      <c r="B174" s="48"/>
      <c r="C174" s="76"/>
      <c r="D174" s="239" t="s">
        <v>343</v>
      </c>
      <c r="E174" s="76"/>
      <c r="F174" s="242" t="s">
        <v>1356</v>
      </c>
      <c r="G174" s="76"/>
      <c r="H174" s="76"/>
      <c r="I174" s="198"/>
      <c r="J174" s="76"/>
      <c r="K174" s="76"/>
      <c r="L174" s="74"/>
      <c r="M174" s="241"/>
      <c r="N174" s="49"/>
      <c r="O174" s="49"/>
      <c r="P174" s="49"/>
      <c r="Q174" s="49"/>
      <c r="R174" s="49"/>
      <c r="S174" s="49"/>
      <c r="T174" s="97"/>
      <c r="AT174" s="25" t="s">
        <v>343</v>
      </c>
      <c r="AU174" s="25" t="s">
        <v>92</v>
      </c>
    </row>
    <row r="175" spans="2:65" s="1" customFormat="1" ht="22.8" customHeight="1">
      <c r="B175" s="48"/>
      <c r="C175" s="228" t="s">
        <v>584</v>
      </c>
      <c r="D175" s="228" t="s">
        <v>262</v>
      </c>
      <c r="E175" s="229" t="s">
        <v>2714</v>
      </c>
      <c r="F175" s="230" t="s">
        <v>2715</v>
      </c>
      <c r="G175" s="231" t="s">
        <v>363</v>
      </c>
      <c r="H175" s="232">
        <v>9.13</v>
      </c>
      <c r="I175" s="233"/>
      <c r="J175" s="232">
        <f>ROUND(I175*H175,2)</f>
        <v>0</v>
      </c>
      <c r="K175" s="230" t="s">
        <v>266</v>
      </c>
      <c r="L175" s="74"/>
      <c r="M175" s="234" t="s">
        <v>40</v>
      </c>
      <c r="N175" s="235" t="s">
        <v>55</v>
      </c>
      <c r="O175" s="49"/>
      <c r="P175" s="236">
        <f>O175*H175</f>
        <v>0</v>
      </c>
      <c r="Q175" s="236">
        <v>0</v>
      </c>
      <c r="R175" s="236">
        <f>Q175*H175</f>
        <v>0</v>
      </c>
      <c r="S175" s="236">
        <v>0</v>
      </c>
      <c r="T175" s="237">
        <f>S175*H175</f>
        <v>0</v>
      </c>
      <c r="AR175" s="25" t="s">
        <v>287</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2716</v>
      </c>
    </row>
    <row r="176" spans="2:47" s="1" customFormat="1" ht="13.5">
      <c r="B176" s="48"/>
      <c r="C176" s="76"/>
      <c r="D176" s="239" t="s">
        <v>269</v>
      </c>
      <c r="E176" s="76"/>
      <c r="F176" s="240" t="s">
        <v>2717</v>
      </c>
      <c r="G176" s="76"/>
      <c r="H176" s="76"/>
      <c r="I176" s="198"/>
      <c r="J176" s="76"/>
      <c r="K176" s="76"/>
      <c r="L176" s="74"/>
      <c r="M176" s="241"/>
      <c r="N176" s="49"/>
      <c r="O176" s="49"/>
      <c r="P176" s="49"/>
      <c r="Q176" s="49"/>
      <c r="R176" s="49"/>
      <c r="S176" s="49"/>
      <c r="T176" s="97"/>
      <c r="AT176" s="25" t="s">
        <v>269</v>
      </c>
      <c r="AU176" s="25" t="s">
        <v>92</v>
      </c>
    </row>
    <row r="177" spans="2:47" s="1" customFormat="1" ht="13.5">
      <c r="B177" s="48"/>
      <c r="C177" s="76"/>
      <c r="D177" s="239" t="s">
        <v>343</v>
      </c>
      <c r="E177" s="76"/>
      <c r="F177" s="242" t="s">
        <v>1356</v>
      </c>
      <c r="G177" s="76"/>
      <c r="H177" s="76"/>
      <c r="I177" s="198"/>
      <c r="J177" s="76"/>
      <c r="K177" s="76"/>
      <c r="L177" s="74"/>
      <c r="M177" s="241"/>
      <c r="N177" s="49"/>
      <c r="O177" s="49"/>
      <c r="P177" s="49"/>
      <c r="Q177" s="49"/>
      <c r="R177" s="49"/>
      <c r="S177" s="49"/>
      <c r="T177" s="97"/>
      <c r="AT177" s="25" t="s">
        <v>343</v>
      </c>
      <c r="AU177" s="25" t="s">
        <v>92</v>
      </c>
    </row>
    <row r="178" spans="2:63" s="10" customFormat="1" ht="37.4" customHeight="1">
      <c r="B178" s="214"/>
      <c r="C178" s="215"/>
      <c r="D178" s="216" t="s">
        <v>83</v>
      </c>
      <c r="E178" s="217" t="s">
        <v>937</v>
      </c>
      <c r="F178" s="217" t="s">
        <v>938</v>
      </c>
      <c r="G178" s="215"/>
      <c r="H178" s="215"/>
      <c r="I178" s="218"/>
      <c r="J178" s="219">
        <f>BK178</f>
        <v>0</v>
      </c>
      <c r="K178" s="215"/>
      <c r="L178" s="220"/>
      <c r="M178" s="221"/>
      <c r="N178" s="222"/>
      <c r="O178" s="222"/>
      <c r="P178" s="223">
        <f>P179</f>
        <v>0</v>
      </c>
      <c r="Q178" s="222"/>
      <c r="R178" s="223">
        <f>R179</f>
        <v>0.0007778285000000001</v>
      </c>
      <c r="S178" s="222"/>
      <c r="T178" s="224">
        <f>T179</f>
        <v>0</v>
      </c>
      <c r="AR178" s="225" t="s">
        <v>92</v>
      </c>
      <c r="AT178" s="226" t="s">
        <v>83</v>
      </c>
      <c r="AU178" s="226" t="s">
        <v>84</v>
      </c>
      <c r="AY178" s="225" t="s">
        <v>261</v>
      </c>
      <c r="BK178" s="227">
        <f>BK179</f>
        <v>0</v>
      </c>
    </row>
    <row r="179" spans="2:63" s="10" customFormat="1" ht="19.9" customHeight="1">
      <c r="B179" s="214"/>
      <c r="C179" s="215"/>
      <c r="D179" s="216" t="s">
        <v>83</v>
      </c>
      <c r="E179" s="274" t="s">
        <v>1300</v>
      </c>
      <c r="F179" s="274" t="s">
        <v>1301</v>
      </c>
      <c r="G179" s="215"/>
      <c r="H179" s="215"/>
      <c r="I179" s="218"/>
      <c r="J179" s="275">
        <f>BK179</f>
        <v>0</v>
      </c>
      <c r="K179" s="215"/>
      <c r="L179" s="220"/>
      <c r="M179" s="221"/>
      <c r="N179" s="222"/>
      <c r="O179" s="222"/>
      <c r="P179" s="223">
        <f>SUM(P180:P195)</f>
        <v>0</v>
      </c>
      <c r="Q179" s="222"/>
      <c r="R179" s="223">
        <f>SUM(R180:R195)</f>
        <v>0.0007778285000000001</v>
      </c>
      <c r="S179" s="222"/>
      <c r="T179" s="224">
        <f>SUM(T180:T195)</f>
        <v>0</v>
      </c>
      <c r="AR179" s="225" t="s">
        <v>92</v>
      </c>
      <c r="AT179" s="226" t="s">
        <v>83</v>
      </c>
      <c r="AU179" s="226" t="s">
        <v>24</v>
      </c>
      <c r="AY179" s="225" t="s">
        <v>261</v>
      </c>
      <c r="BK179" s="227">
        <f>SUM(BK180:BK195)</f>
        <v>0</v>
      </c>
    </row>
    <row r="180" spans="2:65" s="1" customFormat="1" ht="22.8" customHeight="1">
      <c r="B180" s="48"/>
      <c r="C180" s="228" t="s">
        <v>622</v>
      </c>
      <c r="D180" s="228" t="s">
        <v>262</v>
      </c>
      <c r="E180" s="229" t="s">
        <v>1302</v>
      </c>
      <c r="F180" s="230" t="s">
        <v>1303</v>
      </c>
      <c r="G180" s="231" t="s">
        <v>504</v>
      </c>
      <c r="H180" s="232">
        <v>1.33</v>
      </c>
      <c r="I180" s="233"/>
      <c r="J180" s="232">
        <f>ROUND(I180*H180,2)</f>
        <v>0</v>
      </c>
      <c r="K180" s="230" t="s">
        <v>266</v>
      </c>
      <c r="L180" s="74"/>
      <c r="M180" s="234" t="s">
        <v>40</v>
      </c>
      <c r="N180" s="235" t="s">
        <v>55</v>
      </c>
      <c r="O180" s="49"/>
      <c r="P180" s="236">
        <f>O180*H180</f>
        <v>0</v>
      </c>
      <c r="Q180" s="236">
        <v>0.000216</v>
      </c>
      <c r="R180" s="236">
        <f>Q180*H180</f>
        <v>0.00028728</v>
      </c>
      <c r="S180" s="236">
        <v>0</v>
      </c>
      <c r="T180" s="237">
        <f>S180*H180</f>
        <v>0</v>
      </c>
      <c r="AR180" s="25" t="s">
        <v>563</v>
      </c>
      <c r="AT180" s="25" t="s">
        <v>262</v>
      </c>
      <c r="AU180" s="25" t="s">
        <v>92</v>
      </c>
      <c r="AY180" s="25" t="s">
        <v>261</v>
      </c>
      <c r="BE180" s="238">
        <f>IF(N180="základní",J180,0)</f>
        <v>0</v>
      </c>
      <c r="BF180" s="238">
        <f>IF(N180="snížená",J180,0)</f>
        <v>0</v>
      </c>
      <c r="BG180" s="238">
        <f>IF(N180="zákl. přenesená",J180,0)</f>
        <v>0</v>
      </c>
      <c r="BH180" s="238">
        <f>IF(N180="sníž. přenesená",J180,0)</f>
        <v>0</v>
      </c>
      <c r="BI180" s="238">
        <f>IF(N180="nulová",J180,0)</f>
        <v>0</v>
      </c>
      <c r="BJ180" s="25" t="s">
        <v>24</v>
      </c>
      <c r="BK180" s="238">
        <f>ROUND(I180*H180,2)</f>
        <v>0</v>
      </c>
      <c r="BL180" s="25" t="s">
        <v>563</v>
      </c>
      <c r="BM180" s="25" t="s">
        <v>2718</v>
      </c>
    </row>
    <row r="181" spans="2:47" s="1" customFormat="1" ht="13.5">
      <c r="B181" s="48"/>
      <c r="C181" s="76"/>
      <c r="D181" s="239" t="s">
        <v>269</v>
      </c>
      <c r="E181" s="76"/>
      <c r="F181" s="240" t="s">
        <v>1305</v>
      </c>
      <c r="G181" s="76"/>
      <c r="H181" s="76"/>
      <c r="I181" s="198"/>
      <c r="J181" s="76"/>
      <c r="K181" s="76"/>
      <c r="L181" s="74"/>
      <c r="M181" s="241"/>
      <c r="N181" s="49"/>
      <c r="O181" s="49"/>
      <c r="P181" s="49"/>
      <c r="Q181" s="49"/>
      <c r="R181" s="49"/>
      <c r="S181" s="49"/>
      <c r="T181" s="97"/>
      <c r="AT181" s="25" t="s">
        <v>269</v>
      </c>
      <c r="AU181" s="25" t="s">
        <v>92</v>
      </c>
    </row>
    <row r="182" spans="2:51" s="12" customFormat="1" ht="13.5">
      <c r="B182" s="253"/>
      <c r="C182" s="254"/>
      <c r="D182" s="239" t="s">
        <v>278</v>
      </c>
      <c r="E182" s="255" t="s">
        <v>40</v>
      </c>
      <c r="F182" s="256" t="s">
        <v>2719</v>
      </c>
      <c r="G182" s="254"/>
      <c r="H182" s="257">
        <v>1.33</v>
      </c>
      <c r="I182" s="258"/>
      <c r="J182" s="254"/>
      <c r="K182" s="254"/>
      <c r="L182" s="259"/>
      <c r="M182" s="260"/>
      <c r="N182" s="261"/>
      <c r="O182" s="261"/>
      <c r="P182" s="261"/>
      <c r="Q182" s="261"/>
      <c r="R182" s="261"/>
      <c r="S182" s="261"/>
      <c r="T182" s="262"/>
      <c r="AT182" s="263" t="s">
        <v>278</v>
      </c>
      <c r="AU182" s="263" t="s">
        <v>92</v>
      </c>
      <c r="AV182" s="12" t="s">
        <v>92</v>
      </c>
      <c r="AW182" s="12" t="s">
        <v>47</v>
      </c>
      <c r="AX182" s="12" t="s">
        <v>24</v>
      </c>
      <c r="AY182" s="263" t="s">
        <v>261</v>
      </c>
    </row>
    <row r="183" spans="2:65" s="1" customFormat="1" ht="14.4" customHeight="1">
      <c r="B183" s="48"/>
      <c r="C183" s="228" t="s">
        <v>625</v>
      </c>
      <c r="D183" s="228" t="s">
        <v>262</v>
      </c>
      <c r="E183" s="229" t="s">
        <v>1307</v>
      </c>
      <c r="F183" s="230" t="s">
        <v>1308</v>
      </c>
      <c r="G183" s="231" t="s">
        <v>504</v>
      </c>
      <c r="H183" s="232">
        <v>1.33</v>
      </c>
      <c r="I183" s="233"/>
      <c r="J183" s="232">
        <f>ROUND(I183*H183,2)</f>
        <v>0</v>
      </c>
      <c r="K183" s="230" t="s">
        <v>266</v>
      </c>
      <c r="L183" s="74"/>
      <c r="M183" s="234" t="s">
        <v>40</v>
      </c>
      <c r="N183" s="235" t="s">
        <v>55</v>
      </c>
      <c r="O183" s="49"/>
      <c r="P183" s="236">
        <f>O183*H183</f>
        <v>0</v>
      </c>
      <c r="Q183" s="236">
        <v>0.00012765</v>
      </c>
      <c r="R183" s="236">
        <f>Q183*H183</f>
        <v>0.00016977450000000004</v>
      </c>
      <c r="S183" s="236">
        <v>0</v>
      </c>
      <c r="T183" s="237">
        <f>S183*H183</f>
        <v>0</v>
      </c>
      <c r="AR183" s="25" t="s">
        <v>563</v>
      </c>
      <c r="AT183" s="25" t="s">
        <v>262</v>
      </c>
      <c r="AU183" s="25" t="s">
        <v>92</v>
      </c>
      <c r="AY183" s="25" t="s">
        <v>261</v>
      </c>
      <c r="BE183" s="238">
        <f>IF(N183="základní",J183,0)</f>
        <v>0</v>
      </c>
      <c r="BF183" s="238">
        <f>IF(N183="snížená",J183,0)</f>
        <v>0</v>
      </c>
      <c r="BG183" s="238">
        <f>IF(N183="zákl. přenesená",J183,0)</f>
        <v>0</v>
      </c>
      <c r="BH183" s="238">
        <f>IF(N183="sníž. přenesená",J183,0)</f>
        <v>0</v>
      </c>
      <c r="BI183" s="238">
        <f>IF(N183="nulová",J183,0)</f>
        <v>0</v>
      </c>
      <c r="BJ183" s="25" t="s">
        <v>24</v>
      </c>
      <c r="BK183" s="238">
        <f>ROUND(I183*H183,2)</f>
        <v>0</v>
      </c>
      <c r="BL183" s="25" t="s">
        <v>563</v>
      </c>
      <c r="BM183" s="25" t="s">
        <v>2720</v>
      </c>
    </row>
    <row r="184" spans="2:47" s="1" customFormat="1" ht="13.5">
      <c r="B184" s="48"/>
      <c r="C184" s="76"/>
      <c r="D184" s="239" t="s">
        <v>269</v>
      </c>
      <c r="E184" s="76"/>
      <c r="F184" s="240" t="s">
        <v>1310</v>
      </c>
      <c r="G184" s="76"/>
      <c r="H184" s="76"/>
      <c r="I184" s="198"/>
      <c r="J184" s="76"/>
      <c r="K184" s="76"/>
      <c r="L184" s="74"/>
      <c r="M184" s="241"/>
      <c r="N184" s="49"/>
      <c r="O184" s="49"/>
      <c r="P184" s="49"/>
      <c r="Q184" s="49"/>
      <c r="R184" s="49"/>
      <c r="S184" s="49"/>
      <c r="T184" s="97"/>
      <c r="AT184" s="25" t="s">
        <v>269</v>
      </c>
      <c r="AU184" s="25" t="s">
        <v>92</v>
      </c>
    </row>
    <row r="185" spans="2:65" s="1" customFormat="1" ht="14.4" customHeight="1">
      <c r="B185" s="48"/>
      <c r="C185" s="228" t="s">
        <v>631</v>
      </c>
      <c r="D185" s="228" t="s">
        <v>262</v>
      </c>
      <c r="E185" s="229" t="s">
        <v>1311</v>
      </c>
      <c r="F185" s="230" t="s">
        <v>1312</v>
      </c>
      <c r="G185" s="231" t="s">
        <v>504</v>
      </c>
      <c r="H185" s="232">
        <v>1.33</v>
      </c>
      <c r="I185" s="233"/>
      <c r="J185" s="232">
        <f>ROUND(I185*H185,2)</f>
        <v>0</v>
      </c>
      <c r="K185" s="230" t="s">
        <v>266</v>
      </c>
      <c r="L185" s="74"/>
      <c r="M185" s="234" t="s">
        <v>40</v>
      </c>
      <c r="N185" s="235" t="s">
        <v>55</v>
      </c>
      <c r="O185" s="49"/>
      <c r="P185" s="236">
        <f>O185*H185</f>
        <v>0</v>
      </c>
      <c r="Q185" s="236">
        <v>0.000107</v>
      </c>
      <c r="R185" s="236">
        <f>Q185*H185</f>
        <v>0.00014231</v>
      </c>
      <c r="S185" s="236">
        <v>0</v>
      </c>
      <c r="T185" s="237">
        <f>S185*H185</f>
        <v>0</v>
      </c>
      <c r="AR185" s="25" t="s">
        <v>563</v>
      </c>
      <c r="AT185" s="25" t="s">
        <v>262</v>
      </c>
      <c r="AU185" s="25" t="s">
        <v>92</v>
      </c>
      <c r="AY185" s="25" t="s">
        <v>261</v>
      </c>
      <c r="BE185" s="238">
        <f>IF(N185="základní",J185,0)</f>
        <v>0</v>
      </c>
      <c r="BF185" s="238">
        <f>IF(N185="snížená",J185,0)</f>
        <v>0</v>
      </c>
      <c r="BG185" s="238">
        <f>IF(N185="zákl. přenesená",J185,0)</f>
        <v>0</v>
      </c>
      <c r="BH185" s="238">
        <f>IF(N185="sníž. přenesená",J185,0)</f>
        <v>0</v>
      </c>
      <c r="BI185" s="238">
        <f>IF(N185="nulová",J185,0)</f>
        <v>0</v>
      </c>
      <c r="BJ185" s="25" t="s">
        <v>24</v>
      </c>
      <c r="BK185" s="238">
        <f>ROUND(I185*H185,2)</f>
        <v>0</v>
      </c>
      <c r="BL185" s="25" t="s">
        <v>563</v>
      </c>
      <c r="BM185" s="25" t="s">
        <v>2721</v>
      </c>
    </row>
    <row r="186" spans="2:47" s="1" customFormat="1" ht="13.5">
      <c r="B186" s="48"/>
      <c r="C186" s="76"/>
      <c r="D186" s="239" t="s">
        <v>269</v>
      </c>
      <c r="E186" s="76"/>
      <c r="F186" s="240" t="s">
        <v>1314</v>
      </c>
      <c r="G186" s="76"/>
      <c r="H186" s="76"/>
      <c r="I186" s="198"/>
      <c r="J186" s="76"/>
      <c r="K186" s="76"/>
      <c r="L186" s="74"/>
      <c r="M186" s="241"/>
      <c r="N186" s="49"/>
      <c r="O186" s="49"/>
      <c r="P186" s="49"/>
      <c r="Q186" s="49"/>
      <c r="R186" s="49"/>
      <c r="S186" s="49"/>
      <c r="T186" s="97"/>
      <c r="AT186" s="25" t="s">
        <v>269</v>
      </c>
      <c r="AU186" s="25" t="s">
        <v>92</v>
      </c>
    </row>
    <row r="187" spans="2:65" s="1" customFormat="1" ht="22.8" customHeight="1">
      <c r="B187" s="48"/>
      <c r="C187" s="228" t="s">
        <v>595</v>
      </c>
      <c r="D187" s="228" t="s">
        <v>262</v>
      </c>
      <c r="E187" s="229" t="s">
        <v>2658</v>
      </c>
      <c r="F187" s="230" t="s">
        <v>2659</v>
      </c>
      <c r="G187" s="231" t="s">
        <v>504</v>
      </c>
      <c r="H187" s="232">
        <v>0.48</v>
      </c>
      <c r="I187" s="233"/>
      <c r="J187" s="232">
        <f>ROUND(I187*H187,2)</f>
        <v>0</v>
      </c>
      <c r="K187" s="230" t="s">
        <v>266</v>
      </c>
      <c r="L187" s="74"/>
      <c r="M187" s="234" t="s">
        <v>40</v>
      </c>
      <c r="N187" s="235" t="s">
        <v>55</v>
      </c>
      <c r="O187" s="49"/>
      <c r="P187" s="236">
        <f>O187*H187</f>
        <v>0</v>
      </c>
      <c r="Q187" s="236">
        <v>8E-05</v>
      </c>
      <c r="R187" s="236">
        <f>Q187*H187</f>
        <v>3.8400000000000005E-05</v>
      </c>
      <c r="S187" s="236">
        <v>0</v>
      </c>
      <c r="T187" s="237">
        <f>S187*H187</f>
        <v>0</v>
      </c>
      <c r="AR187" s="25" t="s">
        <v>563</v>
      </c>
      <c r="AT187" s="25" t="s">
        <v>262</v>
      </c>
      <c r="AU187" s="25" t="s">
        <v>92</v>
      </c>
      <c r="AY187" s="25" t="s">
        <v>261</v>
      </c>
      <c r="BE187" s="238">
        <f>IF(N187="základní",J187,0)</f>
        <v>0</v>
      </c>
      <c r="BF187" s="238">
        <f>IF(N187="snížená",J187,0)</f>
        <v>0</v>
      </c>
      <c r="BG187" s="238">
        <f>IF(N187="zákl. přenesená",J187,0)</f>
        <v>0</v>
      </c>
      <c r="BH187" s="238">
        <f>IF(N187="sníž. přenesená",J187,0)</f>
        <v>0</v>
      </c>
      <c r="BI187" s="238">
        <f>IF(N187="nulová",J187,0)</f>
        <v>0</v>
      </c>
      <c r="BJ187" s="25" t="s">
        <v>24</v>
      </c>
      <c r="BK187" s="238">
        <f>ROUND(I187*H187,2)</f>
        <v>0</v>
      </c>
      <c r="BL187" s="25" t="s">
        <v>563</v>
      </c>
      <c r="BM187" s="25" t="s">
        <v>2722</v>
      </c>
    </row>
    <row r="188" spans="2:47" s="1" customFormat="1" ht="13.5">
      <c r="B188" s="48"/>
      <c r="C188" s="76"/>
      <c r="D188" s="239" t="s">
        <v>269</v>
      </c>
      <c r="E188" s="76"/>
      <c r="F188" s="240" t="s">
        <v>2661</v>
      </c>
      <c r="G188" s="76"/>
      <c r="H188" s="76"/>
      <c r="I188" s="198"/>
      <c r="J188" s="76"/>
      <c r="K188" s="76"/>
      <c r="L188" s="74"/>
      <c r="M188" s="241"/>
      <c r="N188" s="49"/>
      <c r="O188" s="49"/>
      <c r="P188" s="49"/>
      <c r="Q188" s="49"/>
      <c r="R188" s="49"/>
      <c r="S188" s="49"/>
      <c r="T188" s="97"/>
      <c r="AT188" s="25" t="s">
        <v>269</v>
      </c>
      <c r="AU188" s="25" t="s">
        <v>92</v>
      </c>
    </row>
    <row r="189" spans="2:51" s="12" customFormat="1" ht="13.5">
      <c r="B189" s="253"/>
      <c r="C189" s="254"/>
      <c r="D189" s="239" t="s">
        <v>278</v>
      </c>
      <c r="E189" s="255" t="s">
        <v>40</v>
      </c>
      <c r="F189" s="256" t="s">
        <v>2723</v>
      </c>
      <c r="G189" s="254"/>
      <c r="H189" s="257">
        <v>0.48</v>
      </c>
      <c r="I189" s="258"/>
      <c r="J189" s="254"/>
      <c r="K189" s="254"/>
      <c r="L189" s="259"/>
      <c r="M189" s="260"/>
      <c r="N189" s="261"/>
      <c r="O189" s="261"/>
      <c r="P189" s="261"/>
      <c r="Q189" s="261"/>
      <c r="R189" s="261"/>
      <c r="S189" s="261"/>
      <c r="T189" s="262"/>
      <c r="AT189" s="263" t="s">
        <v>278</v>
      </c>
      <c r="AU189" s="263" t="s">
        <v>92</v>
      </c>
      <c r="AV189" s="12" t="s">
        <v>92</v>
      </c>
      <c r="AW189" s="12" t="s">
        <v>47</v>
      </c>
      <c r="AX189" s="12" t="s">
        <v>24</v>
      </c>
      <c r="AY189" s="263" t="s">
        <v>261</v>
      </c>
    </row>
    <row r="190" spans="2:65" s="1" customFormat="1" ht="14.4" customHeight="1">
      <c r="B190" s="48"/>
      <c r="C190" s="228" t="s">
        <v>601</v>
      </c>
      <c r="D190" s="228" t="s">
        <v>262</v>
      </c>
      <c r="E190" s="229" t="s">
        <v>2663</v>
      </c>
      <c r="F190" s="230" t="s">
        <v>2664</v>
      </c>
      <c r="G190" s="231" t="s">
        <v>504</v>
      </c>
      <c r="H190" s="232">
        <v>0.48</v>
      </c>
      <c r="I190" s="233"/>
      <c r="J190" s="232">
        <f>ROUND(I190*H190,2)</f>
        <v>0</v>
      </c>
      <c r="K190" s="230" t="s">
        <v>266</v>
      </c>
      <c r="L190" s="74"/>
      <c r="M190" s="234" t="s">
        <v>40</v>
      </c>
      <c r="N190" s="235" t="s">
        <v>55</v>
      </c>
      <c r="O190" s="49"/>
      <c r="P190" s="236">
        <f>O190*H190</f>
        <v>0</v>
      </c>
      <c r="Q190" s="236">
        <v>0</v>
      </c>
      <c r="R190" s="236">
        <f>Q190*H190</f>
        <v>0</v>
      </c>
      <c r="S190" s="236">
        <v>0</v>
      </c>
      <c r="T190" s="237">
        <f>S190*H190</f>
        <v>0</v>
      </c>
      <c r="AR190" s="25" t="s">
        <v>563</v>
      </c>
      <c r="AT190" s="25" t="s">
        <v>262</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563</v>
      </c>
      <c r="BM190" s="25" t="s">
        <v>2724</v>
      </c>
    </row>
    <row r="191" spans="2:47" s="1" customFormat="1" ht="13.5">
      <c r="B191" s="48"/>
      <c r="C191" s="76"/>
      <c r="D191" s="239" t="s">
        <v>269</v>
      </c>
      <c r="E191" s="76"/>
      <c r="F191" s="240" t="s">
        <v>2666</v>
      </c>
      <c r="G191" s="76"/>
      <c r="H191" s="76"/>
      <c r="I191" s="198"/>
      <c r="J191" s="76"/>
      <c r="K191" s="76"/>
      <c r="L191" s="74"/>
      <c r="M191" s="241"/>
      <c r="N191" s="49"/>
      <c r="O191" s="49"/>
      <c r="P191" s="49"/>
      <c r="Q191" s="49"/>
      <c r="R191" s="49"/>
      <c r="S191" s="49"/>
      <c r="T191" s="97"/>
      <c r="AT191" s="25" t="s">
        <v>269</v>
      </c>
      <c r="AU191" s="25" t="s">
        <v>92</v>
      </c>
    </row>
    <row r="192" spans="2:65" s="1" customFormat="1" ht="22.8" customHeight="1">
      <c r="B192" s="48"/>
      <c r="C192" s="228" t="s">
        <v>604</v>
      </c>
      <c r="D192" s="228" t="s">
        <v>262</v>
      </c>
      <c r="E192" s="229" t="s">
        <v>2667</v>
      </c>
      <c r="F192" s="230" t="s">
        <v>2668</v>
      </c>
      <c r="G192" s="231" t="s">
        <v>504</v>
      </c>
      <c r="H192" s="232">
        <v>0.48</v>
      </c>
      <c r="I192" s="233"/>
      <c r="J192" s="232">
        <f>ROUND(I192*H192,2)</f>
        <v>0</v>
      </c>
      <c r="K192" s="230" t="s">
        <v>266</v>
      </c>
      <c r="L192" s="74"/>
      <c r="M192" s="234" t="s">
        <v>40</v>
      </c>
      <c r="N192" s="235" t="s">
        <v>55</v>
      </c>
      <c r="O192" s="49"/>
      <c r="P192" s="236">
        <f>O192*H192</f>
        <v>0</v>
      </c>
      <c r="Q192" s="236">
        <v>0.00016875</v>
      </c>
      <c r="R192" s="236">
        <f>Q192*H192</f>
        <v>8.1E-05</v>
      </c>
      <c r="S192" s="236">
        <v>0</v>
      </c>
      <c r="T192" s="237">
        <f>S192*H192</f>
        <v>0</v>
      </c>
      <c r="AR192" s="25" t="s">
        <v>563</v>
      </c>
      <c r="AT192" s="25" t="s">
        <v>262</v>
      </c>
      <c r="AU192" s="25" t="s">
        <v>92</v>
      </c>
      <c r="AY192" s="25" t="s">
        <v>261</v>
      </c>
      <c r="BE192" s="238">
        <f>IF(N192="základní",J192,0)</f>
        <v>0</v>
      </c>
      <c r="BF192" s="238">
        <f>IF(N192="snížená",J192,0)</f>
        <v>0</v>
      </c>
      <c r="BG192" s="238">
        <f>IF(N192="zákl. přenesená",J192,0)</f>
        <v>0</v>
      </c>
      <c r="BH192" s="238">
        <f>IF(N192="sníž. přenesená",J192,0)</f>
        <v>0</v>
      </c>
      <c r="BI192" s="238">
        <f>IF(N192="nulová",J192,0)</f>
        <v>0</v>
      </c>
      <c r="BJ192" s="25" t="s">
        <v>24</v>
      </c>
      <c r="BK192" s="238">
        <f>ROUND(I192*H192,2)</f>
        <v>0</v>
      </c>
      <c r="BL192" s="25" t="s">
        <v>563</v>
      </c>
      <c r="BM192" s="25" t="s">
        <v>2725</v>
      </c>
    </row>
    <row r="193" spans="2:47" s="1" customFormat="1" ht="13.5">
      <c r="B193" s="48"/>
      <c r="C193" s="76"/>
      <c r="D193" s="239" t="s">
        <v>269</v>
      </c>
      <c r="E193" s="76"/>
      <c r="F193" s="240" t="s">
        <v>2670</v>
      </c>
      <c r="G193" s="76"/>
      <c r="H193" s="76"/>
      <c r="I193" s="198"/>
      <c r="J193" s="76"/>
      <c r="K193" s="76"/>
      <c r="L193" s="74"/>
      <c r="M193" s="241"/>
      <c r="N193" s="49"/>
      <c r="O193" s="49"/>
      <c r="P193" s="49"/>
      <c r="Q193" s="49"/>
      <c r="R193" s="49"/>
      <c r="S193" s="49"/>
      <c r="T193" s="97"/>
      <c r="AT193" s="25" t="s">
        <v>269</v>
      </c>
      <c r="AU193" s="25" t="s">
        <v>92</v>
      </c>
    </row>
    <row r="194" spans="2:65" s="1" customFormat="1" ht="22.8" customHeight="1">
      <c r="B194" s="48"/>
      <c r="C194" s="228" t="s">
        <v>607</v>
      </c>
      <c r="D194" s="228" t="s">
        <v>262</v>
      </c>
      <c r="E194" s="229" t="s">
        <v>2671</v>
      </c>
      <c r="F194" s="230" t="s">
        <v>2672</v>
      </c>
      <c r="G194" s="231" t="s">
        <v>504</v>
      </c>
      <c r="H194" s="232">
        <v>0.48</v>
      </c>
      <c r="I194" s="233"/>
      <c r="J194" s="232">
        <f>ROUND(I194*H194,2)</f>
        <v>0</v>
      </c>
      <c r="K194" s="230" t="s">
        <v>266</v>
      </c>
      <c r="L194" s="74"/>
      <c r="M194" s="234" t="s">
        <v>40</v>
      </c>
      <c r="N194" s="235" t="s">
        <v>55</v>
      </c>
      <c r="O194" s="49"/>
      <c r="P194" s="236">
        <f>O194*H194</f>
        <v>0</v>
      </c>
      <c r="Q194" s="236">
        <v>0.00012305</v>
      </c>
      <c r="R194" s="236">
        <f>Q194*H194</f>
        <v>5.9064E-05</v>
      </c>
      <c r="S194" s="236">
        <v>0</v>
      </c>
      <c r="T194" s="237">
        <f>S194*H194</f>
        <v>0</v>
      </c>
      <c r="AR194" s="25" t="s">
        <v>563</v>
      </c>
      <c r="AT194" s="25" t="s">
        <v>262</v>
      </c>
      <c r="AU194" s="25" t="s">
        <v>92</v>
      </c>
      <c r="AY194" s="25" t="s">
        <v>261</v>
      </c>
      <c r="BE194" s="238">
        <f>IF(N194="základní",J194,0)</f>
        <v>0</v>
      </c>
      <c r="BF194" s="238">
        <f>IF(N194="snížená",J194,0)</f>
        <v>0</v>
      </c>
      <c r="BG194" s="238">
        <f>IF(N194="zákl. přenesená",J194,0)</f>
        <v>0</v>
      </c>
      <c r="BH194" s="238">
        <f>IF(N194="sníž. přenesená",J194,0)</f>
        <v>0</v>
      </c>
      <c r="BI194" s="238">
        <f>IF(N194="nulová",J194,0)</f>
        <v>0</v>
      </c>
      <c r="BJ194" s="25" t="s">
        <v>24</v>
      </c>
      <c r="BK194" s="238">
        <f>ROUND(I194*H194,2)</f>
        <v>0</v>
      </c>
      <c r="BL194" s="25" t="s">
        <v>563</v>
      </c>
      <c r="BM194" s="25" t="s">
        <v>2726</v>
      </c>
    </row>
    <row r="195" spans="2:47" s="1" customFormat="1" ht="13.5">
      <c r="B195" s="48"/>
      <c r="C195" s="76"/>
      <c r="D195" s="239" t="s">
        <v>269</v>
      </c>
      <c r="E195" s="76"/>
      <c r="F195" s="240" t="s">
        <v>2674</v>
      </c>
      <c r="G195" s="76"/>
      <c r="H195" s="76"/>
      <c r="I195" s="198"/>
      <c r="J195" s="76"/>
      <c r="K195" s="76"/>
      <c r="L195" s="74"/>
      <c r="M195" s="264"/>
      <c r="N195" s="265"/>
      <c r="O195" s="265"/>
      <c r="P195" s="265"/>
      <c r="Q195" s="265"/>
      <c r="R195" s="265"/>
      <c r="S195" s="265"/>
      <c r="T195" s="266"/>
      <c r="AT195" s="25" t="s">
        <v>269</v>
      </c>
      <c r="AU195" s="25" t="s">
        <v>92</v>
      </c>
    </row>
    <row r="196" spans="2:12" s="1" customFormat="1" ht="6.95" customHeight="1">
      <c r="B196" s="69"/>
      <c r="C196" s="70"/>
      <c r="D196" s="70"/>
      <c r="E196" s="70"/>
      <c r="F196" s="70"/>
      <c r="G196" s="70"/>
      <c r="H196" s="70"/>
      <c r="I196" s="180"/>
      <c r="J196" s="70"/>
      <c r="K196" s="70"/>
      <c r="L196" s="74"/>
    </row>
  </sheetData>
  <sheetProtection password="CC35" sheet="1" objects="1" scenarios="1" formatColumns="0" formatRows="0" autoFilter="0"/>
  <autoFilter ref="C91:K195"/>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BR19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205</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2727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2728</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206</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4.4" customHeight="1">
      <c r="B26" s="162"/>
      <c r="C26" s="163"/>
      <c r="D26" s="163"/>
      <c r="E26" s="46" t="s">
        <v>2729</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ROUND(J86,2)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ROUND(SUM(BE86:BE194),2)</f>
        <v>0</v>
      </c>
      <c r="G32" s="49"/>
      <c r="H32" s="49"/>
      <c r="I32" s="172">
        <v>0.21</v>
      </c>
      <c r="J32" s="171">
        <f>ROUND(ROUND((SUM(BE86:BE194)),2)*I32,2)</f>
        <v>0</v>
      </c>
      <c r="K32" s="53"/>
    </row>
    <row r="33" spans="2:11" s="1" customFormat="1" ht="14.4" customHeight="1">
      <c r="B33" s="48"/>
      <c r="C33" s="49"/>
      <c r="D33" s="49"/>
      <c r="E33" s="57" t="s">
        <v>56</v>
      </c>
      <c r="F33" s="171">
        <f>ROUND(SUM(BF86:BF194),2)</f>
        <v>0</v>
      </c>
      <c r="G33" s="49"/>
      <c r="H33" s="49"/>
      <c r="I33" s="172">
        <v>0.15</v>
      </c>
      <c r="J33" s="171">
        <f>ROUND(ROUND((SUM(BF86:BF194)),2)*I33,2)</f>
        <v>0</v>
      </c>
      <c r="K33" s="53"/>
    </row>
    <row r="34" spans="2:11" s="1" customFormat="1" ht="14.4" customHeight="1" hidden="1">
      <c r="B34" s="48"/>
      <c r="C34" s="49"/>
      <c r="D34" s="49"/>
      <c r="E34" s="57" t="s">
        <v>57</v>
      </c>
      <c r="F34" s="171">
        <f>ROUND(SUM(BG86:BG194),2)</f>
        <v>0</v>
      </c>
      <c r="G34" s="49"/>
      <c r="H34" s="49"/>
      <c r="I34" s="172">
        <v>0.21</v>
      </c>
      <c r="J34" s="171">
        <v>0</v>
      </c>
      <c r="K34" s="53"/>
    </row>
    <row r="35" spans="2:11" s="1" customFormat="1" ht="14.4" customHeight="1" hidden="1">
      <c r="B35" s="48"/>
      <c r="C35" s="49"/>
      <c r="D35" s="49"/>
      <c r="E35" s="57" t="s">
        <v>58</v>
      </c>
      <c r="F35" s="171">
        <f>ROUND(SUM(BH86:BH194),2)</f>
        <v>0</v>
      </c>
      <c r="G35" s="49"/>
      <c r="H35" s="49"/>
      <c r="I35" s="172">
        <v>0.15</v>
      </c>
      <c r="J35" s="171">
        <v>0</v>
      </c>
      <c r="K35" s="53"/>
    </row>
    <row r="36" spans="2:11" s="1" customFormat="1" ht="14.4" customHeight="1" hidden="1">
      <c r="B36" s="48"/>
      <c r="C36" s="49"/>
      <c r="D36" s="49"/>
      <c r="E36" s="57" t="s">
        <v>59</v>
      </c>
      <c r="F36" s="171">
        <f>ROUND(SUM(BI86:BI194),2)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2727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08-1.2 - Kácení a mýcení stávajících porostů - pozemky LESY ČR</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J86</f>
        <v>0</v>
      </c>
      <c r="K60" s="53"/>
      <c r="AU60" s="25" t="s">
        <v>242</v>
      </c>
    </row>
    <row r="61" spans="2:11" s="8" customFormat="1" ht="24.95" customHeight="1">
      <c r="B61" s="191"/>
      <c r="C61" s="192"/>
      <c r="D61" s="193" t="s">
        <v>333</v>
      </c>
      <c r="E61" s="194"/>
      <c r="F61" s="194"/>
      <c r="G61" s="194"/>
      <c r="H61" s="194"/>
      <c r="I61" s="195"/>
      <c r="J61" s="196">
        <f>J87</f>
        <v>0</v>
      </c>
      <c r="K61" s="197"/>
    </row>
    <row r="62" spans="2:11" s="13" customFormat="1" ht="19.9" customHeight="1">
      <c r="B62" s="267"/>
      <c r="C62" s="268"/>
      <c r="D62" s="269" t="s">
        <v>334</v>
      </c>
      <c r="E62" s="270"/>
      <c r="F62" s="270"/>
      <c r="G62" s="270"/>
      <c r="H62" s="270"/>
      <c r="I62" s="271"/>
      <c r="J62" s="272">
        <f>J88</f>
        <v>0</v>
      </c>
      <c r="K62" s="273"/>
    </row>
    <row r="63" spans="2:11" s="8" customFormat="1" ht="24.95" customHeight="1">
      <c r="B63" s="191"/>
      <c r="C63" s="192"/>
      <c r="D63" s="193" t="s">
        <v>2730</v>
      </c>
      <c r="E63" s="194"/>
      <c r="F63" s="194"/>
      <c r="G63" s="194"/>
      <c r="H63" s="194"/>
      <c r="I63" s="195"/>
      <c r="J63" s="196">
        <f>J188</f>
        <v>0</v>
      </c>
      <c r="K63" s="197"/>
    </row>
    <row r="64" spans="2:11" s="13" customFormat="1" ht="19.9" customHeight="1">
      <c r="B64" s="267"/>
      <c r="C64" s="268"/>
      <c r="D64" s="269" t="s">
        <v>2731</v>
      </c>
      <c r="E64" s="270"/>
      <c r="F64" s="270"/>
      <c r="G64" s="270"/>
      <c r="H64" s="270"/>
      <c r="I64" s="271"/>
      <c r="J64" s="272">
        <f>J189</f>
        <v>0</v>
      </c>
      <c r="K64" s="273"/>
    </row>
    <row r="65" spans="2:11" s="1" customFormat="1" ht="21.8" customHeight="1">
      <c r="B65" s="48"/>
      <c r="C65" s="49"/>
      <c r="D65" s="49"/>
      <c r="E65" s="49"/>
      <c r="F65" s="49"/>
      <c r="G65" s="49"/>
      <c r="H65" s="49"/>
      <c r="I65" s="158"/>
      <c r="J65" s="49"/>
      <c r="K65" s="53"/>
    </row>
    <row r="66" spans="2:11" s="1" customFormat="1" ht="6.95" customHeight="1">
      <c r="B66" s="69"/>
      <c r="C66" s="70"/>
      <c r="D66" s="70"/>
      <c r="E66" s="70"/>
      <c r="F66" s="70"/>
      <c r="G66" s="70"/>
      <c r="H66" s="70"/>
      <c r="I66" s="180"/>
      <c r="J66" s="70"/>
      <c r="K66" s="71"/>
    </row>
    <row r="70" spans="2:12" s="1" customFormat="1" ht="6.95" customHeight="1">
      <c r="B70" s="72"/>
      <c r="C70" s="73"/>
      <c r="D70" s="73"/>
      <c r="E70" s="73"/>
      <c r="F70" s="73"/>
      <c r="G70" s="73"/>
      <c r="H70" s="73"/>
      <c r="I70" s="183"/>
      <c r="J70" s="73"/>
      <c r="K70" s="73"/>
      <c r="L70" s="74"/>
    </row>
    <row r="71" spans="2:12" s="1" customFormat="1" ht="36.95" customHeight="1">
      <c r="B71" s="48"/>
      <c r="C71" s="75" t="s">
        <v>244</v>
      </c>
      <c r="D71" s="76"/>
      <c r="E71" s="76"/>
      <c r="F71" s="76"/>
      <c r="G71" s="76"/>
      <c r="H71" s="76"/>
      <c r="I71" s="198"/>
      <c r="J71" s="76"/>
      <c r="K71" s="76"/>
      <c r="L71" s="74"/>
    </row>
    <row r="72" spans="2:12" s="1" customFormat="1" ht="6.95" customHeight="1">
      <c r="B72" s="48"/>
      <c r="C72" s="76"/>
      <c r="D72" s="76"/>
      <c r="E72" s="76"/>
      <c r="F72" s="76"/>
      <c r="G72" s="76"/>
      <c r="H72" s="76"/>
      <c r="I72" s="198"/>
      <c r="J72" s="76"/>
      <c r="K72" s="76"/>
      <c r="L72" s="74"/>
    </row>
    <row r="73" spans="2:12" s="1" customFormat="1" ht="14.4" customHeight="1">
      <c r="B73" s="48"/>
      <c r="C73" s="78" t="s">
        <v>17</v>
      </c>
      <c r="D73" s="76"/>
      <c r="E73" s="76"/>
      <c r="F73" s="76"/>
      <c r="G73" s="76"/>
      <c r="H73" s="76"/>
      <c r="I73" s="198"/>
      <c r="J73" s="76"/>
      <c r="K73" s="76"/>
      <c r="L73" s="74"/>
    </row>
    <row r="74" spans="2:12" s="1" customFormat="1" ht="14.4" customHeight="1">
      <c r="B74" s="48"/>
      <c r="C74" s="76"/>
      <c r="D74" s="76"/>
      <c r="E74" s="199" t="str">
        <f>E7</f>
        <v>Revitalizace PR U sedmi rybníků - DPS</v>
      </c>
      <c r="F74" s="78"/>
      <c r="G74" s="78"/>
      <c r="H74" s="78"/>
      <c r="I74" s="198"/>
      <c r="J74" s="76"/>
      <c r="K74" s="76"/>
      <c r="L74" s="74"/>
    </row>
    <row r="75" spans="2:12" ht="13.5">
      <c r="B75" s="29"/>
      <c r="C75" s="78" t="s">
        <v>234</v>
      </c>
      <c r="D75" s="200"/>
      <c r="E75" s="200"/>
      <c r="F75" s="200"/>
      <c r="G75" s="200"/>
      <c r="H75" s="200"/>
      <c r="I75" s="150"/>
      <c r="J75" s="200"/>
      <c r="K75" s="200"/>
      <c r="L75" s="201"/>
    </row>
    <row r="76" spans="2:12" s="1" customFormat="1" ht="14.4" customHeight="1">
      <c r="B76" s="48"/>
      <c r="C76" s="76"/>
      <c r="D76" s="76"/>
      <c r="E76" s="199" t="s">
        <v>2727</v>
      </c>
      <c r="F76" s="76"/>
      <c r="G76" s="76"/>
      <c r="H76" s="76"/>
      <c r="I76" s="198"/>
      <c r="J76" s="76"/>
      <c r="K76" s="76"/>
      <c r="L76" s="74"/>
    </row>
    <row r="77" spans="2:12" s="1" customFormat="1" ht="14.4" customHeight="1">
      <c r="B77" s="48"/>
      <c r="C77" s="78" t="s">
        <v>236</v>
      </c>
      <c r="D77" s="76"/>
      <c r="E77" s="76"/>
      <c r="F77" s="76"/>
      <c r="G77" s="76"/>
      <c r="H77" s="76"/>
      <c r="I77" s="198"/>
      <c r="J77" s="76"/>
      <c r="K77" s="76"/>
      <c r="L77" s="74"/>
    </row>
    <row r="78" spans="2:12" s="1" customFormat="1" ht="16.2" customHeight="1">
      <c r="B78" s="48"/>
      <c r="C78" s="76"/>
      <c r="D78" s="76"/>
      <c r="E78" s="84" t="str">
        <f>E11</f>
        <v>SO 08-1.2 - Kácení a mýcení stávajících porostů - pozemky LESY ČR</v>
      </c>
      <c r="F78" s="76"/>
      <c r="G78" s="76"/>
      <c r="H78" s="76"/>
      <c r="I78" s="198"/>
      <c r="J78" s="76"/>
      <c r="K78" s="76"/>
      <c r="L78" s="74"/>
    </row>
    <row r="79" spans="2:12" s="1" customFormat="1" ht="6.95" customHeight="1">
      <c r="B79" s="48"/>
      <c r="C79" s="76"/>
      <c r="D79" s="76"/>
      <c r="E79" s="76"/>
      <c r="F79" s="76"/>
      <c r="G79" s="76"/>
      <c r="H79" s="76"/>
      <c r="I79" s="198"/>
      <c r="J79" s="76"/>
      <c r="K79" s="76"/>
      <c r="L79" s="74"/>
    </row>
    <row r="80" spans="2:12" s="1" customFormat="1" ht="18" customHeight="1">
      <c r="B80" s="48"/>
      <c r="C80" s="78" t="s">
        <v>25</v>
      </c>
      <c r="D80" s="76"/>
      <c r="E80" s="76"/>
      <c r="F80" s="202" t="str">
        <f>F14</f>
        <v>Vojtanov</v>
      </c>
      <c r="G80" s="76"/>
      <c r="H80" s="76"/>
      <c r="I80" s="203" t="s">
        <v>27</v>
      </c>
      <c r="J80" s="87" t="str">
        <f>IF(J14="","",J14)</f>
        <v>29. 9. 2016</v>
      </c>
      <c r="K80" s="76"/>
      <c r="L80" s="74"/>
    </row>
    <row r="81" spans="2:12" s="1" customFormat="1" ht="6.95" customHeight="1">
      <c r="B81" s="48"/>
      <c r="C81" s="76"/>
      <c r="D81" s="76"/>
      <c r="E81" s="76"/>
      <c r="F81" s="76"/>
      <c r="G81" s="76"/>
      <c r="H81" s="76"/>
      <c r="I81" s="198"/>
      <c r="J81" s="76"/>
      <c r="K81" s="76"/>
      <c r="L81" s="74"/>
    </row>
    <row r="82" spans="2:12" s="1" customFormat="1" ht="13.5">
      <c r="B82" s="48"/>
      <c r="C82" s="78" t="s">
        <v>35</v>
      </c>
      <c r="D82" s="76"/>
      <c r="E82" s="76"/>
      <c r="F82" s="202" t="str">
        <f>E17</f>
        <v>AOPK ČR</v>
      </c>
      <c r="G82" s="76"/>
      <c r="H82" s="76"/>
      <c r="I82" s="203" t="s">
        <v>43</v>
      </c>
      <c r="J82" s="202" t="str">
        <f>E23</f>
        <v>VRV, a.s.</v>
      </c>
      <c r="K82" s="76"/>
      <c r="L82" s="74"/>
    </row>
    <row r="83" spans="2:12" s="1" customFormat="1" ht="14.4" customHeight="1">
      <c r="B83" s="48"/>
      <c r="C83" s="78" t="s">
        <v>41</v>
      </c>
      <c r="D83" s="76"/>
      <c r="E83" s="76"/>
      <c r="F83" s="202" t="str">
        <f>IF(E20="","",E20)</f>
        <v/>
      </c>
      <c r="G83" s="76"/>
      <c r="H83" s="76"/>
      <c r="I83" s="198"/>
      <c r="J83" s="76"/>
      <c r="K83" s="76"/>
      <c r="L83" s="74"/>
    </row>
    <row r="84" spans="2:12" s="1" customFormat="1" ht="10.3" customHeight="1">
      <c r="B84" s="48"/>
      <c r="C84" s="76"/>
      <c r="D84" s="76"/>
      <c r="E84" s="76"/>
      <c r="F84" s="76"/>
      <c r="G84" s="76"/>
      <c r="H84" s="76"/>
      <c r="I84" s="198"/>
      <c r="J84" s="76"/>
      <c r="K84" s="76"/>
      <c r="L84" s="74"/>
    </row>
    <row r="85" spans="2:20" s="9" customFormat="1" ht="29.25" customHeight="1">
      <c r="B85" s="204"/>
      <c r="C85" s="205" t="s">
        <v>245</v>
      </c>
      <c r="D85" s="206" t="s">
        <v>69</v>
      </c>
      <c r="E85" s="206" t="s">
        <v>65</v>
      </c>
      <c r="F85" s="206" t="s">
        <v>246</v>
      </c>
      <c r="G85" s="206" t="s">
        <v>247</v>
      </c>
      <c r="H85" s="206" t="s">
        <v>248</v>
      </c>
      <c r="I85" s="207" t="s">
        <v>249</v>
      </c>
      <c r="J85" s="206" t="s">
        <v>240</v>
      </c>
      <c r="K85" s="208" t="s">
        <v>250</v>
      </c>
      <c r="L85" s="209"/>
      <c r="M85" s="104" t="s">
        <v>251</v>
      </c>
      <c r="N85" s="105" t="s">
        <v>54</v>
      </c>
      <c r="O85" s="105" t="s">
        <v>252</v>
      </c>
      <c r="P85" s="105" t="s">
        <v>253</v>
      </c>
      <c r="Q85" s="105" t="s">
        <v>254</v>
      </c>
      <c r="R85" s="105" t="s">
        <v>255</v>
      </c>
      <c r="S85" s="105" t="s">
        <v>256</v>
      </c>
      <c r="T85" s="106" t="s">
        <v>257</v>
      </c>
    </row>
    <row r="86" spans="2:63" s="1" customFormat="1" ht="29.25" customHeight="1">
      <c r="B86" s="48"/>
      <c r="C86" s="110" t="s">
        <v>241</v>
      </c>
      <c r="D86" s="76"/>
      <c r="E86" s="76"/>
      <c r="F86" s="76"/>
      <c r="G86" s="76"/>
      <c r="H86" s="76"/>
      <c r="I86" s="198"/>
      <c r="J86" s="210">
        <f>BK86</f>
        <v>0</v>
      </c>
      <c r="K86" s="76"/>
      <c r="L86" s="74"/>
      <c r="M86" s="107"/>
      <c r="N86" s="108"/>
      <c r="O86" s="108"/>
      <c r="P86" s="211">
        <f>P87+P188</f>
        <v>0</v>
      </c>
      <c r="Q86" s="108"/>
      <c r="R86" s="211">
        <f>R87+R188</f>
        <v>0</v>
      </c>
      <c r="S86" s="108"/>
      <c r="T86" s="212">
        <f>T87+T188</f>
        <v>0</v>
      </c>
      <c r="AT86" s="25" t="s">
        <v>83</v>
      </c>
      <c r="AU86" s="25" t="s">
        <v>242</v>
      </c>
      <c r="BK86" s="213">
        <f>BK87+BK188</f>
        <v>0</v>
      </c>
    </row>
    <row r="87" spans="2:63" s="10" customFormat="1" ht="37.4" customHeight="1">
      <c r="B87" s="214"/>
      <c r="C87" s="215"/>
      <c r="D87" s="216" t="s">
        <v>83</v>
      </c>
      <c r="E87" s="217" t="s">
        <v>335</v>
      </c>
      <c r="F87" s="217" t="s">
        <v>336</v>
      </c>
      <c r="G87" s="215"/>
      <c r="H87" s="215"/>
      <c r="I87" s="218"/>
      <c r="J87" s="219">
        <f>BK87</f>
        <v>0</v>
      </c>
      <c r="K87" s="215"/>
      <c r="L87" s="220"/>
      <c r="M87" s="221"/>
      <c r="N87" s="222"/>
      <c r="O87" s="222"/>
      <c r="P87" s="223">
        <f>P88</f>
        <v>0</v>
      </c>
      <c r="Q87" s="222"/>
      <c r="R87" s="223">
        <f>R88</f>
        <v>0</v>
      </c>
      <c r="S87" s="222"/>
      <c r="T87" s="224">
        <f>T88</f>
        <v>0</v>
      </c>
      <c r="AR87" s="225" t="s">
        <v>24</v>
      </c>
      <c r="AT87" s="226" t="s">
        <v>83</v>
      </c>
      <c r="AU87" s="226" t="s">
        <v>84</v>
      </c>
      <c r="AY87" s="225" t="s">
        <v>261</v>
      </c>
      <c r="BK87" s="227">
        <f>BK88</f>
        <v>0</v>
      </c>
    </row>
    <row r="88" spans="2:63" s="10" customFormat="1" ht="19.9" customHeight="1">
      <c r="B88" s="214"/>
      <c r="C88" s="215"/>
      <c r="D88" s="216" t="s">
        <v>83</v>
      </c>
      <c r="E88" s="274" t="s">
        <v>24</v>
      </c>
      <c r="F88" s="274" t="s">
        <v>337</v>
      </c>
      <c r="G88" s="215"/>
      <c r="H88" s="215"/>
      <c r="I88" s="218"/>
      <c r="J88" s="275">
        <f>BK88</f>
        <v>0</v>
      </c>
      <c r="K88" s="215"/>
      <c r="L88" s="220"/>
      <c r="M88" s="221"/>
      <c r="N88" s="222"/>
      <c r="O88" s="222"/>
      <c r="P88" s="223">
        <f>SUM(P89:P187)</f>
        <v>0</v>
      </c>
      <c r="Q88" s="222"/>
      <c r="R88" s="223">
        <f>SUM(R89:R187)</f>
        <v>0</v>
      </c>
      <c r="S88" s="222"/>
      <c r="T88" s="224">
        <f>SUM(T89:T187)</f>
        <v>0</v>
      </c>
      <c r="AR88" s="225" t="s">
        <v>24</v>
      </c>
      <c r="AT88" s="226" t="s">
        <v>83</v>
      </c>
      <c r="AU88" s="226" t="s">
        <v>24</v>
      </c>
      <c r="AY88" s="225" t="s">
        <v>261</v>
      </c>
      <c r="BK88" s="227">
        <f>SUM(BK89:BK187)</f>
        <v>0</v>
      </c>
    </row>
    <row r="89" spans="2:65" s="1" customFormat="1" ht="14.4" customHeight="1">
      <c r="B89" s="48"/>
      <c r="C89" s="228" t="s">
        <v>24</v>
      </c>
      <c r="D89" s="228" t="s">
        <v>262</v>
      </c>
      <c r="E89" s="229" t="s">
        <v>2732</v>
      </c>
      <c r="F89" s="230" t="s">
        <v>2733</v>
      </c>
      <c r="G89" s="231" t="s">
        <v>474</v>
      </c>
      <c r="H89" s="232">
        <v>82</v>
      </c>
      <c r="I89" s="233"/>
      <c r="J89" s="232">
        <f>ROUND(I89*H89,2)</f>
        <v>0</v>
      </c>
      <c r="K89" s="230" t="s">
        <v>266</v>
      </c>
      <c r="L89" s="74"/>
      <c r="M89" s="234" t="s">
        <v>40</v>
      </c>
      <c r="N89" s="235" t="s">
        <v>55</v>
      </c>
      <c r="O89" s="49"/>
      <c r="P89" s="236">
        <f>O89*H89</f>
        <v>0</v>
      </c>
      <c r="Q89" s="236">
        <v>0</v>
      </c>
      <c r="R89" s="236">
        <f>Q89*H89</f>
        <v>0</v>
      </c>
      <c r="S89" s="236">
        <v>0</v>
      </c>
      <c r="T89" s="237">
        <f>S89*H89</f>
        <v>0</v>
      </c>
      <c r="AR89" s="25" t="s">
        <v>287</v>
      </c>
      <c r="AT89" s="25" t="s">
        <v>262</v>
      </c>
      <c r="AU89" s="25" t="s">
        <v>92</v>
      </c>
      <c r="AY89" s="25" t="s">
        <v>261</v>
      </c>
      <c r="BE89" s="238">
        <f>IF(N89="základní",J89,0)</f>
        <v>0</v>
      </c>
      <c r="BF89" s="238">
        <f>IF(N89="snížená",J89,0)</f>
        <v>0</v>
      </c>
      <c r="BG89" s="238">
        <f>IF(N89="zákl. přenesená",J89,0)</f>
        <v>0</v>
      </c>
      <c r="BH89" s="238">
        <f>IF(N89="sníž. přenesená",J89,0)</f>
        <v>0</v>
      </c>
      <c r="BI89" s="238">
        <f>IF(N89="nulová",J89,0)</f>
        <v>0</v>
      </c>
      <c r="BJ89" s="25" t="s">
        <v>24</v>
      </c>
      <c r="BK89" s="238">
        <f>ROUND(I89*H89,2)</f>
        <v>0</v>
      </c>
      <c r="BL89" s="25" t="s">
        <v>287</v>
      </c>
      <c r="BM89" s="25" t="s">
        <v>2734</v>
      </c>
    </row>
    <row r="90" spans="2:47" s="1" customFormat="1" ht="13.5">
      <c r="B90" s="48"/>
      <c r="C90" s="76"/>
      <c r="D90" s="239" t="s">
        <v>269</v>
      </c>
      <c r="E90" s="76"/>
      <c r="F90" s="240" t="s">
        <v>2735</v>
      </c>
      <c r="G90" s="76"/>
      <c r="H90" s="76"/>
      <c r="I90" s="198"/>
      <c r="J90" s="76"/>
      <c r="K90" s="76"/>
      <c r="L90" s="74"/>
      <c r="M90" s="241"/>
      <c r="N90" s="49"/>
      <c r="O90" s="49"/>
      <c r="P90" s="49"/>
      <c r="Q90" s="49"/>
      <c r="R90" s="49"/>
      <c r="S90" s="49"/>
      <c r="T90" s="97"/>
      <c r="AT90" s="25" t="s">
        <v>269</v>
      </c>
      <c r="AU90" s="25" t="s">
        <v>92</v>
      </c>
    </row>
    <row r="91" spans="2:47" s="1" customFormat="1" ht="13.5">
      <c r="B91" s="48"/>
      <c r="C91" s="76"/>
      <c r="D91" s="239" t="s">
        <v>343</v>
      </c>
      <c r="E91" s="76"/>
      <c r="F91" s="242" t="s">
        <v>2736</v>
      </c>
      <c r="G91" s="76"/>
      <c r="H91" s="76"/>
      <c r="I91" s="198"/>
      <c r="J91" s="76"/>
      <c r="K91" s="76"/>
      <c r="L91" s="74"/>
      <c r="M91" s="241"/>
      <c r="N91" s="49"/>
      <c r="O91" s="49"/>
      <c r="P91" s="49"/>
      <c r="Q91" s="49"/>
      <c r="R91" s="49"/>
      <c r="S91" s="49"/>
      <c r="T91" s="97"/>
      <c r="AT91" s="25" t="s">
        <v>343</v>
      </c>
      <c r="AU91" s="25" t="s">
        <v>92</v>
      </c>
    </row>
    <row r="92" spans="2:51" s="11" customFormat="1" ht="13.5">
      <c r="B92" s="243"/>
      <c r="C92" s="244"/>
      <c r="D92" s="239" t="s">
        <v>278</v>
      </c>
      <c r="E92" s="245" t="s">
        <v>40</v>
      </c>
      <c r="F92" s="246" t="s">
        <v>2737</v>
      </c>
      <c r="G92" s="244"/>
      <c r="H92" s="245" t="s">
        <v>40</v>
      </c>
      <c r="I92" s="247"/>
      <c r="J92" s="244"/>
      <c r="K92" s="244"/>
      <c r="L92" s="248"/>
      <c r="M92" s="249"/>
      <c r="N92" s="250"/>
      <c r="O92" s="250"/>
      <c r="P92" s="250"/>
      <c r="Q92" s="250"/>
      <c r="R92" s="250"/>
      <c r="S92" s="250"/>
      <c r="T92" s="251"/>
      <c r="AT92" s="252" t="s">
        <v>278</v>
      </c>
      <c r="AU92" s="252" t="s">
        <v>92</v>
      </c>
      <c r="AV92" s="11" t="s">
        <v>24</v>
      </c>
      <c r="AW92" s="11" t="s">
        <v>47</v>
      </c>
      <c r="AX92" s="11" t="s">
        <v>84</v>
      </c>
      <c r="AY92" s="252" t="s">
        <v>261</v>
      </c>
    </row>
    <row r="93" spans="2:51" s="12" customFormat="1" ht="13.5">
      <c r="B93" s="253"/>
      <c r="C93" s="254"/>
      <c r="D93" s="239" t="s">
        <v>278</v>
      </c>
      <c r="E93" s="255" t="s">
        <v>40</v>
      </c>
      <c r="F93" s="256" t="s">
        <v>2738</v>
      </c>
      <c r="G93" s="254"/>
      <c r="H93" s="257">
        <v>82</v>
      </c>
      <c r="I93" s="258"/>
      <c r="J93" s="254"/>
      <c r="K93" s="254"/>
      <c r="L93" s="259"/>
      <c r="M93" s="260"/>
      <c r="N93" s="261"/>
      <c r="O93" s="261"/>
      <c r="P93" s="261"/>
      <c r="Q93" s="261"/>
      <c r="R93" s="261"/>
      <c r="S93" s="261"/>
      <c r="T93" s="262"/>
      <c r="AT93" s="263" t="s">
        <v>278</v>
      </c>
      <c r="AU93" s="263" t="s">
        <v>92</v>
      </c>
      <c r="AV93" s="12" t="s">
        <v>92</v>
      </c>
      <c r="AW93" s="12" t="s">
        <v>47</v>
      </c>
      <c r="AX93" s="12" t="s">
        <v>84</v>
      </c>
      <c r="AY93" s="263" t="s">
        <v>261</v>
      </c>
    </row>
    <row r="94" spans="2:51" s="15" customFormat="1" ht="13.5">
      <c r="B94" s="290"/>
      <c r="C94" s="291"/>
      <c r="D94" s="239" t="s">
        <v>278</v>
      </c>
      <c r="E94" s="292" t="s">
        <v>40</v>
      </c>
      <c r="F94" s="293" t="s">
        <v>380</v>
      </c>
      <c r="G94" s="291"/>
      <c r="H94" s="294">
        <v>82</v>
      </c>
      <c r="I94" s="295"/>
      <c r="J94" s="291"/>
      <c r="K94" s="291"/>
      <c r="L94" s="296"/>
      <c r="M94" s="297"/>
      <c r="N94" s="298"/>
      <c r="O94" s="298"/>
      <c r="P94" s="298"/>
      <c r="Q94" s="298"/>
      <c r="R94" s="298"/>
      <c r="S94" s="298"/>
      <c r="T94" s="299"/>
      <c r="AT94" s="300" t="s">
        <v>278</v>
      </c>
      <c r="AU94" s="300" t="s">
        <v>92</v>
      </c>
      <c r="AV94" s="15" t="s">
        <v>287</v>
      </c>
      <c r="AW94" s="15" t="s">
        <v>47</v>
      </c>
      <c r="AX94" s="15" t="s">
        <v>24</v>
      </c>
      <c r="AY94" s="300" t="s">
        <v>261</v>
      </c>
    </row>
    <row r="95" spans="2:65" s="1" customFormat="1" ht="14.4" customHeight="1">
      <c r="B95" s="48"/>
      <c r="C95" s="228" t="s">
        <v>92</v>
      </c>
      <c r="D95" s="228" t="s">
        <v>262</v>
      </c>
      <c r="E95" s="229" t="s">
        <v>2739</v>
      </c>
      <c r="F95" s="230" t="s">
        <v>2740</v>
      </c>
      <c r="G95" s="231" t="s">
        <v>474</v>
      </c>
      <c r="H95" s="232">
        <v>23</v>
      </c>
      <c r="I95" s="233"/>
      <c r="J95" s="232">
        <f>ROUND(I95*H95,2)</f>
        <v>0</v>
      </c>
      <c r="K95" s="230" t="s">
        <v>266</v>
      </c>
      <c r="L95" s="74"/>
      <c r="M95" s="234" t="s">
        <v>40</v>
      </c>
      <c r="N95" s="235" t="s">
        <v>55</v>
      </c>
      <c r="O95" s="49"/>
      <c r="P95" s="236">
        <f>O95*H95</f>
        <v>0</v>
      </c>
      <c r="Q95" s="236">
        <v>0</v>
      </c>
      <c r="R95" s="236">
        <f>Q95*H95</f>
        <v>0</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2741</v>
      </c>
    </row>
    <row r="96" spans="2:47" s="1" customFormat="1" ht="13.5">
      <c r="B96" s="48"/>
      <c r="C96" s="76"/>
      <c r="D96" s="239" t="s">
        <v>269</v>
      </c>
      <c r="E96" s="76"/>
      <c r="F96" s="240" t="s">
        <v>2742</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2736</v>
      </c>
      <c r="G97" s="76"/>
      <c r="H97" s="76"/>
      <c r="I97" s="198"/>
      <c r="J97" s="76"/>
      <c r="K97" s="76"/>
      <c r="L97" s="74"/>
      <c r="M97" s="241"/>
      <c r="N97" s="49"/>
      <c r="O97" s="49"/>
      <c r="P97" s="49"/>
      <c r="Q97" s="49"/>
      <c r="R97" s="49"/>
      <c r="S97" s="49"/>
      <c r="T97" s="97"/>
      <c r="AT97" s="25" t="s">
        <v>343</v>
      </c>
      <c r="AU97" s="25" t="s">
        <v>92</v>
      </c>
    </row>
    <row r="98" spans="2:51" s="11" customFormat="1" ht="13.5">
      <c r="B98" s="243"/>
      <c r="C98" s="244"/>
      <c r="D98" s="239" t="s">
        <v>278</v>
      </c>
      <c r="E98" s="245" t="s">
        <v>40</v>
      </c>
      <c r="F98" s="246" t="s">
        <v>2743</v>
      </c>
      <c r="G98" s="244"/>
      <c r="H98" s="245" t="s">
        <v>40</v>
      </c>
      <c r="I98" s="247"/>
      <c r="J98" s="244"/>
      <c r="K98" s="244"/>
      <c r="L98" s="248"/>
      <c r="M98" s="249"/>
      <c r="N98" s="250"/>
      <c r="O98" s="250"/>
      <c r="P98" s="250"/>
      <c r="Q98" s="250"/>
      <c r="R98" s="250"/>
      <c r="S98" s="250"/>
      <c r="T98" s="251"/>
      <c r="AT98" s="252" t="s">
        <v>278</v>
      </c>
      <c r="AU98" s="252" t="s">
        <v>92</v>
      </c>
      <c r="AV98" s="11" t="s">
        <v>24</v>
      </c>
      <c r="AW98" s="11" t="s">
        <v>47</v>
      </c>
      <c r="AX98" s="11" t="s">
        <v>84</v>
      </c>
      <c r="AY98" s="252" t="s">
        <v>261</v>
      </c>
    </row>
    <row r="99" spans="2:51" s="12" customFormat="1" ht="13.5">
      <c r="B99" s="253"/>
      <c r="C99" s="254"/>
      <c r="D99" s="239" t="s">
        <v>278</v>
      </c>
      <c r="E99" s="255" t="s">
        <v>40</v>
      </c>
      <c r="F99" s="256" t="s">
        <v>2744</v>
      </c>
      <c r="G99" s="254"/>
      <c r="H99" s="257">
        <v>23</v>
      </c>
      <c r="I99" s="258"/>
      <c r="J99" s="254"/>
      <c r="K99" s="254"/>
      <c r="L99" s="259"/>
      <c r="M99" s="260"/>
      <c r="N99" s="261"/>
      <c r="O99" s="261"/>
      <c r="P99" s="261"/>
      <c r="Q99" s="261"/>
      <c r="R99" s="261"/>
      <c r="S99" s="261"/>
      <c r="T99" s="262"/>
      <c r="AT99" s="263" t="s">
        <v>278</v>
      </c>
      <c r="AU99" s="263" t="s">
        <v>92</v>
      </c>
      <c r="AV99" s="12" t="s">
        <v>92</v>
      </c>
      <c r="AW99" s="12" t="s">
        <v>47</v>
      </c>
      <c r="AX99" s="12" t="s">
        <v>84</v>
      </c>
      <c r="AY99" s="263" t="s">
        <v>261</v>
      </c>
    </row>
    <row r="100" spans="2:51" s="15" customFormat="1" ht="13.5">
      <c r="B100" s="290"/>
      <c r="C100" s="291"/>
      <c r="D100" s="239" t="s">
        <v>278</v>
      </c>
      <c r="E100" s="292" t="s">
        <v>40</v>
      </c>
      <c r="F100" s="293" t="s">
        <v>380</v>
      </c>
      <c r="G100" s="291"/>
      <c r="H100" s="294">
        <v>23</v>
      </c>
      <c r="I100" s="295"/>
      <c r="J100" s="291"/>
      <c r="K100" s="291"/>
      <c r="L100" s="296"/>
      <c r="M100" s="297"/>
      <c r="N100" s="298"/>
      <c r="O100" s="298"/>
      <c r="P100" s="298"/>
      <c r="Q100" s="298"/>
      <c r="R100" s="298"/>
      <c r="S100" s="298"/>
      <c r="T100" s="299"/>
      <c r="AT100" s="300" t="s">
        <v>278</v>
      </c>
      <c r="AU100" s="300" t="s">
        <v>92</v>
      </c>
      <c r="AV100" s="15" t="s">
        <v>287</v>
      </c>
      <c r="AW100" s="15" t="s">
        <v>47</v>
      </c>
      <c r="AX100" s="15" t="s">
        <v>24</v>
      </c>
      <c r="AY100" s="300" t="s">
        <v>261</v>
      </c>
    </row>
    <row r="101" spans="2:65" s="1" customFormat="1" ht="14.4" customHeight="1">
      <c r="B101" s="48"/>
      <c r="C101" s="228" t="s">
        <v>282</v>
      </c>
      <c r="D101" s="228" t="s">
        <v>262</v>
      </c>
      <c r="E101" s="229" t="s">
        <v>2745</v>
      </c>
      <c r="F101" s="230" t="s">
        <v>2746</v>
      </c>
      <c r="G101" s="231" t="s">
        <v>474</v>
      </c>
      <c r="H101" s="232">
        <v>2</v>
      </c>
      <c r="I101" s="233"/>
      <c r="J101" s="232">
        <f>ROUND(I101*H101,2)</f>
        <v>0</v>
      </c>
      <c r="K101" s="230" t="s">
        <v>266</v>
      </c>
      <c r="L101" s="74"/>
      <c r="M101" s="234" t="s">
        <v>40</v>
      </c>
      <c r="N101" s="235" t="s">
        <v>55</v>
      </c>
      <c r="O101" s="49"/>
      <c r="P101" s="236">
        <f>O101*H101</f>
        <v>0</v>
      </c>
      <c r="Q101" s="236">
        <v>0</v>
      </c>
      <c r="R101" s="236">
        <f>Q101*H101</f>
        <v>0</v>
      </c>
      <c r="S101" s="236">
        <v>0</v>
      </c>
      <c r="T101" s="237">
        <f>S101*H101</f>
        <v>0</v>
      </c>
      <c r="AR101" s="25" t="s">
        <v>287</v>
      </c>
      <c r="AT101" s="25" t="s">
        <v>262</v>
      </c>
      <c r="AU101" s="25" t="s">
        <v>92</v>
      </c>
      <c r="AY101" s="25" t="s">
        <v>261</v>
      </c>
      <c r="BE101" s="238">
        <f>IF(N101="základní",J101,0)</f>
        <v>0</v>
      </c>
      <c r="BF101" s="238">
        <f>IF(N101="snížená",J101,0)</f>
        <v>0</v>
      </c>
      <c r="BG101" s="238">
        <f>IF(N101="zákl. přenesená",J101,0)</f>
        <v>0</v>
      </c>
      <c r="BH101" s="238">
        <f>IF(N101="sníž. přenesená",J101,0)</f>
        <v>0</v>
      </c>
      <c r="BI101" s="238">
        <f>IF(N101="nulová",J101,0)</f>
        <v>0</v>
      </c>
      <c r="BJ101" s="25" t="s">
        <v>24</v>
      </c>
      <c r="BK101" s="238">
        <f>ROUND(I101*H101,2)</f>
        <v>0</v>
      </c>
      <c r="BL101" s="25" t="s">
        <v>287</v>
      </c>
      <c r="BM101" s="25" t="s">
        <v>2747</v>
      </c>
    </row>
    <row r="102" spans="2:47" s="1" customFormat="1" ht="13.5">
      <c r="B102" s="48"/>
      <c r="C102" s="76"/>
      <c r="D102" s="239" t="s">
        <v>269</v>
      </c>
      <c r="E102" s="76"/>
      <c r="F102" s="240" t="s">
        <v>2748</v>
      </c>
      <c r="G102" s="76"/>
      <c r="H102" s="76"/>
      <c r="I102" s="198"/>
      <c r="J102" s="76"/>
      <c r="K102" s="76"/>
      <c r="L102" s="74"/>
      <c r="M102" s="241"/>
      <c r="N102" s="49"/>
      <c r="O102" s="49"/>
      <c r="P102" s="49"/>
      <c r="Q102" s="49"/>
      <c r="R102" s="49"/>
      <c r="S102" s="49"/>
      <c r="T102" s="97"/>
      <c r="AT102" s="25" t="s">
        <v>269</v>
      </c>
      <c r="AU102" s="25" t="s">
        <v>92</v>
      </c>
    </row>
    <row r="103" spans="2:47" s="1" customFormat="1" ht="13.5">
      <c r="B103" s="48"/>
      <c r="C103" s="76"/>
      <c r="D103" s="239" t="s">
        <v>343</v>
      </c>
      <c r="E103" s="76"/>
      <c r="F103" s="242" t="s">
        <v>2736</v>
      </c>
      <c r="G103" s="76"/>
      <c r="H103" s="76"/>
      <c r="I103" s="198"/>
      <c r="J103" s="76"/>
      <c r="K103" s="76"/>
      <c r="L103" s="74"/>
      <c r="M103" s="241"/>
      <c r="N103" s="49"/>
      <c r="O103" s="49"/>
      <c r="P103" s="49"/>
      <c r="Q103" s="49"/>
      <c r="R103" s="49"/>
      <c r="S103" s="49"/>
      <c r="T103" s="97"/>
      <c r="AT103" s="25" t="s">
        <v>343</v>
      </c>
      <c r="AU103" s="25" t="s">
        <v>92</v>
      </c>
    </row>
    <row r="104" spans="2:51" s="11" customFormat="1" ht="13.5">
      <c r="B104" s="243"/>
      <c r="C104" s="244"/>
      <c r="D104" s="239" t="s">
        <v>278</v>
      </c>
      <c r="E104" s="245" t="s">
        <v>40</v>
      </c>
      <c r="F104" s="246" t="s">
        <v>2749</v>
      </c>
      <c r="G104" s="244"/>
      <c r="H104" s="245" t="s">
        <v>40</v>
      </c>
      <c r="I104" s="247"/>
      <c r="J104" s="244"/>
      <c r="K104" s="244"/>
      <c r="L104" s="248"/>
      <c r="M104" s="249"/>
      <c r="N104" s="250"/>
      <c r="O104" s="250"/>
      <c r="P104" s="250"/>
      <c r="Q104" s="250"/>
      <c r="R104" s="250"/>
      <c r="S104" s="250"/>
      <c r="T104" s="251"/>
      <c r="AT104" s="252" t="s">
        <v>278</v>
      </c>
      <c r="AU104" s="252" t="s">
        <v>92</v>
      </c>
      <c r="AV104" s="11" t="s">
        <v>24</v>
      </c>
      <c r="AW104" s="11" t="s">
        <v>47</v>
      </c>
      <c r="AX104" s="11" t="s">
        <v>84</v>
      </c>
      <c r="AY104" s="252" t="s">
        <v>261</v>
      </c>
    </row>
    <row r="105" spans="2:51" s="12" customFormat="1" ht="13.5">
      <c r="B105" s="253"/>
      <c r="C105" s="254"/>
      <c r="D105" s="239" t="s">
        <v>278</v>
      </c>
      <c r="E105" s="255" t="s">
        <v>40</v>
      </c>
      <c r="F105" s="256" t="s">
        <v>2750</v>
      </c>
      <c r="G105" s="254"/>
      <c r="H105" s="257">
        <v>2</v>
      </c>
      <c r="I105" s="258"/>
      <c r="J105" s="254"/>
      <c r="K105" s="254"/>
      <c r="L105" s="259"/>
      <c r="M105" s="260"/>
      <c r="N105" s="261"/>
      <c r="O105" s="261"/>
      <c r="P105" s="261"/>
      <c r="Q105" s="261"/>
      <c r="R105" s="261"/>
      <c r="S105" s="261"/>
      <c r="T105" s="262"/>
      <c r="AT105" s="263" t="s">
        <v>278</v>
      </c>
      <c r="AU105" s="263" t="s">
        <v>92</v>
      </c>
      <c r="AV105" s="12" t="s">
        <v>92</v>
      </c>
      <c r="AW105" s="12" t="s">
        <v>47</v>
      </c>
      <c r="AX105" s="12" t="s">
        <v>84</v>
      </c>
      <c r="AY105" s="263" t="s">
        <v>261</v>
      </c>
    </row>
    <row r="106" spans="2:51" s="15" customFormat="1" ht="13.5">
      <c r="B106" s="290"/>
      <c r="C106" s="291"/>
      <c r="D106" s="239" t="s">
        <v>278</v>
      </c>
      <c r="E106" s="292" t="s">
        <v>40</v>
      </c>
      <c r="F106" s="293" t="s">
        <v>380</v>
      </c>
      <c r="G106" s="291"/>
      <c r="H106" s="294">
        <v>2</v>
      </c>
      <c r="I106" s="295"/>
      <c r="J106" s="291"/>
      <c r="K106" s="291"/>
      <c r="L106" s="296"/>
      <c r="M106" s="297"/>
      <c r="N106" s="298"/>
      <c r="O106" s="298"/>
      <c r="P106" s="298"/>
      <c r="Q106" s="298"/>
      <c r="R106" s="298"/>
      <c r="S106" s="298"/>
      <c r="T106" s="299"/>
      <c r="AT106" s="300" t="s">
        <v>278</v>
      </c>
      <c r="AU106" s="300" t="s">
        <v>92</v>
      </c>
      <c r="AV106" s="15" t="s">
        <v>287</v>
      </c>
      <c r="AW106" s="15" t="s">
        <v>47</v>
      </c>
      <c r="AX106" s="15" t="s">
        <v>24</v>
      </c>
      <c r="AY106" s="300" t="s">
        <v>261</v>
      </c>
    </row>
    <row r="107" spans="2:65" s="1" customFormat="1" ht="14.4" customHeight="1">
      <c r="B107" s="48"/>
      <c r="C107" s="228" t="s">
        <v>287</v>
      </c>
      <c r="D107" s="228" t="s">
        <v>262</v>
      </c>
      <c r="E107" s="229" t="s">
        <v>2751</v>
      </c>
      <c r="F107" s="230" t="s">
        <v>2752</v>
      </c>
      <c r="G107" s="231" t="s">
        <v>474</v>
      </c>
      <c r="H107" s="232">
        <v>3</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2753</v>
      </c>
    </row>
    <row r="108" spans="2:47" s="1" customFormat="1" ht="13.5">
      <c r="B108" s="48"/>
      <c r="C108" s="76"/>
      <c r="D108" s="239" t="s">
        <v>269</v>
      </c>
      <c r="E108" s="76"/>
      <c r="F108" s="240" t="s">
        <v>2754</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2736</v>
      </c>
      <c r="G109" s="76"/>
      <c r="H109" s="76"/>
      <c r="I109" s="198"/>
      <c r="J109" s="76"/>
      <c r="K109" s="76"/>
      <c r="L109" s="74"/>
      <c r="M109" s="241"/>
      <c r="N109" s="49"/>
      <c r="O109" s="49"/>
      <c r="P109" s="49"/>
      <c r="Q109" s="49"/>
      <c r="R109" s="49"/>
      <c r="S109" s="49"/>
      <c r="T109" s="97"/>
      <c r="AT109" s="25" t="s">
        <v>343</v>
      </c>
      <c r="AU109" s="25" t="s">
        <v>92</v>
      </c>
    </row>
    <row r="110" spans="2:51" s="11" customFormat="1" ht="13.5">
      <c r="B110" s="243"/>
      <c r="C110" s="244"/>
      <c r="D110" s="239" t="s">
        <v>278</v>
      </c>
      <c r="E110" s="245" t="s">
        <v>40</v>
      </c>
      <c r="F110" s="246" t="s">
        <v>2755</v>
      </c>
      <c r="G110" s="244"/>
      <c r="H110" s="245" t="s">
        <v>40</v>
      </c>
      <c r="I110" s="247"/>
      <c r="J110" s="244"/>
      <c r="K110" s="244"/>
      <c r="L110" s="248"/>
      <c r="M110" s="249"/>
      <c r="N110" s="250"/>
      <c r="O110" s="250"/>
      <c r="P110" s="250"/>
      <c r="Q110" s="250"/>
      <c r="R110" s="250"/>
      <c r="S110" s="250"/>
      <c r="T110" s="251"/>
      <c r="AT110" s="252" t="s">
        <v>278</v>
      </c>
      <c r="AU110" s="252" t="s">
        <v>92</v>
      </c>
      <c r="AV110" s="11" t="s">
        <v>24</v>
      </c>
      <c r="AW110" s="11" t="s">
        <v>47</v>
      </c>
      <c r="AX110" s="11" t="s">
        <v>84</v>
      </c>
      <c r="AY110" s="252" t="s">
        <v>261</v>
      </c>
    </row>
    <row r="111" spans="2:51" s="12" customFormat="1" ht="13.5">
      <c r="B111" s="253"/>
      <c r="C111" s="254"/>
      <c r="D111" s="239" t="s">
        <v>278</v>
      </c>
      <c r="E111" s="255" t="s">
        <v>40</v>
      </c>
      <c r="F111" s="256" t="s">
        <v>2756</v>
      </c>
      <c r="G111" s="254"/>
      <c r="H111" s="257">
        <v>3</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5" customFormat="1" ht="13.5">
      <c r="B112" s="290"/>
      <c r="C112" s="291"/>
      <c r="D112" s="239" t="s">
        <v>278</v>
      </c>
      <c r="E112" s="292" t="s">
        <v>40</v>
      </c>
      <c r="F112" s="293" t="s">
        <v>380</v>
      </c>
      <c r="G112" s="291"/>
      <c r="H112" s="294">
        <v>3</v>
      </c>
      <c r="I112" s="295"/>
      <c r="J112" s="291"/>
      <c r="K112" s="291"/>
      <c r="L112" s="296"/>
      <c r="M112" s="297"/>
      <c r="N112" s="298"/>
      <c r="O112" s="298"/>
      <c r="P112" s="298"/>
      <c r="Q112" s="298"/>
      <c r="R112" s="298"/>
      <c r="S112" s="298"/>
      <c r="T112" s="299"/>
      <c r="AT112" s="300" t="s">
        <v>278</v>
      </c>
      <c r="AU112" s="300" t="s">
        <v>92</v>
      </c>
      <c r="AV112" s="15" t="s">
        <v>287</v>
      </c>
      <c r="AW112" s="15" t="s">
        <v>47</v>
      </c>
      <c r="AX112" s="15" t="s">
        <v>24</v>
      </c>
      <c r="AY112" s="300" t="s">
        <v>261</v>
      </c>
    </row>
    <row r="113" spans="2:65" s="1" customFormat="1" ht="14.4" customHeight="1">
      <c r="B113" s="48"/>
      <c r="C113" s="228" t="s">
        <v>260</v>
      </c>
      <c r="D113" s="228" t="s">
        <v>262</v>
      </c>
      <c r="E113" s="229" t="s">
        <v>2757</v>
      </c>
      <c r="F113" s="230" t="s">
        <v>2758</v>
      </c>
      <c r="G113" s="231" t="s">
        <v>474</v>
      </c>
      <c r="H113" s="232">
        <v>2</v>
      </c>
      <c r="I113" s="233"/>
      <c r="J113" s="232">
        <f>ROUND(I113*H113,2)</f>
        <v>0</v>
      </c>
      <c r="K113" s="230" t="s">
        <v>266</v>
      </c>
      <c r="L113" s="74"/>
      <c r="M113" s="234" t="s">
        <v>40</v>
      </c>
      <c r="N113" s="235" t="s">
        <v>55</v>
      </c>
      <c r="O113" s="49"/>
      <c r="P113" s="236">
        <f>O113*H113</f>
        <v>0</v>
      </c>
      <c r="Q113" s="236">
        <v>0</v>
      </c>
      <c r="R113" s="236">
        <f>Q113*H113</f>
        <v>0</v>
      </c>
      <c r="S113" s="236">
        <v>0</v>
      </c>
      <c r="T113" s="237">
        <f>S113*H113</f>
        <v>0</v>
      </c>
      <c r="AR113" s="25" t="s">
        <v>287</v>
      </c>
      <c r="AT113" s="25" t="s">
        <v>262</v>
      </c>
      <c r="AU113" s="25" t="s">
        <v>92</v>
      </c>
      <c r="AY113" s="25" t="s">
        <v>261</v>
      </c>
      <c r="BE113" s="238">
        <f>IF(N113="základní",J113,0)</f>
        <v>0</v>
      </c>
      <c r="BF113" s="238">
        <f>IF(N113="snížená",J113,0)</f>
        <v>0</v>
      </c>
      <c r="BG113" s="238">
        <f>IF(N113="zákl. přenesená",J113,0)</f>
        <v>0</v>
      </c>
      <c r="BH113" s="238">
        <f>IF(N113="sníž. přenesená",J113,0)</f>
        <v>0</v>
      </c>
      <c r="BI113" s="238">
        <f>IF(N113="nulová",J113,0)</f>
        <v>0</v>
      </c>
      <c r="BJ113" s="25" t="s">
        <v>24</v>
      </c>
      <c r="BK113" s="238">
        <f>ROUND(I113*H113,2)</f>
        <v>0</v>
      </c>
      <c r="BL113" s="25" t="s">
        <v>287</v>
      </c>
      <c r="BM113" s="25" t="s">
        <v>2759</v>
      </c>
    </row>
    <row r="114" spans="2:47" s="1" customFormat="1" ht="13.5">
      <c r="B114" s="48"/>
      <c r="C114" s="76"/>
      <c r="D114" s="239" t="s">
        <v>269</v>
      </c>
      <c r="E114" s="76"/>
      <c r="F114" s="240" t="s">
        <v>2760</v>
      </c>
      <c r="G114" s="76"/>
      <c r="H114" s="76"/>
      <c r="I114" s="198"/>
      <c r="J114" s="76"/>
      <c r="K114" s="76"/>
      <c r="L114" s="74"/>
      <c r="M114" s="241"/>
      <c r="N114" s="49"/>
      <c r="O114" s="49"/>
      <c r="P114" s="49"/>
      <c r="Q114" s="49"/>
      <c r="R114" s="49"/>
      <c r="S114" s="49"/>
      <c r="T114" s="97"/>
      <c r="AT114" s="25" t="s">
        <v>269</v>
      </c>
      <c r="AU114" s="25" t="s">
        <v>92</v>
      </c>
    </row>
    <row r="115" spans="2:47" s="1" customFormat="1" ht="13.5">
      <c r="B115" s="48"/>
      <c r="C115" s="76"/>
      <c r="D115" s="239" t="s">
        <v>343</v>
      </c>
      <c r="E115" s="76"/>
      <c r="F115" s="242" t="s">
        <v>2736</v>
      </c>
      <c r="G115" s="76"/>
      <c r="H115" s="76"/>
      <c r="I115" s="198"/>
      <c r="J115" s="76"/>
      <c r="K115" s="76"/>
      <c r="L115" s="74"/>
      <c r="M115" s="241"/>
      <c r="N115" s="49"/>
      <c r="O115" s="49"/>
      <c r="P115" s="49"/>
      <c r="Q115" s="49"/>
      <c r="R115" s="49"/>
      <c r="S115" s="49"/>
      <c r="T115" s="97"/>
      <c r="AT115" s="25" t="s">
        <v>343</v>
      </c>
      <c r="AU115" s="25" t="s">
        <v>92</v>
      </c>
    </row>
    <row r="116" spans="2:51" s="11" customFormat="1" ht="13.5">
      <c r="B116" s="243"/>
      <c r="C116" s="244"/>
      <c r="D116" s="239" t="s">
        <v>278</v>
      </c>
      <c r="E116" s="245" t="s">
        <v>40</v>
      </c>
      <c r="F116" s="246" t="s">
        <v>2761</v>
      </c>
      <c r="G116" s="244"/>
      <c r="H116" s="245" t="s">
        <v>40</v>
      </c>
      <c r="I116" s="247"/>
      <c r="J116" s="244"/>
      <c r="K116" s="244"/>
      <c r="L116" s="248"/>
      <c r="M116" s="249"/>
      <c r="N116" s="250"/>
      <c r="O116" s="250"/>
      <c r="P116" s="250"/>
      <c r="Q116" s="250"/>
      <c r="R116" s="250"/>
      <c r="S116" s="250"/>
      <c r="T116" s="251"/>
      <c r="AT116" s="252" t="s">
        <v>278</v>
      </c>
      <c r="AU116" s="252" t="s">
        <v>92</v>
      </c>
      <c r="AV116" s="11" t="s">
        <v>24</v>
      </c>
      <c r="AW116" s="11" t="s">
        <v>47</v>
      </c>
      <c r="AX116" s="11" t="s">
        <v>84</v>
      </c>
      <c r="AY116" s="252" t="s">
        <v>261</v>
      </c>
    </row>
    <row r="117" spans="2:51" s="12" customFormat="1" ht="13.5">
      <c r="B117" s="253"/>
      <c r="C117" s="254"/>
      <c r="D117" s="239" t="s">
        <v>278</v>
      </c>
      <c r="E117" s="255" t="s">
        <v>40</v>
      </c>
      <c r="F117" s="256" t="s">
        <v>2750</v>
      </c>
      <c r="G117" s="254"/>
      <c r="H117" s="257">
        <v>2</v>
      </c>
      <c r="I117" s="258"/>
      <c r="J117" s="254"/>
      <c r="K117" s="254"/>
      <c r="L117" s="259"/>
      <c r="M117" s="260"/>
      <c r="N117" s="261"/>
      <c r="O117" s="261"/>
      <c r="P117" s="261"/>
      <c r="Q117" s="261"/>
      <c r="R117" s="261"/>
      <c r="S117" s="261"/>
      <c r="T117" s="262"/>
      <c r="AT117" s="263" t="s">
        <v>278</v>
      </c>
      <c r="AU117" s="263" t="s">
        <v>92</v>
      </c>
      <c r="AV117" s="12" t="s">
        <v>92</v>
      </c>
      <c r="AW117" s="12" t="s">
        <v>47</v>
      </c>
      <c r="AX117" s="12" t="s">
        <v>84</v>
      </c>
      <c r="AY117" s="263" t="s">
        <v>261</v>
      </c>
    </row>
    <row r="118" spans="2:51" s="15" customFormat="1" ht="13.5">
      <c r="B118" s="290"/>
      <c r="C118" s="291"/>
      <c r="D118" s="239" t="s">
        <v>278</v>
      </c>
      <c r="E118" s="292" t="s">
        <v>40</v>
      </c>
      <c r="F118" s="293" t="s">
        <v>380</v>
      </c>
      <c r="G118" s="291"/>
      <c r="H118" s="294">
        <v>2</v>
      </c>
      <c r="I118" s="295"/>
      <c r="J118" s="291"/>
      <c r="K118" s="291"/>
      <c r="L118" s="296"/>
      <c r="M118" s="297"/>
      <c r="N118" s="298"/>
      <c r="O118" s="298"/>
      <c r="P118" s="298"/>
      <c r="Q118" s="298"/>
      <c r="R118" s="298"/>
      <c r="S118" s="298"/>
      <c r="T118" s="299"/>
      <c r="AT118" s="300" t="s">
        <v>278</v>
      </c>
      <c r="AU118" s="300" t="s">
        <v>92</v>
      </c>
      <c r="AV118" s="15" t="s">
        <v>287</v>
      </c>
      <c r="AW118" s="15" t="s">
        <v>47</v>
      </c>
      <c r="AX118" s="15" t="s">
        <v>24</v>
      </c>
      <c r="AY118" s="300" t="s">
        <v>261</v>
      </c>
    </row>
    <row r="119" spans="2:65" s="1" customFormat="1" ht="14.4" customHeight="1">
      <c r="B119" s="48"/>
      <c r="C119" s="228" t="s">
        <v>297</v>
      </c>
      <c r="D119" s="228" t="s">
        <v>262</v>
      </c>
      <c r="E119" s="229" t="s">
        <v>2762</v>
      </c>
      <c r="F119" s="230" t="s">
        <v>2763</v>
      </c>
      <c r="G119" s="231" t="s">
        <v>474</v>
      </c>
      <c r="H119" s="232">
        <v>1</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2764</v>
      </c>
    </row>
    <row r="120" spans="2:47" s="1" customFormat="1" ht="13.5">
      <c r="B120" s="48"/>
      <c r="C120" s="76"/>
      <c r="D120" s="239" t="s">
        <v>269</v>
      </c>
      <c r="E120" s="76"/>
      <c r="F120" s="240" t="s">
        <v>2765</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2736</v>
      </c>
      <c r="G121" s="76"/>
      <c r="H121" s="76"/>
      <c r="I121" s="198"/>
      <c r="J121" s="76"/>
      <c r="K121" s="76"/>
      <c r="L121" s="74"/>
      <c r="M121" s="241"/>
      <c r="N121" s="49"/>
      <c r="O121" s="49"/>
      <c r="P121" s="49"/>
      <c r="Q121" s="49"/>
      <c r="R121" s="49"/>
      <c r="S121" s="49"/>
      <c r="T121" s="97"/>
      <c r="AT121" s="25" t="s">
        <v>343</v>
      </c>
      <c r="AU121" s="25" t="s">
        <v>92</v>
      </c>
    </row>
    <row r="122" spans="2:51" s="11" customFormat="1" ht="13.5">
      <c r="B122" s="243"/>
      <c r="C122" s="244"/>
      <c r="D122" s="239" t="s">
        <v>278</v>
      </c>
      <c r="E122" s="245" t="s">
        <v>40</v>
      </c>
      <c r="F122" s="246" t="s">
        <v>2766</v>
      </c>
      <c r="G122" s="244"/>
      <c r="H122" s="245" t="s">
        <v>40</v>
      </c>
      <c r="I122" s="247"/>
      <c r="J122" s="244"/>
      <c r="K122" s="244"/>
      <c r="L122" s="248"/>
      <c r="M122" s="249"/>
      <c r="N122" s="250"/>
      <c r="O122" s="250"/>
      <c r="P122" s="250"/>
      <c r="Q122" s="250"/>
      <c r="R122" s="250"/>
      <c r="S122" s="250"/>
      <c r="T122" s="251"/>
      <c r="AT122" s="252" t="s">
        <v>278</v>
      </c>
      <c r="AU122" s="252" t="s">
        <v>92</v>
      </c>
      <c r="AV122" s="11" t="s">
        <v>24</v>
      </c>
      <c r="AW122" s="11" t="s">
        <v>47</v>
      </c>
      <c r="AX122" s="11" t="s">
        <v>84</v>
      </c>
      <c r="AY122" s="252" t="s">
        <v>261</v>
      </c>
    </row>
    <row r="123" spans="2:51" s="12" customFormat="1" ht="13.5">
      <c r="B123" s="253"/>
      <c r="C123" s="254"/>
      <c r="D123" s="239" t="s">
        <v>278</v>
      </c>
      <c r="E123" s="255" t="s">
        <v>40</v>
      </c>
      <c r="F123" s="256" t="s">
        <v>2767</v>
      </c>
      <c r="G123" s="254"/>
      <c r="H123" s="257">
        <v>1</v>
      </c>
      <c r="I123" s="258"/>
      <c r="J123" s="254"/>
      <c r="K123" s="254"/>
      <c r="L123" s="259"/>
      <c r="M123" s="260"/>
      <c r="N123" s="261"/>
      <c r="O123" s="261"/>
      <c r="P123" s="261"/>
      <c r="Q123" s="261"/>
      <c r="R123" s="261"/>
      <c r="S123" s="261"/>
      <c r="T123" s="262"/>
      <c r="AT123" s="263" t="s">
        <v>278</v>
      </c>
      <c r="AU123" s="263" t="s">
        <v>92</v>
      </c>
      <c r="AV123" s="12" t="s">
        <v>92</v>
      </c>
      <c r="AW123" s="12" t="s">
        <v>47</v>
      </c>
      <c r="AX123" s="12" t="s">
        <v>84</v>
      </c>
      <c r="AY123" s="263" t="s">
        <v>261</v>
      </c>
    </row>
    <row r="124" spans="2:51" s="15" customFormat="1" ht="13.5">
      <c r="B124" s="290"/>
      <c r="C124" s="291"/>
      <c r="D124" s="239" t="s">
        <v>278</v>
      </c>
      <c r="E124" s="292" t="s">
        <v>40</v>
      </c>
      <c r="F124" s="293" t="s">
        <v>380</v>
      </c>
      <c r="G124" s="291"/>
      <c r="H124" s="294">
        <v>1</v>
      </c>
      <c r="I124" s="295"/>
      <c r="J124" s="291"/>
      <c r="K124" s="291"/>
      <c r="L124" s="296"/>
      <c r="M124" s="297"/>
      <c r="N124" s="298"/>
      <c r="O124" s="298"/>
      <c r="P124" s="298"/>
      <c r="Q124" s="298"/>
      <c r="R124" s="298"/>
      <c r="S124" s="298"/>
      <c r="T124" s="299"/>
      <c r="AT124" s="300" t="s">
        <v>278</v>
      </c>
      <c r="AU124" s="300" t="s">
        <v>92</v>
      </c>
      <c r="AV124" s="15" t="s">
        <v>287</v>
      </c>
      <c r="AW124" s="15" t="s">
        <v>47</v>
      </c>
      <c r="AX124" s="15" t="s">
        <v>24</v>
      </c>
      <c r="AY124" s="300" t="s">
        <v>261</v>
      </c>
    </row>
    <row r="125" spans="2:65" s="1" customFormat="1" ht="14.4" customHeight="1">
      <c r="B125" s="48"/>
      <c r="C125" s="228" t="s">
        <v>303</v>
      </c>
      <c r="D125" s="228" t="s">
        <v>262</v>
      </c>
      <c r="E125" s="229" t="s">
        <v>2768</v>
      </c>
      <c r="F125" s="230" t="s">
        <v>2769</v>
      </c>
      <c r="G125" s="231" t="s">
        <v>2770</v>
      </c>
      <c r="H125" s="232">
        <v>71.56</v>
      </c>
      <c r="I125" s="233"/>
      <c r="J125" s="232">
        <f>ROUND(I125*H125,2)</f>
        <v>0</v>
      </c>
      <c r="K125" s="230" t="s">
        <v>266</v>
      </c>
      <c r="L125" s="74"/>
      <c r="M125" s="234" t="s">
        <v>40</v>
      </c>
      <c r="N125" s="235" t="s">
        <v>55</v>
      </c>
      <c r="O125" s="49"/>
      <c r="P125" s="236">
        <f>O125*H125</f>
        <v>0</v>
      </c>
      <c r="Q125" s="236">
        <v>0</v>
      </c>
      <c r="R125" s="236">
        <f>Q125*H125</f>
        <v>0</v>
      </c>
      <c r="S125" s="236">
        <v>0</v>
      </c>
      <c r="T125" s="237">
        <f>S125*H125</f>
        <v>0</v>
      </c>
      <c r="AR125" s="25" t="s">
        <v>287</v>
      </c>
      <c r="AT125" s="25" t="s">
        <v>262</v>
      </c>
      <c r="AU125" s="25" t="s">
        <v>92</v>
      </c>
      <c r="AY125" s="25" t="s">
        <v>261</v>
      </c>
      <c r="BE125" s="238">
        <f>IF(N125="základní",J125,0)</f>
        <v>0</v>
      </c>
      <c r="BF125" s="238">
        <f>IF(N125="snížená",J125,0)</f>
        <v>0</v>
      </c>
      <c r="BG125" s="238">
        <f>IF(N125="zákl. přenesená",J125,0)</f>
        <v>0</v>
      </c>
      <c r="BH125" s="238">
        <f>IF(N125="sníž. přenesená",J125,0)</f>
        <v>0</v>
      </c>
      <c r="BI125" s="238">
        <f>IF(N125="nulová",J125,0)</f>
        <v>0</v>
      </c>
      <c r="BJ125" s="25" t="s">
        <v>24</v>
      </c>
      <c r="BK125" s="238">
        <f>ROUND(I125*H125,2)</f>
        <v>0</v>
      </c>
      <c r="BL125" s="25" t="s">
        <v>287</v>
      </c>
      <c r="BM125" s="25" t="s">
        <v>2771</v>
      </c>
    </row>
    <row r="126" spans="2:47" s="1" customFormat="1" ht="13.5">
      <c r="B126" s="48"/>
      <c r="C126" s="76"/>
      <c r="D126" s="239" t="s">
        <v>269</v>
      </c>
      <c r="E126" s="76"/>
      <c r="F126" s="240" t="s">
        <v>2772</v>
      </c>
      <c r="G126" s="76"/>
      <c r="H126" s="76"/>
      <c r="I126" s="198"/>
      <c r="J126" s="76"/>
      <c r="K126" s="76"/>
      <c r="L126" s="74"/>
      <c r="M126" s="241"/>
      <c r="N126" s="49"/>
      <c r="O126" s="49"/>
      <c r="P126" s="49"/>
      <c r="Q126" s="49"/>
      <c r="R126" s="49"/>
      <c r="S126" s="49"/>
      <c r="T126" s="97"/>
      <c r="AT126" s="25" t="s">
        <v>269</v>
      </c>
      <c r="AU126" s="25" t="s">
        <v>92</v>
      </c>
    </row>
    <row r="127" spans="2:47" s="1" customFormat="1" ht="13.5">
      <c r="B127" s="48"/>
      <c r="C127" s="76"/>
      <c r="D127" s="239" t="s">
        <v>343</v>
      </c>
      <c r="E127" s="76"/>
      <c r="F127" s="242" t="s">
        <v>2773</v>
      </c>
      <c r="G127" s="76"/>
      <c r="H127" s="76"/>
      <c r="I127" s="198"/>
      <c r="J127" s="76"/>
      <c r="K127" s="76"/>
      <c r="L127" s="74"/>
      <c r="M127" s="241"/>
      <c r="N127" s="49"/>
      <c r="O127" s="49"/>
      <c r="P127" s="49"/>
      <c r="Q127" s="49"/>
      <c r="R127" s="49"/>
      <c r="S127" s="49"/>
      <c r="T127" s="97"/>
      <c r="AT127" s="25" t="s">
        <v>343</v>
      </c>
      <c r="AU127" s="25" t="s">
        <v>92</v>
      </c>
    </row>
    <row r="128" spans="2:51" s="11" customFormat="1" ht="13.5">
      <c r="B128" s="243"/>
      <c r="C128" s="244"/>
      <c r="D128" s="239" t="s">
        <v>278</v>
      </c>
      <c r="E128" s="245" t="s">
        <v>40</v>
      </c>
      <c r="F128" s="246" t="s">
        <v>2774</v>
      </c>
      <c r="G128" s="244"/>
      <c r="H128" s="245" t="s">
        <v>40</v>
      </c>
      <c r="I128" s="247"/>
      <c r="J128" s="244"/>
      <c r="K128" s="244"/>
      <c r="L128" s="248"/>
      <c r="M128" s="249"/>
      <c r="N128" s="250"/>
      <c r="O128" s="250"/>
      <c r="P128" s="250"/>
      <c r="Q128" s="250"/>
      <c r="R128" s="250"/>
      <c r="S128" s="250"/>
      <c r="T128" s="251"/>
      <c r="AT128" s="252" t="s">
        <v>278</v>
      </c>
      <c r="AU128" s="252" t="s">
        <v>92</v>
      </c>
      <c r="AV128" s="11" t="s">
        <v>24</v>
      </c>
      <c r="AW128" s="11" t="s">
        <v>47</v>
      </c>
      <c r="AX128" s="11" t="s">
        <v>84</v>
      </c>
      <c r="AY128" s="252" t="s">
        <v>261</v>
      </c>
    </row>
    <row r="129" spans="2:51" s="11" customFormat="1" ht="13.5">
      <c r="B129" s="243"/>
      <c r="C129" s="244"/>
      <c r="D129" s="239" t="s">
        <v>278</v>
      </c>
      <c r="E129" s="245" t="s">
        <v>40</v>
      </c>
      <c r="F129" s="246" t="s">
        <v>2775</v>
      </c>
      <c r="G129" s="244"/>
      <c r="H129" s="245" t="s">
        <v>40</v>
      </c>
      <c r="I129" s="247"/>
      <c r="J129" s="244"/>
      <c r="K129" s="244"/>
      <c r="L129" s="248"/>
      <c r="M129" s="249"/>
      <c r="N129" s="250"/>
      <c r="O129" s="250"/>
      <c r="P129" s="250"/>
      <c r="Q129" s="250"/>
      <c r="R129" s="250"/>
      <c r="S129" s="250"/>
      <c r="T129" s="251"/>
      <c r="AT129" s="252" t="s">
        <v>278</v>
      </c>
      <c r="AU129" s="252" t="s">
        <v>92</v>
      </c>
      <c r="AV129" s="11" t="s">
        <v>24</v>
      </c>
      <c r="AW129" s="11" t="s">
        <v>47</v>
      </c>
      <c r="AX129" s="11" t="s">
        <v>84</v>
      </c>
      <c r="AY129" s="252" t="s">
        <v>261</v>
      </c>
    </row>
    <row r="130" spans="2:51" s="12" customFormat="1" ht="13.5">
      <c r="B130" s="253"/>
      <c r="C130" s="254"/>
      <c r="D130" s="239" t="s">
        <v>278</v>
      </c>
      <c r="E130" s="255" t="s">
        <v>40</v>
      </c>
      <c r="F130" s="256" t="s">
        <v>2776</v>
      </c>
      <c r="G130" s="254"/>
      <c r="H130" s="257">
        <v>71.56</v>
      </c>
      <c r="I130" s="258"/>
      <c r="J130" s="254"/>
      <c r="K130" s="254"/>
      <c r="L130" s="259"/>
      <c r="M130" s="260"/>
      <c r="N130" s="261"/>
      <c r="O130" s="261"/>
      <c r="P130" s="261"/>
      <c r="Q130" s="261"/>
      <c r="R130" s="261"/>
      <c r="S130" s="261"/>
      <c r="T130" s="262"/>
      <c r="AT130" s="263" t="s">
        <v>278</v>
      </c>
      <c r="AU130" s="263" t="s">
        <v>92</v>
      </c>
      <c r="AV130" s="12" t="s">
        <v>92</v>
      </c>
      <c r="AW130" s="12" t="s">
        <v>47</v>
      </c>
      <c r="AX130" s="12" t="s">
        <v>24</v>
      </c>
      <c r="AY130" s="263" t="s">
        <v>261</v>
      </c>
    </row>
    <row r="131" spans="2:65" s="1" customFormat="1" ht="14.4" customHeight="1">
      <c r="B131" s="48"/>
      <c r="C131" s="228" t="s">
        <v>308</v>
      </c>
      <c r="D131" s="228" t="s">
        <v>262</v>
      </c>
      <c r="E131" s="229" t="s">
        <v>2777</v>
      </c>
      <c r="F131" s="230" t="s">
        <v>2778</v>
      </c>
      <c r="G131" s="231" t="s">
        <v>2770</v>
      </c>
      <c r="H131" s="232">
        <v>127.88</v>
      </c>
      <c r="I131" s="233"/>
      <c r="J131" s="232">
        <f>ROUND(I131*H131,2)</f>
        <v>0</v>
      </c>
      <c r="K131" s="230" t="s">
        <v>40</v>
      </c>
      <c r="L131" s="74"/>
      <c r="M131" s="234" t="s">
        <v>40</v>
      </c>
      <c r="N131" s="235" t="s">
        <v>55</v>
      </c>
      <c r="O131" s="49"/>
      <c r="P131" s="236">
        <f>O131*H131</f>
        <v>0</v>
      </c>
      <c r="Q131" s="236">
        <v>0</v>
      </c>
      <c r="R131" s="236">
        <f>Q131*H131</f>
        <v>0</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2779</v>
      </c>
    </row>
    <row r="132" spans="2:47" s="1" customFormat="1" ht="13.5">
      <c r="B132" s="48"/>
      <c r="C132" s="76"/>
      <c r="D132" s="239" t="s">
        <v>271</v>
      </c>
      <c r="E132" s="76"/>
      <c r="F132" s="242" t="s">
        <v>2780</v>
      </c>
      <c r="G132" s="76"/>
      <c r="H132" s="76"/>
      <c r="I132" s="198"/>
      <c r="J132" s="76"/>
      <c r="K132" s="76"/>
      <c r="L132" s="74"/>
      <c r="M132" s="241"/>
      <c r="N132" s="49"/>
      <c r="O132" s="49"/>
      <c r="P132" s="49"/>
      <c r="Q132" s="49"/>
      <c r="R132" s="49"/>
      <c r="S132" s="49"/>
      <c r="T132" s="97"/>
      <c r="AT132" s="25" t="s">
        <v>271</v>
      </c>
      <c r="AU132" s="25" t="s">
        <v>92</v>
      </c>
    </row>
    <row r="133" spans="2:51" s="12" customFormat="1" ht="13.5">
      <c r="B133" s="253"/>
      <c r="C133" s="254"/>
      <c r="D133" s="239" t="s">
        <v>278</v>
      </c>
      <c r="E133" s="255" t="s">
        <v>40</v>
      </c>
      <c r="F133" s="256" t="s">
        <v>2781</v>
      </c>
      <c r="G133" s="254"/>
      <c r="H133" s="257">
        <v>127.88</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22.8" customHeight="1">
      <c r="B134" s="48"/>
      <c r="C134" s="228" t="s">
        <v>313</v>
      </c>
      <c r="D134" s="228" t="s">
        <v>262</v>
      </c>
      <c r="E134" s="229" t="s">
        <v>2782</v>
      </c>
      <c r="F134" s="230" t="s">
        <v>2783</v>
      </c>
      <c r="G134" s="231" t="s">
        <v>474</v>
      </c>
      <c r="H134" s="232">
        <v>82</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2784</v>
      </c>
    </row>
    <row r="135" spans="2:47" s="1" customFormat="1" ht="13.5">
      <c r="B135" s="48"/>
      <c r="C135" s="76"/>
      <c r="D135" s="239" t="s">
        <v>269</v>
      </c>
      <c r="E135" s="76"/>
      <c r="F135" s="240" t="s">
        <v>2785</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2786</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2787</v>
      </c>
      <c r="G137" s="254"/>
      <c r="H137" s="257">
        <v>82</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29</v>
      </c>
      <c r="D138" s="228" t="s">
        <v>262</v>
      </c>
      <c r="E138" s="229" t="s">
        <v>2788</v>
      </c>
      <c r="F138" s="230" t="s">
        <v>2789</v>
      </c>
      <c r="G138" s="231" t="s">
        <v>474</v>
      </c>
      <c r="H138" s="232">
        <v>23</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2790</v>
      </c>
    </row>
    <row r="139" spans="2:47" s="1" customFormat="1" ht="13.5">
      <c r="B139" s="48"/>
      <c r="C139" s="76"/>
      <c r="D139" s="239" t="s">
        <v>269</v>
      </c>
      <c r="E139" s="76"/>
      <c r="F139" s="240" t="s">
        <v>2791</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2786</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2792</v>
      </c>
      <c r="G141" s="254"/>
      <c r="H141" s="257">
        <v>23</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22.8" customHeight="1">
      <c r="B142" s="48"/>
      <c r="C142" s="228" t="s">
        <v>324</v>
      </c>
      <c r="D142" s="228" t="s">
        <v>262</v>
      </c>
      <c r="E142" s="229" t="s">
        <v>2793</v>
      </c>
      <c r="F142" s="230" t="s">
        <v>2794</v>
      </c>
      <c r="G142" s="231" t="s">
        <v>474</v>
      </c>
      <c r="H142" s="232">
        <v>2</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2795</v>
      </c>
    </row>
    <row r="143" spans="2:47" s="1" customFormat="1" ht="13.5">
      <c r="B143" s="48"/>
      <c r="C143" s="76"/>
      <c r="D143" s="239" t="s">
        <v>269</v>
      </c>
      <c r="E143" s="76"/>
      <c r="F143" s="240" t="s">
        <v>2796</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2786</v>
      </c>
      <c r="G144" s="76"/>
      <c r="H144" s="76"/>
      <c r="I144" s="198"/>
      <c r="J144" s="76"/>
      <c r="K144" s="76"/>
      <c r="L144" s="74"/>
      <c r="M144" s="241"/>
      <c r="N144" s="49"/>
      <c r="O144" s="49"/>
      <c r="P144" s="49"/>
      <c r="Q144" s="49"/>
      <c r="R144" s="49"/>
      <c r="S144" s="49"/>
      <c r="T144" s="97"/>
      <c r="AT144" s="25" t="s">
        <v>343</v>
      </c>
      <c r="AU144" s="25" t="s">
        <v>92</v>
      </c>
    </row>
    <row r="145" spans="2:51" s="12" customFormat="1" ht="13.5">
      <c r="B145" s="253"/>
      <c r="C145" s="254"/>
      <c r="D145" s="239" t="s">
        <v>278</v>
      </c>
      <c r="E145" s="255" t="s">
        <v>40</v>
      </c>
      <c r="F145" s="256" t="s">
        <v>2797</v>
      </c>
      <c r="G145" s="254"/>
      <c r="H145" s="257">
        <v>2</v>
      </c>
      <c r="I145" s="258"/>
      <c r="J145" s="254"/>
      <c r="K145" s="254"/>
      <c r="L145" s="259"/>
      <c r="M145" s="260"/>
      <c r="N145" s="261"/>
      <c r="O145" s="261"/>
      <c r="P145" s="261"/>
      <c r="Q145" s="261"/>
      <c r="R145" s="261"/>
      <c r="S145" s="261"/>
      <c r="T145" s="262"/>
      <c r="AT145" s="263" t="s">
        <v>278</v>
      </c>
      <c r="AU145" s="263" t="s">
        <v>92</v>
      </c>
      <c r="AV145" s="12" t="s">
        <v>92</v>
      </c>
      <c r="AW145" s="12" t="s">
        <v>47</v>
      </c>
      <c r="AX145" s="12" t="s">
        <v>24</v>
      </c>
      <c r="AY145" s="263" t="s">
        <v>261</v>
      </c>
    </row>
    <row r="146" spans="2:65" s="1" customFormat="1" ht="22.8" customHeight="1">
      <c r="B146" s="48"/>
      <c r="C146" s="228" t="s">
        <v>538</v>
      </c>
      <c r="D146" s="228" t="s">
        <v>262</v>
      </c>
      <c r="E146" s="229" t="s">
        <v>2798</v>
      </c>
      <c r="F146" s="230" t="s">
        <v>2799</v>
      </c>
      <c r="G146" s="231" t="s">
        <v>474</v>
      </c>
      <c r="H146" s="232">
        <v>3</v>
      </c>
      <c r="I146" s="233"/>
      <c r="J146" s="232">
        <f>ROUND(I146*H146,2)</f>
        <v>0</v>
      </c>
      <c r="K146" s="230" t="s">
        <v>266</v>
      </c>
      <c r="L146" s="74"/>
      <c r="M146" s="234" t="s">
        <v>40</v>
      </c>
      <c r="N146" s="235" t="s">
        <v>55</v>
      </c>
      <c r="O146" s="49"/>
      <c r="P146" s="236">
        <f>O146*H146</f>
        <v>0</v>
      </c>
      <c r="Q146" s="236">
        <v>0</v>
      </c>
      <c r="R146" s="236">
        <f>Q146*H146</f>
        <v>0</v>
      </c>
      <c r="S146" s="236">
        <v>0</v>
      </c>
      <c r="T146" s="237">
        <f>S146*H146</f>
        <v>0</v>
      </c>
      <c r="AR146" s="25" t="s">
        <v>287</v>
      </c>
      <c r="AT146" s="25" t="s">
        <v>262</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2800</v>
      </c>
    </row>
    <row r="147" spans="2:47" s="1" customFormat="1" ht="13.5">
      <c r="B147" s="48"/>
      <c r="C147" s="76"/>
      <c r="D147" s="239" t="s">
        <v>269</v>
      </c>
      <c r="E147" s="76"/>
      <c r="F147" s="240" t="s">
        <v>2801</v>
      </c>
      <c r="G147" s="76"/>
      <c r="H147" s="76"/>
      <c r="I147" s="198"/>
      <c r="J147" s="76"/>
      <c r="K147" s="76"/>
      <c r="L147" s="74"/>
      <c r="M147" s="241"/>
      <c r="N147" s="49"/>
      <c r="O147" s="49"/>
      <c r="P147" s="49"/>
      <c r="Q147" s="49"/>
      <c r="R147" s="49"/>
      <c r="S147" s="49"/>
      <c r="T147" s="97"/>
      <c r="AT147" s="25" t="s">
        <v>269</v>
      </c>
      <c r="AU147" s="25" t="s">
        <v>92</v>
      </c>
    </row>
    <row r="148" spans="2:47" s="1" customFormat="1" ht="13.5">
      <c r="B148" s="48"/>
      <c r="C148" s="76"/>
      <c r="D148" s="239" t="s">
        <v>343</v>
      </c>
      <c r="E148" s="76"/>
      <c r="F148" s="242" t="s">
        <v>2786</v>
      </c>
      <c r="G148" s="76"/>
      <c r="H148" s="76"/>
      <c r="I148" s="198"/>
      <c r="J148" s="76"/>
      <c r="K148" s="76"/>
      <c r="L148" s="74"/>
      <c r="M148" s="241"/>
      <c r="N148" s="49"/>
      <c r="O148" s="49"/>
      <c r="P148" s="49"/>
      <c r="Q148" s="49"/>
      <c r="R148" s="49"/>
      <c r="S148" s="49"/>
      <c r="T148" s="97"/>
      <c r="AT148" s="25" t="s">
        <v>343</v>
      </c>
      <c r="AU148" s="25" t="s">
        <v>92</v>
      </c>
    </row>
    <row r="149" spans="2:51" s="12" customFormat="1" ht="13.5">
      <c r="B149" s="253"/>
      <c r="C149" s="254"/>
      <c r="D149" s="239" t="s">
        <v>278</v>
      </c>
      <c r="E149" s="255" t="s">
        <v>40</v>
      </c>
      <c r="F149" s="256" t="s">
        <v>2802</v>
      </c>
      <c r="G149" s="254"/>
      <c r="H149" s="257">
        <v>3</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22.8" customHeight="1">
      <c r="B150" s="48"/>
      <c r="C150" s="228" t="s">
        <v>545</v>
      </c>
      <c r="D150" s="228" t="s">
        <v>262</v>
      </c>
      <c r="E150" s="229" t="s">
        <v>2803</v>
      </c>
      <c r="F150" s="230" t="s">
        <v>2804</v>
      </c>
      <c r="G150" s="231" t="s">
        <v>474</v>
      </c>
      <c r="H150" s="232">
        <v>2</v>
      </c>
      <c r="I150" s="233"/>
      <c r="J150" s="232">
        <f>ROUND(I150*H150,2)</f>
        <v>0</v>
      </c>
      <c r="K150" s="230" t="s">
        <v>266</v>
      </c>
      <c r="L150" s="74"/>
      <c r="M150" s="234" t="s">
        <v>40</v>
      </c>
      <c r="N150" s="235" t="s">
        <v>55</v>
      </c>
      <c r="O150" s="49"/>
      <c r="P150" s="236">
        <f>O150*H150</f>
        <v>0</v>
      </c>
      <c r="Q150" s="236">
        <v>0</v>
      </c>
      <c r="R150" s="236">
        <f>Q150*H150</f>
        <v>0</v>
      </c>
      <c r="S150" s="236">
        <v>0</v>
      </c>
      <c r="T150" s="237">
        <f>S150*H150</f>
        <v>0</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2805</v>
      </c>
    </row>
    <row r="151" spans="2:47" s="1" customFormat="1" ht="13.5">
      <c r="B151" s="48"/>
      <c r="C151" s="76"/>
      <c r="D151" s="239" t="s">
        <v>269</v>
      </c>
      <c r="E151" s="76"/>
      <c r="F151" s="240" t="s">
        <v>2806</v>
      </c>
      <c r="G151" s="76"/>
      <c r="H151" s="76"/>
      <c r="I151" s="198"/>
      <c r="J151" s="76"/>
      <c r="K151" s="76"/>
      <c r="L151" s="74"/>
      <c r="M151" s="241"/>
      <c r="N151" s="49"/>
      <c r="O151" s="49"/>
      <c r="P151" s="49"/>
      <c r="Q151" s="49"/>
      <c r="R151" s="49"/>
      <c r="S151" s="49"/>
      <c r="T151" s="97"/>
      <c r="AT151" s="25" t="s">
        <v>269</v>
      </c>
      <c r="AU151" s="25" t="s">
        <v>92</v>
      </c>
    </row>
    <row r="152" spans="2:47" s="1" customFormat="1" ht="13.5">
      <c r="B152" s="48"/>
      <c r="C152" s="76"/>
      <c r="D152" s="239" t="s">
        <v>343</v>
      </c>
      <c r="E152" s="76"/>
      <c r="F152" s="242" t="s">
        <v>2786</v>
      </c>
      <c r="G152" s="76"/>
      <c r="H152" s="76"/>
      <c r="I152" s="198"/>
      <c r="J152" s="76"/>
      <c r="K152" s="76"/>
      <c r="L152" s="74"/>
      <c r="M152" s="241"/>
      <c r="N152" s="49"/>
      <c r="O152" s="49"/>
      <c r="P152" s="49"/>
      <c r="Q152" s="49"/>
      <c r="R152" s="49"/>
      <c r="S152" s="49"/>
      <c r="T152" s="97"/>
      <c r="AT152" s="25" t="s">
        <v>343</v>
      </c>
      <c r="AU152" s="25" t="s">
        <v>92</v>
      </c>
    </row>
    <row r="153" spans="2:51" s="12" customFormat="1" ht="13.5">
      <c r="B153" s="253"/>
      <c r="C153" s="254"/>
      <c r="D153" s="239" t="s">
        <v>278</v>
      </c>
      <c r="E153" s="255" t="s">
        <v>40</v>
      </c>
      <c r="F153" s="256" t="s">
        <v>2797</v>
      </c>
      <c r="G153" s="254"/>
      <c r="H153" s="257">
        <v>2</v>
      </c>
      <c r="I153" s="258"/>
      <c r="J153" s="254"/>
      <c r="K153" s="254"/>
      <c r="L153" s="259"/>
      <c r="M153" s="260"/>
      <c r="N153" s="261"/>
      <c r="O153" s="261"/>
      <c r="P153" s="261"/>
      <c r="Q153" s="261"/>
      <c r="R153" s="261"/>
      <c r="S153" s="261"/>
      <c r="T153" s="262"/>
      <c r="AT153" s="263" t="s">
        <v>278</v>
      </c>
      <c r="AU153" s="263" t="s">
        <v>92</v>
      </c>
      <c r="AV153" s="12" t="s">
        <v>92</v>
      </c>
      <c r="AW153" s="12" t="s">
        <v>47</v>
      </c>
      <c r="AX153" s="12" t="s">
        <v>24</v>
      </c>
      <c r="AY153" s="263" t="s">
        <v>261</v>
      </c>
    </row>
    <row r="154" spans="2:65" s="1" customFormat="1" ht="22.8" customHeight="1">
      <c r="B154" s="48"/>
      <c r="C154" s="228" t="s">
        <v>551</v>
      </c>
      <c r="D154" s="228" t="s">
        <v>262</v>
      </c>
      <c r="E154" s="229" t="s">
        <v>2807</v>
      </c>
      <c r="F154" s="230" t="s">
        <v>2808</v>
      </c>
      <c r="G154" s="231" t="s">
        <v>474</v>
      </c>
      <c r="H154" s="232">
        <v>1</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2809</v>
      </c>
    </row>
    <row r="155" spans="2:47" s="1" customFormat="1" ht="13.5">
      <c r="B155" s="48"/>
      <c r="C155" s="76"/>
      <c r="D155" s="239" t="s">
        <v>269</v>
      </c>
      <c r="E155" s="76"/>
      <c r="F155" s="240" t="s">
        <v>2810</v>
      </c>
      <c r="G155" s="76"/>
      <c r="H155" s="76"/>
      <c r="I155" s="198"/>
      <c r="J155" s="76"/>
      <c r="K155" s="76"/>
      <c r="L155" s="74"/>
      <c r="M155" s="241"/>
      <c r="N155" s="49"/>
      <c r="O155" s="49"/>
      <c r="P155" s="49"/>
      <c r="Q155" s="49"/>
      <c r="R155" s="49"/>
      <c r="S155" s="49"/>
      <c r="T155" s="97"/>
      <c r="AT155" s="25" t="s">
        <v>269</v>
      </c>
      <c r="AU155" s="25" t="s">
        <v>92</v>
      </c>
    </row>
    <row r="156" spans="2:47" s="1" customFormat="1" ht="13.5">
      <c r="B156" s="48"/>
      <c r="C156" s="76"/>
      <c r="D156" s="239" t="s">
        <v>343</v>
      </c>
      <c r="E156" s="76"/>
      <c r="F156" s="242" t="s">
        <v>2786</v>
      </c>
      <c r="G156" s="76"/>
      <c r="H156" s="76"/>
      <c r="I156" s="198"/>
      <c r="J156" s="76"/>
      <c r="K156" s="76"/>
      <c r="L156" s="74"/>
      <c r="M156" s="241"/>
      <c r="N156" s="49"/>
      <c r="O156" s="49"/>
      <c r="P156" s="49"/>
      <c r="Q156" s="49"/>
      <c r="R156" s="49"/>
      <c r="S156" s="49"/>
      <c r="T156" s="97"/>
      <c r="AT156" s="25" t="s">
        <v>343</v>
      </c>
      <c r="AU156" s="25" t="s">
        <v>92</v>
      </c>
    </row>
    <row r="157" spans="2:51" s="12" customFormat="1" ht="13.5">
      <c r="B157" s="253"/>
      <c r="C157" s="254"/>
      <c r="D157" s="239" t="s">
        <v>278</v>
      </c>
      <c r="E157" s="255" t="s">
        <v>40</v>
      </c>
      <c r="F157" s="256" t="s">
        <v>2811</v>
      </c>
      <c r="G157" s="254"/>
      <c r="H157" s="257">
        <v>1</v>
      </c>
      <c r="I157" s="258"/>
      <c r="J157" s="254"/>
      <c r="K157" s="254"/>
      <c r="L157" s="259"/>
      <c r="M157" s="260"/>
      <c r="N157" s="261"/>
      <c r="O157" s="261"/>
      <c r="P157" s="261"/>
      <c r="Q157" s="261"/>
      <c r="R157" s="261"/>
      <c r="S157" s="261"/>
      <c r="T157" s="262"/>
      <c r="AT157" s="263" t="s">
        <v>278</v>
      </c>
      <c r="AU157" s="263" t="s">
        <v>92</v>
      </c>
      <c r="AV157" s="12" t="s">
        <v>92</v>
      </c>
      <c r="AW157" s="12" t="s">
        <v>47</v>
      </c>
      <c r="AX157" s="12" t="s">
        <v>24</v>
      </c>
      <c r="AY157" s="263" t="s">
        <v>261</v>
      </c>
    </row>
    <row r="158" spans="2:65" s="1" customFormat="1" ht="22.8" customHeight="1">
      <c r="B158" s="48"/>
      <c r="C158" s="228" t="s">
        <v>10</v>
      </c>
      <c r="D158" s="228" t="s">
        <v>262</v>
      </c>
      <c r="E158" s="229" t="s">
        <v>2812</v>
      </c>
      <c r="F158" s="230" t="s">
        <v>2813</v>
      </c>
      <c r="G158" s="231" t="s">
        <v>474</v>
      </c>
      <c r="H158" s="232">
        <v>82</v>
      </c>
      <c r="I158" s="233"/>
      <c r="J158" s="232">
        <f>ROUND(I158*H158,2)</f>
        <v>0</v>
      </c>
      <c r="K158" s="230" t="s">
        <v>266</v>
      </c>
      <c r="L158" s="74"/>
      <c r="M158" s="234" t="s">
        <v>40</v>
      </c>
      <c r="N158" s="235" t="s">
        <v>55</v>
      </c>
      <c r="O158" s="49"/>
      <c r="P158" s="236">
        <f>O158*H158</f>
        <v>0</v>
      </c>
      <c r="Q158" s="236">
        <v>0</v>
      </c>
      <c r="R158" s="236">
        <f>Q158*H158</f>
        <v>0</v>
      </c>
      <c r="S158" s="236">
        <v>0</v>
      </c>
      <c r="T158" s="237">
        <f>S158*H158</f>
        <v>0</v>
      </c>
      <c r="AR158" s="25" t="s">
        <v>287</v>
      </c>
      <c r="AT158" s="25" t="s">
        <v>262</v>
      </c>
      <c r="AU158" s="25" t="s">
        <v>92</v>
      </c>
      <c r="AY158" s="25" t="s">
        <v>261</v>
      </c>
      <c r="BE158" s="238">
        <f>IF(N158="základní",J158,0)</f>
        <v>0</v>
      </c>
      <c r="BF158" s="238">
        <f>IF(N158="snížená",J158,0)</f>
        <v>0</v>
      </c>
      <c r="BG158" s="238">
        <f>IF(N158="zákl. přenesená",J158,0)</f>
        <v>0</v>
      </c>
      <c r="BH158" s="238">
        <f>IF(N158="sníž. přenesená",J158,0)</f>
        <v>0</v>
      </c>
      <c r="BI158" s="238">
        <f>IF(N158="nulová",J158,0)</f>
        <v>0</v>
      </c>
      <c r="BJ158" s="25" t="s">
        <v>24</v>
      </c>
      <c r="BK158" s="238">
        <f>ROUND(I158*H158,2)</f>
        <v>0</v>
      </c>
      <c r="BL158" s="25" t="s">
        <v>287</v>
      </c>
      <c r="BM158" s="25" t="s">
        <v>2814</v>
      </c>
    </row>
    <row r="159" spans="2:47" s="1" customFormat="1" ht="13.5">
      <c r="B159" s="48"/>
      <c r="C159" s="76"/>
      <c r="D159" s="239" t="s">
        <v>269</v>
      </c>
      <c r="E159" s="76"/>
      <c r="F159" s="240" t="s">
        <v>2815</v>
      </c>
      <c r="G159" s="76"/>
      <c r="H159" s="76"/>
      <c r="I159" s="198"/>
      <c r="J159" s="76"/>
      <c r="K159" s="76"/>
      <c r="L159" s="74"/>
      <c r="M159" s="241"/>
      <c r="N159" s="49"/>
      <c r="O159" s="49"/>
      <c r="P159" s="49"/>
      <c r="Q159" s="49"/>
      <c r="R159" s="49"/>
      <c r="S159" s="49"/>
      <c r="T159" s="97"/>
      <c r="AT159" s="25" t="s">
        <v>269</v>
      </c>
      <c r="AU159" s="25" t="s">
        <v>92</v>
      </c>
    </row>
    <row r="160" spans="2:47" s="1" customFormat="1" ht="13.5">
      <c r="B160" s="48"/>
      <c r="C160" s="76"/>
      <c r="D160" s="239" t="s">
        <v>343</v>
      </c>
      <c r="E160" s="76"/>
      <c r="F160" s="242" t="s">
        <v>2786</v>
      </c>
      <c r="G160" s="76"/>
      <c r="H160" s="76"/>
      <c r="I160" s="198"/>
      <c r="J160" s="76"/>
      <c r="K160" s="76"/>
      <c r="L160" s="74"/>
      <c r="M160" s="241"/>
      <c r="N160" s="49"/>
      <c r="O160" s="49"/>
      <c r="P160" s="49"/>
      <c r="Q160" s="49"/>
      <c r="R160" s="49"/>
      <c r="S160" s="49"/>
      <c r="T160" s="97"/>
      <c r="AT160" s="25" t="s">
        <v>343</v>
      </c>
      <c r="AU160" s="25" t="s">
        <v>92</v>
      </c>
    </row>
    <row r="161" spans="2:47" s="1" customFormat="1" ht="13.5">
      <c r="B161" s="48"/>
      <c r="C161" s="76"/>
      <c r="D161" s="239" t="s">
        <v>271</v>
      </c>
      <c r="E161" s="76"/>
      <c r="F161" s="242" t="s">
        <v>2816</v>
      </c>
      <c r="G161" s="76"/>
      <c r="H161" s="76"/>
      <c r="I161" s="198"/>
      <c r="J161" s="76"/>
      <c r="K161" s="76"/>
      <c r="L161" s="74"/>
      <c r="M161" s="241"/>
      <c r="N161" s="49"/>
      <c r="O161" s="49"/>
      <c r="P161" s="49"/>
      <c r="Q161" s="49"/>
      <c r="R161" s="49"/>
      <c r="S161" s="49"/>
      <c r="T161" s="97"/>
      <c r="AT161" s="25" t="s">
        <v>271</v>
      </c>
      <c r="AU161" s="25" t="s">
        <v>92</v>
      </c>
    </row>
    <row r="162" spans="2:51" s="12" customFormat="1" ht="13.5">
      <c r="B162" s="253"/>
      <c r="C162" s="254"/>
      <c r="D162" s="239" t="s">
        <v>278</v>
      </c>
      <c r="E162" s="255" t="s">
        <v>40</v>
      </c>
      <c r="F162" s="256" t="s">
        <v>2817</v>
      </c>
      <c r="G162" s="254"/>
      <c r="H162" s="257">
        <v>82</v>
      </c>
      <c r="I162" s="258"/>
      <c r="J162" s="254"/>
      <c r="K162" s="254"/>
      <c r="L162" s="259"/>
      <c r="M162" s="260"/>
      <c r="N162" s="261"/>
      <c r="O162" s="261"/>
      <c r="P162" s="261"/>
      <c r="Q162" s="261"/>
      <c r="R162" s="261"/>
      <c r="S162" s="261"/>
      <c r="T162" s="262"/>
      <c r="AT162" s="263" t="s">
        <v>278</v>
      </c>
      <c r="AU162" s="263" t="s">
        <v>92</v>
      </c>
      <c r="AV162" s="12" t="s">
        <v>92</v>
      </c>
      <c r="AW162" s="12" t="s">
        <v>47</v>
      </c>
      <c r="AX162" s="12" t="s">
        <v>24</v>
      </c>
      <c r="AY162" s="263" t="s">
        <v>261</v>
      </c>
    </row>
    <row r="163" spans="2:65" s="1" customFormat="1" ht="22.8" customHeight="1">
      <c r="B163" s="48"/>
      <c r="C163" s="228" t="s">
        <v>563</v>
      </c>
      <c r="D163" s="228" t="s">
        <v>262</v>
      </c>
      <c r="E163" s="229" t="s">
        <v>2818</v>
      </c>
      <c r="F163" s="230" t="s">
        <v>2819</v>
      </c>
      <c r="G163" s="231" t="s">
        <v>474</v>
      </c>
      <c r="H163" s="232">
        <v>23</v>
      </c>
      <c r="I163" s="233"/>
      <c r="J163" s="232">
        <f>ROUND(I163*H163,2)</f>
        <v>0</v>
      </c>
      <c r="K163" s="230" t="s">
        <v>266</v>
      </c>
      <c r="L163" s="74"/>
      <c r="M163" s="234" t="s">
        <v>40</v>
      </c>
      <c r="N163" s="235" t="s">
        <v>55</v>
      </c>
      <c r="O163" s="49"/>
      <c r="P163" s="236">
        <f>O163*H163</f>
        <v>0</v>
      </c>
      <c r="Q163" s="236">
        <v>0</v>
      </c>
      <c r="R163" s="236">
        <f>Q163*H163</f>
        <v>0</v>
      </c>
      <c r="S163" s="236">
        <v>0</v>
      </c>
      <c r="T163" s="237">
        <f>S163*H163</f>
        <v>0</v>
      </c>
      <c r="AR163" s="25" t="s">
        <v>287</v>
      </c>
      <c r="AT163" s="25" t="s">
        <v>262</v>
      </c>
      <c r="AU163" s="25" t="s">
        <v>92</v>
      </c>
      <c r="AY163" s="25" t="s">
        <v>261</v>
      </c>
      <c r="BE163" s="238">
        <f>IF(N163="základní",J163,0)</f>
        <v>0</v>
      </c>
      <c r="BF163" s="238">
        <f>IF(N163="snížená",J163,0)</f>
        <v>0</v>
      </c>
      <c r="BG163" s="238">
        <f>IF(N163="zákl. přenesená",J163,0)</f>
        <v>0</v>
      </c>
      <c r="BH163" s="238">
        <f>IF(N163="sníž. přenesená",J163,0)</f>
        <v>0</v>
      </c>
      <c r="BI163" s="238">
        <f>IF(N163="nulová",J163,0)</f>
        <v>0</v>
      </c>
      <c r="BJ163" s="25" t="s">
        <v>24</v>
      </c>
      <c r="BK163" s="238">
        <f>ROUND(I163*H163,2)</f>
        <v>0</v>
      </c>
      <c r="BL163" s="25" t="s">
        <v>287</v>
      </c>
      <c r="BM163" s="25" t="s">
        <v>2820</v>
      </c>
    </row>
    <row r="164" spans="2:47" s="1" customFormat="1" ht="13.5">
      <c r="B164" s="48"/>
      <c r="C164" s="76"/>
      <c r="D164" s="239" t="s">
        <v>269</v>
      </c>
      <c r="E164" s="76"/>
      <c r="F164" s="240" t="s">
        <v>2821</v>
      </c>
      <c r="G164" s="76"/>
      <c r="H164" s="76"/>
      <c r="I164" s="198"/>
      <c r="J164" s="76"/>
      <c r="K164" s="76"/>
      <c r="L164" s="74"/>
      <c r="M164" s="241"/>
      <c r="N164" s="49"/>
      <c r="O164" s="49"/>
      <c r="P164" s="49"/>
      <c r="Q164" s="49"/>
      <c r="R164" s="49"/>
      <c r="S164" s="49"/>
      <c r="T164" s="97"/>
      <c r="AT164" s="25" t="s">
        <v>269</v>
      </c>
      <c r="AU164" s="25" t="s">
        <v>92</v>
      </c>
    </row>
    <row r="165" spans="2:47" s="1" customFormat="1" ht="13.5">
      <c r="B165" s="48"/>
      <c r="C165" s="76"/>
      <c r="D165" s="239" t="s">
        <v>343</v>
      </c>
      <c r="E165" s="76"/>
      <c r="F165" s="242" t="s">
        <v>2786</v>
      </c>
      <c r="G165" s="76"/>
      <c r="H165" s="76"/>
      <c r="I165" s="198"/>
      <c r="J165" s="76"/>
      <c r="K165" s="76"/>
      <c r="L165" s="74"/>
      <c r="M165" s="241"/>
      <c r="N165" s="49"/>
      <c r="O165" s="49"/>
      <c r="P165" s="49"/>
      <c r="Q165" s="49"/>
      <c r="R165" s="49"/>
      <c r="S165" s="49"/>
      <c r="T165" s="97"/>
      <c r="AT165" s="25" t="s">
        <v>343</v>
      </c>
      <c r="AU165" s="25" t="s">
        <v>92</v>
      </c>
    </row>
    <row r="166" spans="2:47" s="1" customFormat="1" ht="13.5">
      <c r="B166" s="48"/>
      <c r="C166" s="76"/>
      <c r="D166" s="239" t="s">
        <v>271</v>
      </c>
      <c r="E166" s="76"/>
      <c r="F166" s="242" t="s">
        <v>2816</v>
      </c>
      <c r="G166" s="76"/>
      <c r="H166" s="76"/>
      <c r="I166" s="198"/>
      <c r="J166" s="76"/>
      <c r="K166" s="76"/>
      <c r="L166" s="74"/>
      <c r="M166" s="241"/>
      <c r="N166" s="49"/>
      <c r="O166" s="49"/>
      <c r="P166" s="49"/>
      <c r="Q166" s="49"/>
      <c r="R166" s="49"/>
      <c r="S166" s="49"/>
      <c r="T166" s="97"/>
      <c r="AT166" s="25" t="s">
        <v>271</v>
      </c>
      <c r="AU166" s="25" t="s">
        <v>92</v>
      </c>
    </row>
    <row r="167" spans="2:51" s="12" customFormat="1" ht="13.5">
      <c r="B167" s="253"/>
      <c r="C167" s="254"/>
      <c r="D167" s="239" t="s">
        <v>278</v>
      </c>
      <c r="E167" s="255" t="s">
        <v>40</v>
      </c>
      <c r="F167" s="256" t="s">
        <v>2822</v>
      </c>
      <c r="G167" s="254"/>
      <c r="H167" s="257">
        <v>23</v>
      </c>
      <c r="I167" s="258"/>
      <c r="J167" s="254"/>
      <c r="K167" s="254"/>
      <c r="L167" s="259"/>
      <c r="M167" s="260"/>
      <c r="N167" s="261"/>
      <c r="O167" s="261"/>
      <c r="P167" s="261"/>
      <c r="Q167" s="261"/>
      <c r="R167" s="261"/>
      <c r="S167" s="261"/>
      <c r="T167" s="262"/>
      <c r="AT167" s="263" t="s">
        <v>278</v>
      </c>
      <c r="AU167" s="263" t="s">
        <v>92</v>
      </c>
      <c r="AV167" s="12" t="s">
        <v>92</v>
      </c>
      <c r="AW167" s="12" t="s">
        <v>47</v>
      </c>
      <c r="AX167" s="12" t="s">
        <v>24</v>
      </c>
      <c r="AY167" s="263" t="s">
        <v>261</v>
      </c>
    </row>
    <row r="168" spans="2:65" s="1" customFormat="1" ht="22.8" customHeight="1">
      <c r="B168" s="48"/>
      <c r="C168" s="228" t="s">
        <v>566</v>
      </c>
      <c r="D168" s="228" t="s">
        <v>262</v>
      </c>
      <c r="E168" s="229" t="s">
        <v>2823</v>
      </c>
      <c r="F168" s="230" t="s">
        <v>2824</v>
      </c>
      <c r="G168" s="231" t="s">
        <v>474</v>
      </c>
      <c r="H168" s="232">
        <v>2</v>
      </c>
      <c r="I168" s="233"/>
      <c r="J168" s="232">
        <f>ROUND(I168*H168,2)</f>
        <v>0</v>
      </c>
      <c r="K168" s="230" t="s">
        <v>266</v>
      </c>
      <c r="L168" s="74"/>
      <c r="M168" s="234" t="s">
        <v>40</v>
      </c>
      <c r="N168" s="235" t="s">
        <v>55</v>
      </c>
      <c r="O168" s="49"/>
      <c r="P168" s="236">
        <f>O168*H168</f>
        <v>0</v>
      </c>
      <c r="Q168" s="236">
        <v>0</v>
      </c>
      <c r="R168" s="236">
        <f>Q168*H168</f>
        <v>0</v>
      </c>
      <c r="S168" s="236">
        <v>0</v>
      </c>
      <c r="T168" s="237">
        <f>S168*H168</f>
        <v>0</v>
      </c>
      <c r="AR168" s="25" t="s">
        <v>287</v>
      </c>
      <c r="AT168" s="25" t="s">
        <v>262</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2825</v>
      </c>
    </row>
    <row r="169" spans="2:47" s="1" customFormat="1" ht="13.5">
      <c r="B169" s="48"/>
      <c r="C169" s="76"/>
      <c r="D169" s="239" t="s">
        <v>269</v>
      </c>
      <c r="E169" s="76"/>
      <c r="F169" s="240" t="s">
        <v>2826</v>
      </c>
      <c r="G169" s="76"/>
      <c r="H169" s="76"/>
      <c r="I169" s="198"/>
      <c r="J169" s="76"/>
      <c r="K169" s="76"/>
      <c r="L169" s="74"/>
      <c r="M169" s="241"/>
      <c r="N169" s="49"/>
      <c r="O169" s="49"/>
      <c r="P169" s="49"/>
      <c r="Q169" s="49"/>
      <c r="R169" s="49"/>
      <c r="S169" s="49"/>
      <c r="T169" s="97"/>
      <c r="AT169" s="25" t="s">
        <v>269</v>
      </c>
      <c r="AU169" s="25" t="s">
        <v>92</v>
      </c>
    </row>
    <row r="170" spans="2:47" s="1" customFormat="1" ht="13.5">
      <c r="B170" s="48"/>
      <c r="C170" s="76"/>
      <c r="D170" s="239" t="s">
        <v>343</v>
      </c>
      <c r="E170" s="76"/>
      <c r="F170" s="242" t="s">
        <v>2786</v>
      </c>
      <c r="G170" s="76"/>
      <c r="H170" s="76"/>
      <c r="I170" s="198"/>
      <c r="J170" s="76"/>
      <c r="K170" s="76"/>
      <c r="L170" s="74"/>
      <c r="M170" s="241"/>
      <c r="N170" s="49"/>
      <c r="O170" s="49"/>
      <c r="P170" s="49"/>
      <c r="Q170" s="49"/>
      <c r="R170" s="49"/>
      <c r="S170" s="49"/>
      <c r="T170" s="97"/>
      <c r="AT170" s="25" t="s">
        <v>343</v>
      </c>
      <c r="AU170" s="25" t="s">
        <v>92</v>
      </c>
    </row>
    <row r="171" spans="2:47" s="1" customFormat="1" ht="13.5">
      <c r="B171" s="48"/>
      <c r="C171" s="76"/>
      <c r="D171" s="239" t="s">
        <v>271</v>
      </c>
      <c r="E171" s="76"/>
      <c r="F171" s="242" t="s">
        <v>2816</v>
      </c>
      <c r="G171" s="76"/>
      <c r="H171" s="76"/>
      <c r="I171" s="198"/>
      <c r="J171" s="76"/>
      <c r="K171" s="76"/>
      <c r="L171" s="74"/>
      <c r="M171" s="241"/>
      <c r="N171" s="49"/>
      <c r="O171" s="49"/>
      <c r="P171" s="49"/>
      <c r="Q171" s="49"/>
      <c r="R171" s="49"/>
      <c r="S171" s="49"/>
      <c r="T171" s="97"/>
      <c r="AT171" s="25" t="s">
        <v>271</v>
      </c>
      <c r="AU171" s="25" t="s">
        <v>92</v>
      </c>
    </row>
    <row r="172" spans="2:51" s="12" customFormat="1" ht="13.5">
      <c r="B172" s="253"/>
      <c r="C172" s="254"/>
      <c r="D172" s="239" t="s">
        <v>278</v>
      </c>
      <c r="E172" s="255" t="s">
        <v>40</v>
      </c>
      <c r="F172" s="256" t="s">
        <v>2827</v>
      </c>
      <c r="G172" s="254"/>
      <c r="H172" s="257">
        <v>2</v>
      </c>
      <c r="I172" s="258"/>
      <c r="J172" s="254"/>
      <c r="K172" s="254"/>
      <c r="L172" s="259"/>
      <c r="M172" s="260"/>
      <c r="N172" s="261"/>
      <c r="O172" s="261"/>
      <c r="P172" s="261"/>
      <c r="Q172" s="261"/>
      <c r="R172" s="261"/>
      <c r="S172" s="261"/>
      <c r="T172" s="262"/>
      <c r="AT172" s="263" t="s">
        <v>278</v>
      </c>
      <c r="AU172" s="263" t="s">
        <v>92</v>
      </c>
      <c r="AV172" s="12" t="s">
        <v>92</v>
      </c>
      <c r="AW172" s="12" t="s">
        <v>47</v>
      </c>
      <c r="AX172" s="12" t="s">
        <v>24</v>
      </c>
      <c r="AY172" s="263" t="s">
        <v>261</v>
      </c>
    </row>
    <row r="173" spans="2:65" s="1" customFormat="1" ht="22.8" customHeight="1">
      <c r="B173" s="48"/>
      <c r="C173" s="228" t="s">
        <v>572</v>
      </c>
      <c r="D173" s="228" t="s">
        <v>262</v>
      </c>
      <c r="E173" s="229" t="s">
        <v>2828</v>
      </c>
      <c r="F173" s="230" t="s">
        <v>2829</v>
      </c>
      <c r="G173" s="231" t="s">
        <v>474</v>
      </c>
      <c r="H173" s="232">
        <v>3</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2830</v>
      </c>
    </row>
    <row r="174" spans="2:47" s="1" customFormat="1" ht="13.5">
      <c r="B174" s="48"/>
      <c r="C174" s="76"/>
      <c r="D174" s="239" t="s">
        <v>269</v>
      </c>
      <c r="E174" s="76"/>
      <c r="F174" s="240" t="s">
        <v>2831</v>
      </c>
      <c r="G174" s="76"/>
      <c r="H174" s="76"/>
      <c r="I174" s="198"/>
      <c r="J174" s="76"/>
      <c r="K174" s="76"/>
      <c r="L174" s="74"/>
      <c r="M174" s="241"/>
      <c r="N174" s="49"/>
      <c r="O174" s="49"/>
      <c r="P174" s="49"/>
      <c r="Q174" s="49"/>
      <c r="R174" s="49"/>
      <c r="S174" s="49"/>
      <c r="T174" s="97"/>
      <c r="AT174" s="25" t="s">
        <v>269</v>
      </c>
      <c r="AU174" s="25" t="s">
        <v>92</v>
      </c>
    </row>
    <row r="175" spans="2:47" s="1" customFormat="1" ht="13.5">
      <c r="B175" s="48"/>
      <c r="C175" s="76"/>
      <c r="D175" s="239" t="s">
        <v>343</v>
      </c>
      <c r="E175" s="76"/>
      <c r="F175" s="242" t="s">
        <v>2786</v>
      </c>
      <c r="G175" s="76"/>
      <c r="H175" s="76"/>
      <c r="I175" s="198"/>
      <c r="J175" s="76"/>
      <c r="K175" s="76"/>
      <c r="L175" s="74"/>
      <c r="M175" s="241"/>
      <c r="N175" s="49"/>
      <c r="O175" s="49"/>
      <c r="P175" s="49"/>
      <c r="Q175" s="49"/>
      <c r="R175" s="49"/>
      <c r="S175" s="49"/>
      <c r="T175" s="97"/>
      <c r="AT175" s="25" t="s">
        <v>343</v>
      </c>
      <c r="AU175" s="25" t="s">
        <v>92</v>
      </c>
    </row>
    <row r="176" spans="2:47" s="1" customFormat="1" ht="13.5">
      <c r="B176" s="48"/>
      <c r="C176" s="76"/>
      <c r="D176" s="239" t="s">
        <v>271</v>
      </c>
      <c r="E176" s="76"/>
      <c r="F176" s="242" t="s">
        <v>2816</v>
      </c>
      <c r="G176" s="76"/>
      <c r="H176" s="76"/>
      <c r="I176" s="198"/>
      <c r="J176" s="76"/>
      <c r="K176" s="76"/>
      <c r="L176" s="74"/>
      <c r="M176" s="241"/>
      <c r="N176" s="49"/>
      <c r="O176" s="49"/>
      <c r="P176" s="49"/>
      <c r="Q176" s="49"/>
      <c r="R176" s="49"/>
      <c r="S176" s="49"/>
      <c r="T176" s="97"/>
      <c r="AT176" s="25" t="s">
        <v>271</v>
      </c>
      <c r="AU176" s="25" t="s">
        <v>92</v>
      </c>
    </row>
    <row r="177" spans="2:51" s="12" customFormat="1" ht="13.5">
      <c r="B177" s="253"/>
      <c r="C177" s="254"/>
      <c r="D177" s="239" t="s">
        <v>278</v>
      </c>
      <c r="E177" s="255" t="s">
        <v>40</v>
      </c>
      <c r="F177" s="256" t="s">
        <v>2832</v>
      </c>
      <c r="G177" s="254"/>
      <c r="H177" s="257">
        <v>3</v>
      </c>
      <c r="I177" s="258"/>
      <c r="J177" s="254"/>
      <c r="K177" s="254"/>
      <c r="L177" s="259"/>
      <c r="M177" s="260"/>
      <c r="N177" s="261"/>
      <c r="O177" s="261"/>
      <c r="P177" s="261"/>
      <c r="Q177" s="261"/>
      <c r="R177" s="261"/>
      <c r="S177" s="261"/>
      <c r="T177" s="262"/>
      <c r="AT177" s="263" t="s">
        <v>278</v>
      </c>
      <c r="AU177" s="263" t="s">
        <v>92</v>
      </c>
      <c r="AV177" s="12" t="s">
        <v>92</v>
      </c>
      <c r="AW177" s="12" t="s">
        <v>47</v>
      </c>
      <c r="AX177" s="12" t="s">
        <v>24</v>
      </c>
      <c r="AY177" s="263" t="s">
        <v>261</v>
      </c>
    </row>
    <row r="178" spans="2:65" s="1" customFormat="1" ht="22.8" customHeight="1">
      <c r="B178" s="48"/>
      <c r="C178" s="228" t="s">
        <v>578</v>
      </c>
      <c r="D178" s="228" t="s">
        <v>262</v>
      </c>
      <c r="E178" s="229" t="s">
        <v>2833</v>
      </c>
      <c r="F178" s="230" t="s">
        <v>2834</v>
      </c>
      <c r="G178" s="231" t="s">
        <v>474</v>
      </c>
      <c r="H178" s="232">
        <v>2</v>
      </c>
      <c r="I178" s="233"/>
      <c r="J178" s="232">
        <f>ROUND(I178*H178,2)</f>
        <v>0</v>
      </c>
      <c r="K178" s="230" t="s">
        <v>266</v>
      </c>
      <c r="L178" s="74"/>
      <c r="M178" s="234" t="s">
        <v>40</v>
      </c>
      <c r="N178" s="235" t="s">
        <v>55</v>
      </c>
      <c r="O178" s="49"/>
      <c r="P178" s="236">
        <f>O178*H178</f>
        <v>0</v>
      </c>
      <c r="Q178" s="236">
        <v>0</v>
      </c>
      <c r="R178" s="236">
        <f>Q178*H178</f>
        <v>0</v>
      </c>
      <c r="S178" s="236">
        <v>0</v>
      </c>
      <c r="T178" s="237">
        <f>S178*H178</f>
        <v>0</v>
      </c>
      <c r="AR178" s="25" t="s">
        <v>287</v>
      </c>
      <c r="AT178" s="25" t="s">
        <v>262</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2835</v>
      </c>
    </row>
    <row r="179" spans="2:47" s="1" customFormat="1" ht="13.5">
      <c r="B179" s="48"/>
      <c r="C179" s="76"/>
      <c r="D179" s="239" t="s">
        <v>269</v>
      </c>
      <c r="E179" s="76"/>
      <c r="F179" s="240" t="s">
        <v>2836</v>
      </c>
      <c r="G179" s="76"/>
      <c r="H179" s="76"/>
      <c r="I179" s="198"/>
      <c r="J179" s="76"/>
      <c r="K179" s="76"/>
      <c r="L179" s="74"/>
      <c r="M179" s="241"/>
      <c r="N179" s="49"/>
      <c r="O179" s="49"/>
      <c r="P179" s="49"/>
      <c r="Q179" s="49"/>
      <c r="R179" s="49"/>
      <c r="S179" s="49"/>
      <c r="T179" s="97"/>
      <c r="AT179" s="25" t="s">
        <v>269</v>
      </c>
      <c r="AU179" s="25" t="s">
        <v>92</v>
      </c>
    </row>
    <row r="180" spans="2:47" s="1" customFormat="1" ht="13.5">
      <c r="B180" s="48"/>
      <c r="C180" s="76"/>
      <c r="D180" s="239" t="s">
        <v>343</v>
      </c>
      <c r="E180" s="76"/>
      <c r="F180" s="242" t="s">
        <v>2786</v>
      </c>
      <c r="G180" s="76"/>
      <c r="H180" s="76"/>
      <c r="I180" s="198"/>
      <c r="J180" s="76"/>
      <c r="K180" s="76"/>
      <c r="L180" s="74"/>
      <c r="M180" s="241"/>
      <c r="N180" s="49"/>
      <c r="O180" s="49"/>
      <c r="P180" s="49"/>
      <c r="Q180" s="49"/>
      <c r="R180" s="49"/>
      <c r="S180" s="49"/>
      <c r="T180" s="97"/>
      <c r="AT180" s="25" t="s">
        <v>343</v>
      </c>
      <c r="AU180" s="25" t="s">
        <v>92</v>
      </c>
    </row>
    <row r="181" spans="2:47" s="1" customFormat="1" ht="13.5">
      <c r="B181" s="48"/>
      <c r="C181" s="76"/>
      <c r="D181" s="239" t="s">
        <v>271</v>
      </c>
      <c r="E181" s="76"/>
      <c r="F181" s="242" t="s">
        <v>2816</v>
      </c>
      <c r="G181" s="76"/>
      <c r="H181" s="76"/>
      <c r="I181" s="198"/>
      <c r="J181" s="76"/>
      <c r="K181" s="76"/>
      <c r="L181" s="74"/>
      <c r="M181" s="241"/>
      <c r="N181" s="49"/>
      <c r="O181" s="49"/>
      <c r="P181" s="49"/>
      <c r="Q181" s="49"/>
      <c r="R181" s="49"/>
      <c r="S181" s="49"/>
      <c r="T181" s="97"/>
      <c r="AT181" s="25" t="s">
        <v>271</v>
      </c>
      <c r="AU181" s="25" t="s">
        <v>92</v>
      </c>
    </row>
    <row r="182" spans="2:51" s="12" customFormat="1" ht="13.5">
      <c r="B182" s="253"/>
      <c r="C182" s="254"/>
      <c r="D182" s="239" t="s">
        <v>278</v>
      </c>
      <c r="E182" s="255" t="s">
        <v>40</v>
      </c>
      <c r="F182" s="256" t="s">
        <v>2827</v>
      </c>
      <c r="G182" s="254"/>
      <c r="H182" s="257">
        <v>2</v>
      </c>
      <c r="I182" s="258"/>
      <c r="J182" s="254"/>
      <c r="K182" s="254"/>
      <c r="L182" s="259"/>
      <c r="M182" s="260"/>
      <c r="N182" s="261"/>
      <c r="O182" s="261"/>
      <c r="P182" s="261"/>
      <c r="Q182" s="261"/>
      <c r="R182" s="261"/>
      <c r="S182" s="261"/>
      <c r="T182" s="262"/>
      <c r="AT182" s="263" t="s">
        <v>278</v>
      </c>
      <c r="AU182" s="263" t="s">
        <v>92</v>
      </c>
      <c r="AV182" s="12" t="s">
        <v>92</v>
      </c>
      <c r="AW182" s="12" t="s">
        <v>47</v>
      </c>
      <c r="AX182" s="12" t="s">
        <v>24</v>
      </c>
      <c r="AY182" s="263" t="s">
        <v>261</v>
      </c>
    </row>
    <row r="183" spans="2:65" s="1" customFormat="1" ht="22.8" customHeight="1">
      <c r="B183" s="48"/>
      <c r="C183" s="228" t="s">
        <v>584</v>
      </c>
      <c r="D183" s="228" t="s">
        <v>262</v>
      </c>
      <c r="E183" s="229" t="s">
        <v>2837</v>
      </c>
      <c r="F183" s="230" t="s">
        <v>2838</v>
      </c>
      <c r="G183" s="231" t="s">
        <v>474</v>
      </c>
      <c r="H183" s="232">
        <v>1</v>
      </c>
      <c r="I183" s="233"/>
      <c r="J183" s="232">
        <f>ROUND(I183*H183,2)</f>
        <v>0</v>
      </c>
      <c r="K183" s="230" t="s">
        <v>266</v>
      </c>
      <c r="L183" s="74"/>
      <c r="M183" s="234" t="s">
        <v>40</v>
      </c>
      <c r="N183" s="235" t="s">
        <v>55</v>
      </c>
      <c r="O183" s="49"/>
      <c r="P183" s="236">
        <f>O183*H183</f>
        <v>0</v>
      </c>
      <c r="Q183" s="236">
        <v>0</v>
      </c>
      <c r="R183" s="236">
        <f>Q183*H183</f>
        <v>0</v>
      </c>
      <c r="S183" s="236">
        <v>0</v>
      </c>
      <c r="T183" s="237">
        <f>S183*H183</f>
        <v>0</v>
      </c>
      <c r="AR183" s="25" t="s">
        <v>287</v>
      </c>
      <c r="AT183" s="25" t="s">
        <v>262</v>
      </c>
      <c r="AU183" s="25" t="s">
        <v>92</v>
      </c>
      <c r="AY183" s="25" t="s">
        <v>261</v>
      </c>
      <c r="BE183" s="238">
        <f>IF(N183="základní",J183,0)</f>
        <v>0</v>
      </c>
      <c r="BF183" s="238">
        <f>IF(N183="snížená",J183,0)</f>
        <v>0</v>
      </c>
      <c r="BG183" s="238">
        <f>IF(N183="zákl. přenesená",J183,0)</f>
        <v>0</v>
      </c>
      <c r="BH183" s="238">
        <f>IF(N183="sníž. přenesená",J183,0)</f>
        <v>0</v>
      </c>
      <c r="BI183" s="238">
        <f>IF(N183="nulová",J183,0)</f>
        <v>0</v>
      </c>
      <c r="BJ183" s="25" t="s">
        <v>24</v>
      </c>
      <c r="BK183" s="238">
        <f>ROUND(I183*H183,2)</f>
        <v>0</v>
      </c>
      <c r="BL183" s="25" t="s">
        <v>287</v>
      </c>
      <c r="BM183" s="25" t="s">
        <v>2839</v>
      </c>
    </row>
    <row r="184" spans="2:47" s="1" customFormat="1" ht="13.5">
      <c r="B184" s="48"/>
      <c r="C184" s="76"/>
      <c r="D184" s="239" t="s">
        <v>269</v>
      </c>
      <c r="E184" s="76"/>
      <c r="F184" s="240" t="s">
        <v>2840</v>
      </c>
      <c r="G184" s="76"/>
      <c r="H184" s="76"/>
      <c r="I184" s="198"/>
      <c r="J184" s="76"/>
      <c r="K184" s="76"/>
      <c r="L184" s="74"/>
      <c r="M184" s="241"/>
      <c r="N184" s="49"/>
      <c r="O184" s="49"/>
      <c r="P184" s="49"/>
      <c r="Q184" s="49"/>
      <c r="R184" s="49"/>
      <c r="S184" s="49"/>
      <c r="T184" s="97"/>
      <c r="AT184" s="25" t="s">
        <v>269</v>
      </c>
      <c r="AU184" s="25" t="s">
        <v>92</v>
      </c>
    </row>
    <row r="185" spans="2:47" s="1" customFormat="1" ht="13.5">
      <c r="B185" s="48"/>
      <c r="C185" s="76"/>
      <c r="D185" s="239" t="s">
        <v>343</v>
      </c>
      <c r="E185" s="76"/>
      <c r="F185" s="242" t="s">
        <v>2786</v>
      </c>
      <c r="G185" s="76"/>
      <c r="H185" s="76"/>
      <c r="I185" s="198"/>
      <c r="J185" s="76"/>
      <c r="K185" s="76"/>
      <c r="L185" s="74"/>
      <c r="M185" s="241"/>
      <c r="N185" s="49"/>
      <c r="O185" s="49"/>
      <c r="P185" s="49"/>
      <c r="Q185" s="49"/>
      <c r="R185" s="49"/>
      <c r="S185" s="49"/>
      <c r="T185" s="97"/>
      <c r="AT185" s="25" t="s">
        <v>343</v>
      </c>
      <c r="AU185" s="25" t="s">
        <v>92</v>
      </c>
    </row>
    <row r="186" spans="2:47" s="1" customFormat="1" ht="13.5">
      <c r="B186" s="48"/>
      <c r="C186" s="76"/>
      <c r="D186" s="239" t="s">
        <v>271</v>
      </c>
      <c r="E186" s="76"/>
      <c r="F186" s="242" t="s">
        <v>2816</v>
      </c>
      <c r="G186" s="76"/>
      <c r="H186" s="76"/>
      <c r="I186" s="198"/>
      <c r="J186" s="76"/>
      <c r="K186" s="76"/>
      <c r="L186" s="74"/>
      <c r="M186" s="241"/>
      <c r="N186" s="49"/>
      <c r="O186" s="49"/>
      <c r="P186" s="49"/>
      <c r="Q186" s="49"/>
      <c r="R186" s="49"/>
      <c r="S186" s="49"/>
      <c r="T186" s="97"/>
      <c r="AT186" s="25" t="s">
        <v>271</v>
      </c>
      <c r="AU186" s="25" t="s">
        <v>92</v>
      </c>
    </row>
    <row r="187" spans="2:51" s="12" customFormat="1" ht="13.5">
      <c r="B187" s="253"/>
      <c r="C187" s="254"/>
      <c r="D187" s="239" t="s">
        <v>278</v>
      </c>
      <c r="E187" s="255" t="s">
        <v>40</v>
      </c>
      <c r="F187" s="256" t="s">
        <v>2841</v>
      </c>
      <c r="G187" s="254"/>
      <c r="H187" s="257">
        <v>1</v>
      </c>
      <c r="I187" s="258"/>
      <c r="J187" s="254"/>
      <c r="K187" s="254"/>
      <c r="L187" s="259"/>
      <c r="M187" s="260"/>
      <c r="N187" s="261"/>
      <c r="O187" s="261"/>
      <c r="P187" s="261"/>
      <c r="Q187" s="261"/>
      <c r="R187" s="261"/>
      <c r="S187" s="261"/>
      <c r="T187" s="262"/>
      <c r="AT187" s="263" t="s">
        <v>278</v>
      </c>
      <c r="AU187" s="263" t="s">
        <v>92</v>
      </c>
      <c r="AV187" s="12" t="s">
        <v>92</v>
      </c>
      <c r="AW187" s="12" t="s">
        <v>47</v>
      </c>
      <c r="AX187" s="12" t="s">
        <v>24</v>
      </c>
      <c r="AY187" s="263" t="s">
        <v>261</v>
      </c>
    </row>
    <row r="188" spans="2:63" s="10" customFormat="1" ht="37.4" customHeight="1">
      <c r="B188" s="214"/>
      <c r="C188" s="215"/>
      <c r="D188" s="216" t="s">
        <v>83</v>
      </c>
      <c r="E188" s="217" t="s">
        <v>510</v>
      </c>
      <c r="F188" s="217" t="s">
        <v>2842</v>
      </c>
      <c r="G188" s="215"/>
      <c r="H188" s="215"/>
      <c r="I188" s="218"/>
      <c r="J188" s="219">
        <f>BK188</f>
        <v>0</v>
      </c>
      <c r="K188" s="215"/>
      <c r="L188" s="220"/>
      <c r="M188" s="221"/>
      <c r="N188" s="222"/>
      <c r="O188" s="222"/>
      <c r="P188" s="223">
        <f>P189</f>
        <v>0</v>
      </c>
      <c r="Q188" s="222"/>
      <c r="R188" s="223">
        <f>R189</f>
        <v>0</v>
      </c>
      <c r="S188" s="222"/>
      <c r="T188" s="224">
        <f>T189</f>
        <v>0</v>
      </c>
      <c r="AR188" s="225" t="s">
        <v>282</v>
      </c>
      <c r="AT188" s="226" t="s">
        <v>83</v>
      </c>
      <c r="AU188" s="226" t="s">
        <v>84</v>
      </c>
      <c r="AY188" s="225" t="s">
        <v>261</v>
      </c>
      <c r="BK188" s="227">
        <f>BK189</f>
        <v>0</v>
      </c>
    </row>
    <row r="189" spans="2:63" s="10" customFormat="1" ht="19.9" customHeight="1">
      <c r="B189" s="214"/>
      <c r="C189" s="215"/>
      <c r="D189" s="216" t="s">
        <v>83</v>
      </c>
      <c r="E189" s="274" t="s">
        <v>2843</v>
      </c>
      <c r="F189" s="274" t="s">
        <v>2844</v>
      </c>
      <c r="G189" s="215"/>
      <c r="H189" s="215"/>
      <c r="I189" s="218"/>
      <c r="J189" s="275">
        <f>BK189</f>
        <v>0</v>
      </c>
      <c r="K189" s="215"/>
      <c r="L189" s="220"/>
      <c r="M189" s="221"/>
      <c r="N189" s="222"/>
      <c r="O189" s="222"/>
      <c r="P189" s="223">
        <f>SUM(P190:P194)</f>
        <v>0</v>
      </c>
      <c r="Q189" s="222"/>
      <c r="R189" s="223">
        <f>SUM(R190:R194)</f>
        <v>0</v>
      </c>
      <c r="S189" s="222"/>
      <c r="T189" s="224">
        <f>SUM(T190:T194)</f>
        <v>0</v>
      </c>
      <c r="AR189" s="225" t="s">
        <v>282</v>
      </c>
      <c r="AT189" s="226" t="s">
        <v>83</v>
      </c>
      <c r="AU189" s="226" t="s">
        <v>24</v>
      </c>
      <c r="AY189" s="225" t="s">
        <v>261</v>
      </c>
      <c r="BK189" s="227">
        <f>SUM(BK190:BK194)</f>
        <v>0</v>
      </c>
    </row>
    <row r="190" spans="2:65" s="1" customFormat="1" ht="14.4" customHeight="1">
      <c r="B190" s="48"/>
      <c r="C190" s="228" t="s">
        <v>9</v>
      </c>
      <c r="D190" s="228" t="s">
        <v>262</v>
      </c>
      <c r="E190" s="229" t="s">
        <v>2845</v>
      </c>
      <c r="F190" s="230" t="s">
        <v>2846</v>
      </c>
      <c r="G190" s="231" t="s">
        <v>2847</v>
      </c>
      <c r="H190" s="232">
        <v>10.32</v>
      </c>
      <c r="I190" s="233"/>
      <c r="J190" s="232">
        <f>ROUND(I190*H190,2)</f>
        <v>0</v>
      </c>
      <c r="K190" s="230" t="s">
        <v>266</v>
      </c>
      <c r="L190" s="74"/>
      <c r="M190" s="234" t="s">
        <v>40</v>
      </c>
      <c r="N190" s="235" t="s">
        <v>55</v>
      </c>
      <c r="O190" s="49"/>
      <c r="P190" s="236">
        <f>O190*H190</f>
        <v>0</v>
      </c>
      <c r="Q190" s="236">
        <v>0</v>
      </c>
      <c r="R190" s="236">
        <f>Q190*H190</f>
        <v>0</v>
      </c>
      <c r="S190" s="236">
        <v>0</v>
      </c>
      <c r="T190" s="237">
        <f>S190*H190</f>
        <v>0</v>
      </c>
      <c r="AR190" s="25" t="s">
        <v>861</v>
      </c>
      <c r="AT190" s="25" t="s">
        <v>262</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861</v>
      </c>
      <c r="BM190" s="25" t="s">
        <v>2848</v>
      </c>
    </row>
    <row r="191" spans="2:47" s="1" customFormat="1" ht="13.5">
      <c r="B191" s="48"/>
      <c r="C191" s="76"/>
      <c r="D191" s="239" t="s">
        <v>269</v>
      </c>
      <c r="E191" s="76"/>
      <c r="F191" s="240" t="s">
        <v>2849</v>
      </c>
      <c r="G191" s="76"/>
      <c r="H191" s="76"/>
      <c r="I191" s="198"/>
      <c r="J191" s="76"/>
      <c r="K191" s="76"/>
      <c r="L191" s="74"/>
      <c r="M191" s="241"/>
      <c r="N191" s="49"/>
      <c r="O191" s="49"/>
      <c r="P191" s="49"/>
      <c r="Q191" s="49"/>
      <c r="R191" s="49"/>
      <c r="S191" s="49"/>
      <c r="T191" s="97"/>
      <c r="AT191" s="25" t="s">
        <v>269</v>
      </c>
      <c r="AU191" s="25" t="s">
        <v>92</v>
      </c>
    </row>
    <row r="192" spans="2:47" s="1" customFormat="1" ht="13.5">
      <c r="B192" s="48"/>
      <c r="C192" s="76"/>
      <c r="D192" s="239" t="s">
        <v>343</v>
      </c>
      <c r="E192" s="76"/>
      <c r="F192" s="242" t="s">
        <v>2850</v>
      </c>
      <c r="G192" s="76"/>
      <c r="H192" s="76"/>
      <c r="I192" s="198"/>
      <c r="J192" s="76"/>
      <c r="K192" s="76"/>
      <c r="L192" s="74"/>
      <c r="M192" s="241"/>
      <c r="N192" s="49"/>
      <c r="O192" s="49"/>
      <c r="P192" s="49"/>
      <c r="Q192" s="49"/>
      <c r="R192" s="49"/>
      <c r="S192" s="49"/>
      <c r="T192" s="97"/>
      <c r="AT192" s="25" t="s">
        <v>343</v>
      </c>
      <c r="AU192" s="25" t="s">
        <v>92</v>
      </c>
    </row>
    <row r="193" spans="2:51" s="11" customFormat="1" ht="13.5">
      <c r="B193" s="243"/>
      <c r="C193" s="244"/>
      <c r="D193" s="239" t="s">
        <v>278</v>
      </c>
      <c r="E193" s="245" t="s">
        <v>40</v>
      </c>
      <c r="F193" s="246" t="s">
        <v>2851</v>
      </c>
      <c r="G193" s="244"/>
      <c r="H193" s="245" t="s">
        <v>40</v>
      </c>
      <c r="I193" s="247"/>
      <c r="J193" s="244"/>
      <c r="K193" s="244"/>
      <c r="L193" s="248"/>
      <c r="M193" s="249"/>
      <c r="N193" s="250"/>
      <c r="O193" s="250"/>
      <c r="P193" s="250"/>
      <c r="Q193" s="250"/>
      <c r="R193" s="250"/>
      <c r="S193" s="250"/>
      <c r="T193" s="251"/>
      <c r="AT193" s="252" t="s">
        <v>278</v>
      </c>
      <c r="AU193" s="252" t="s">
        <v>92</v>
      </c>
      <c r="AV193" s="11" t="s">
        <v>24</v>
      </c>
      <c r="AW193" s="11" t="s">
        <v>47</v>
      </c>
      <c r="AX193" s="11" t="s">
        <v>84</v>
      </c>
      <c r="AY193" s="252" t="s">
        <v>261</v>
      </c>
    </row>
    <row r="194" spans="2:51" s="12" customFormat="1" ht="13.5">
      <c r="B194" s="253"/>
      <c r="C194" s="254"/>
      <c r="D194" s="239" t="s">
        <v>278</v>
      </c>
      <c r="E194" s="255" t="s">
        <v>40</v>
      </c>
      <c r="F194" s="256" t="s">
        <v>2852</v>
      </c>
      <c r="G194" s="254"/>
      <c r="H194" s="257">
        <v>10.32</v>
      </c>
      <c r="I194" s="258"/>
      <c r="J194" s="254"/>
      <c r="K194" s="254"/>
      <c r="L194" s="259"/>
      <c r="M194" s="276"/>
      <c r="N194" s="277"/>
      <c r="O194" s="277"/>
      <c r="P194" s="277"/>
      <c r="Q194" s="277"/>
      <c r="R194" s="277"/>
      <c r="S194" s="277"/>
      <c r="T194" s="278"/>
      <c r="AT194" s="263" t="s">
        <v>278</v>
      </c>
      <c r="AU194" s="263" t="s">
        <v>92</v>
      </c>
      <c r="AV194" s="12" t="s">
        <v>92</v>
      </c>
      <c r="AW194" s="12" t="s">
        <v>47</v>
      </c>
      <c r="AX194" s="12" t="s">
        <v>24</v>
      </c>
      <c r="AY194" s="263" t="s">
        <v>261</v>
      </c>
    </row>
    <row r="195" spans="2:12" s="1" customFormat="1" ht="6.95" customHeight="1">
      <c r="B195" s="69"/>
      <c r="C195" s="70"/>
      <c r="D195" s="70"/>
      <c r="E195" s="70"/>
      <c r="F195" s="70"/>
      <c r="G195" s="70"/>
      <c r="H195" s="70"/>
      <c r="I195" s="180"/>
      <c r="J195" s="70"/>
      <c r="K195" s="70"/>
      <c r="L195" s="74"/>
    </row>
  </sheetData>
  <sheetProtection password="CC35" sheet="1" objects="1" scenarios="1" formatColumns="0" formatRows="0" autoFilter="0"/>
  <autoFilter ref="C85:K194"/>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BR142"/>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209</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2727</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2853</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206</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4.4" customHeight="1">
      <c r="B26" s="162"/>
      <c r="C26" s="163"/>
      <c r="D26" s="163"/>
      <c r="E26" s="46" t="s">
        <v>2729</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ROUND(SUM(BE85:BE141),2)</f>
        <v>0</v>
      </c>
      <c r="G32" s="49"/>
      <c r="H32" s="49"/>
      <c r="I32" s="172">
        <v>0.21</v>
      </c>
      <c r="J32" s="171">
        <f>ROUND(ROUND((SUM(BE85:BE141)),2)*I32,2)</f>
        <v>0</v>
      </c>
      <c r="K32" s="53"/>
    </row>
    <row r="33" spans="2:11" s="1" customFormat="1" ht="14.4" customHeight="1">
      <c r="B33" s="48"/>
      <c r="C33" s="49"/>
      <c r="D33" s="49"/>
      <c r="E33" s="57" t="s">
        <v>56</v>
      </c>
      <c r="F33" s="171">
        <f>ROUND(SUM(BF85:BF141),2)</f>
        <v>0</v>
      </c>
      <c r="G33" s="49"/>
      <c r="H33" s="49"/>
      <c r="I33" s="172">
        <v>0.15</v>
      </c>
      <c r="J33" s="171">
        <f>ROUND(ROUND((SUM(BF85:BF141)),2)*I33,2)</f>
        <v>0</v>
      </c>
      <c r="K33" s="53"/>
    </row>
    <row r="34" spans="2:11" s="1" customFormat="1" ht="14.4" customHeight="1" hidden="1">
      <c r="B34" s="48"/>
      <c r="C34" s="49"/>
      <c r="D34" s="49"/>
      <c r="E34" s="57" t="s">
        <v>57</v>
      </c>
      <c r="F34" s="171">
        <f>ROUND(SUM(BG85:BG141),2)</f>
        <v>0</v>
      </c>
      <c r="G34" s="49"/>
      <c r="H34" s="49"/>
      <c r="I34" s="172">
        <v>0.21</v>
      </c>
      <c r="J34" s="171">
        <v>0</v>
      </c>
      <c r="K34" s="53"/>
    </row>
    <row r="35" spans="2:11" s="1" customFormat="1" ht="14.4" customHeight="1" hidden="1">
      <c r="B35" s="48"/>
      <c r="C35" s="49"/>
      <c r="D35" s="49"/>
      <c r="E35" s="57" t="s">
        <v>58</v>
      </c>
      <c r="F35" s="171">
        <f>ROUND(SUM(BH85:BH141),2)</f>
        <v>0</v>
      </c>
      <c r="G35" s="49"/>
      <c r="H35" s="49"/>
      <c r="I35" s="172">
        <v>0.15</v>
      </c>
      <c r="J35" s="171">
        <v>0</v>
      </c>
      <c r="K35" s="53"/>
    </row>
    <row r="36" spans="2:11" s="1" customFormat="1" ht="14.4" customHeight="1" hidden="1">
      <c r="B36" s="48"/>
      <c r="C36" s="49"/>
      <c r="D36" s="49"/>
      <c r="E36" s="57" t="s">
        <v>59</v>
      </c>
      <c r="F36" s="171">
        <f>ROUND(SUM(BI85:BI141),2)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2727</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08-2 - Nové výsadby</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J139</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2727</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08-2 - Nové výsadby</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2.2047024000000004</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P87+P139</f>
        <v>0</v>
      </c>
      <c r="Q86" s="222"/>
      <c r="R86" s="223">
        <f>R87+R139</f>
        <v>2.2047024000000004</v>
      </c>
      <c r="S86" s="222"/>
      <c r="T86" s="224">
        <f>T87+T139</f>
        <v>0</v>
      </c>
      <c r="AR86" s="225" t="s">
        <v>24</v>
      </c>
      <c r="AT86" s="226" t="s">
        <v>83</v>
      </c>
      <c r="AU86" s="226" t="s">
        <v>84</v>
      </c>
      <c r="AY86" s="225" t="s">
        <v>261</v>
      </c>
      <c r="BK86" s="227">
        <f>BK87+BK139</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SUM(P88:P138)</f>
        <v>0</v>
      </c>
      <c r="Q87" s="222"/>
      <c r="R87" s="223">
        <f>SUM(R88:R138)</f>
        <v>2.2047024000000004</v>
      </c>
      <c r="S87" s="222"/>
      <c r="T87" s="224">
        <f>SUM(T88:T138)</f>
        <v>0</v>
      </c>
      <c r="AR87" s="225" t="s">
        <v>24</v>
      </c>
      <c r="AT87" s="226" t="s">
        <v>83</v>
      </c>
      <c r="AU87" s="226" t="s">
        <v>24</v>
      </c>
      <c r="AY87" s="225" t="s">
        <v>261</v>
      </c>
      <c r="BK87" s="227">
        <f>SUM(BK88:BK138)</f>
        <v>0</v>
      </c>
    </row>
    <row r="88" spans="2:65" s="1" customFormat="1" ht="22.8" customHeight="1">
      <c r="B88" s="48"/>
      <c r="C88" s="228" t="s">
        <v>24</v>
      </c>
      <c r="D88" s="228" t="s">
        <v>262</v>
      </c>
      <c r="E88" s="229" t="s">
        <v>2854</v>
      </c>
      <c r="F88" s="230" t="s">
        <v>2855</v>
      </c>
      <c r="G88" s="231" t="s">
        <v>474</v>
      </c>
      <c r="H88" s="232">
        <v>31</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2856</v>
      </c>
    </row>
    <row r="89" spans="2:47" s="1" customFormat="1" ht="13.5">
      <c r="B89" s="48"/>
      <c r="C89" s="76"/>
      <c r="D89" s="239" t="s">
        <v>269</v>
      </c>
      <c r="E89" s="76"/>
      <c r="F89" s="240" t="s">
        <v>2857</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2858</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2859</v>
      </c>
      <c r="G91" s="254"/>
      <c r="H91" s="257">
        <v>31</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301" t="s">
        <v>92</v>
      </c>
      <c r="D92" s="301" t="s">
        <v>510</v>
      </c>
      <c r="E92" s="302" t="s">
        <v>2860</v>
      </c>
      <c r="F92" s="303" t="s">
        <v>2861</v>
      </c>
      <c r="G92" s="304" t="s">
        <v>340</v>
      </c>
      <c r="H92" s="305">
        <v>3.88</v>
      </c>
      <c r="I92" s="306"/>
      <c r="J92" s="305">
        <f>ROUND(I92*H92,2)</f>
        <v>0</v>
      </c>
      <c r="K92" s="303" t="s">
        <v>266</v>
      </c>
      <c r="L92" s="307"/>
      <c r="M92" s="308" t="s">
        <v>40</v>
      </c>
      <c r="N92" s="309" t="s">
        <v>55</v>
      </c>
      <c r="O92" s="49"/>
      <c r="P92" s="236">
        <f>O92*H92</f>
        <v>0</v>
      </c>
      <c r="Q92" s="236">
        <v>0.22</v>
      </c>
      <c r="R92" s="236">
        <f>Q92*H92</f>
        <v>0.8536</v>
      </c>
      <c r="S92" s="236">
        <v>0</v>
      </c>
      <c r="T92" s="237">
        <f>S92*H92</f>
        <v>0</v>
      </c>
      <c r="AR92" s="25" t="s">
        <v>308</v>
      </c>
      <c r="AT92" s="25" t="s">
        <v>510</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2862</v>
      </c>
    </row>
    <row r="93" spans="2:47" s="1" customFormat="1" ht="13.5">
      <c r="B93" s="48"/>
      <c r="C93" s="76"/>
      <c r="D93" s="239" t="s">
        <v>269</v>
      </c>
      <c r="E93" s="76"/>
      <c r="F93" s="240" t="s">
        <v>2861</v>
      </c>
      <c r="G93" s="76"/>
      <c r="H93" s="76"/>
      <c r="I93" s="198"/>
      <c r="J93" s="76"/>
      <c r="K93" s="76"/>
      <c r="L93" s="74"/>
      <c r="M93" s="241"/>
      <c r="N93" s="49"/>
      <c r="O93" s="49"/>
      <c r="P93" s="49"/>
      <c r="Q93" s="49"/>
      <c r="R93" s="49"/>
      <c r="S93" s="49"/>
      <c r="T93" s="97"/>
      <c r="AT93" s="25" t="s">
        <v>269</v>
      </c>
      <c r="AU93" s="25" t="s">
        <v>92</v>
      </c>
    </row>
    <row r="94" spans="2:51" s="12" customFormat="1" ht="13.5">
      <c r="B94" s="253"/>
      <c r="C94" s="254"/>
      <c r="D94" s="239" t="s">
        <v>278</v>
      </c>
      <c r="E94" s="255" t="s">
        <v>40</v>
      </c>
      <c r="F94" s="256" t="s">
        <v>2863</v>
      </c>
      <c r="G94" s="254"/>
      <c r="H94" s="257">
        <v>3.88</v>
      </c>
      <c r="I94" s="258"/>
      <c r="J94" s="254"/>
      <c r="K94" s="254"/>
      <c r="L94" s="259"/>
      <c r="M94" s="260"/>
      <c r="N94" s="261"/>
      <c r="O94" s="261"/>
      <c r="P94" s="261"/>
      <c r="Q94" s="261"/>
      <c r="R94" s="261"/>
      <c r="S94" s="261"/>
      <c r="T94" s="262"/>
      <c r="AT94" s="263" t="s">
        <v>278</v>
      </c>
      <c r="AU94" s="263" t="s">
        <v>92</v>
      </c>
      <c r="AV94" s="12" t="s">
        <v>92</v>
      </c>
      <c r="AW94" s="12" t="s">
        <v>47</v>
      </c>
      <c r="AX94" s="12" t="s">
        <v>24</v>
      </c>
      <c r="AY94" s="263" t="s">
        <v>261</v>
      </c>
    </row>
    <row r="95" spans="2:65" s="1" customFormat="1" ht="22.8" customHeight="1">
      <c r="B95" s="48"/>
      <c r="C95" s="228" t="s">
        <v>572</v>
      </c>
      <c r="D95" s="228" t="s">
        <v>262</v>
      </c>
      <c r="E95" s="229" t="s">
        <v>2864</v>
      </c>
      <c r="F95" s="230" t="s">
        <v>2865</v>
      </c>
      <c r="G95" s="231" t="s">
        <v>474</v>
      </c>
      <c r="H95" s="232">
        <v>31</v>
      </c>
      <c r="I95" s="233"/>
      <c r="J95" s="232">
        <f>ROUND(I95*H95,2)</f>
        <v>0</v>
      </c>
      <c r="K95" s="230" t="s">
        <v>266</v>
      </c>
      <c r="L95" s="74"/>
      <c r="M95" s="234" t="s">
        <v>40</v>
      </c>
      <c r="N95" s="235" t="s">
        <v>55</v>
      </c>
      <c r="O95" s="49"/>
      <c r="P95" s="236">
        <f>O95*H95</f>
        <v>0</v>
      </c>
      <c r="Q95" s="236">
        <v>0</v>
      </c>
      <c r="R95" s="236">
        <f>Q95*H95</f>
        <v>0</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2866</v>
      </c>
    </row>
    <row r="96" spans="2:47" s="1" customFormat="1" ht="13.5">
      <c r="B96" s="48"/>
      <c r="C96" s="76"/>
      <c r="D96" s="239" t="s">
        <v>269</v>
      </c>
      <c r="E96" s="76"/>
      <c r="F96" s="240" t="s">
        <v>2867</v>
      </c>
      <c r="G96" s="76"/>
      <c r="H96" s="76"/>
      <c r="I96" s="198"/>
      <c r="J96" s="76"/>
      <c r="K96" s="76"/>
      <c r="L96" s="74"/>
      <c r="M96" s="241"/>
      <c r="N96" s="49"/>
      <c r="O96" s="49"/>
      <c r="P96" s="49"/>
      <c r="Q96" s="49"/>
      <c r="R96" s="49"/>
      <c r="S96" s="49"/>
      <c r="T96" s="97"/>
      <c r="AT96" s="25" t="s">
        <v>269</v>
      </c>
      <c r="AU96" s="25" t="s">
        <v>92</v>
      </c>
    </row>
    <row r="97" spans="2:65" s="1" customFormat="1" ht="14.4" customHeight="1">
      <c r="B97" s="48"/>
      <c r="C97" s="301" t="s">
        <v>287</v>
      </c>
      <c r="D97" s="301" t="s">
        <v>510</v>
      </c>
      <c r="E97" s="302" t="s">
        <v>2868</v>
      </c>
      <c r="F97" s="303" t="s">
        <v>2869</v>
      </c>
      <c r="G97" s="304" t="s">
        <v>474</v>
      </c>
      <c r="H97" s="305">
        <v>31</v>
      </c>
      <c r="I97" s="306"/>
      <c r="J97" s="305">
        <f>ROUND(I97*H97,2)</f>
        <v>0</v>
      </c>
      <c r="K97" s="303" t="s">
        <v>266</v>
      </c>
      <c r="L97" s="307"/>
      <c r="M97" s="308" t="s">
        <v>40</v>
      </c>
      <c r="N97" s="309" t="s">
        <v>55</v>
      </c>
      <c r="O97" s="49"/>
      <c r="P97" s="236">
        <f>O97*H97</f>
        <v>0</v>
      </c>
      <c r="Q97" s="236">
        <v>0.004</v>
      </c>
      <c r="R97" s="236">
        <f>Q97*H97</f>
        <v>0.124</v>
      </c>
      <c r="S97" s="236">
        <v>0</v>
      </c>
      <c r="T97" s="237">
        <f>S97*H97</f>
        <v>0</v>
      </c>
      <c r="AR97" s="25" t="s">
        <v>308</v>
      </c>
      <c r="AT97" s="25" t="s">
        <v>510</v>
      </c>
      <c r="AU97" s="25" t="s">
        <v>92</v>
      </c>
      <c r="AY97" s="25" t="s">
        <v>261</v>
      </c>
      <c r="BE97" s="238">
        <f>IF(N97="základní",J97,0)</f>
        <v>0</v>
      </c>
      <c r="BF97" s="238">
        <f>IF(N97="snížená",J97,0)</f>
        <v>0</v>
      </c>
      <c r="BG97" s="238">
        <f>IF(N97="zákl. přenesená",J97,0)</f>
        <v>0</v>
      </c>
      <c r="BH97" s="238">
        <f>IF(N97="sníž. přenesená",J97,0)</f>
        <v>0</v>
      </c>
      <c r="BI97" s="238">
        <f>IF(N97="nulová",J97,0)</f>
        <v>0</v>
      </c>
      <c r="BJ97" s="25" t="s">
        <v>24</v>
      </c>
      <c r="BK97" s="238">
        <f>ROUND(I97*H97,2)</f>
        <v>0</v>
      </c>
      <c r="BL97" s="25" t="s">
        <v>287</v>
      </c>
      <c r="BM97" s="25" t="s">
        <v>2870</v>
      </c>
    </row>
    <row r="98" spans="2:47" s="1" customFormat="1" ht="13.5">
      <c r="B98" s="48"/>
      <c r="C98" s="76"/>
      <c r="D98" s="239" t="s">
        <v>269</v>
      </c>
      <c r="E98" s="76"/>
      <c r="F98" s="240" t="s">
        <v>2869</v>
      </c>
      <c r="G98" s="76"/>
      <c r="H98" s="76"/>
      <c r="I98" s="198"/>
      <c r="J98" s="76"/>
      <c r="K98" s="76"/>
      <c r="L98" s="74"/>
      <c r="M98" s="241"/>
      <c r="N98" s="49"/>
      <c r="O98" s="49"/>
      <c r="P98" s="49"/>
      <c r="Q98" s="49"/>
      <c r="R98" s="49"/>
      <c r="S98" s="49"/>
      <c r="T98" s="97"/>
      <c r="AT98" s="25" t="s">
        <v>269</v>
      </c>
      <c r="AU98" s="25" t="s">
        <v>92</v>
      </c>
    </row>
    <row r="99" spans="2:65" s="1" customFormat="1" ht="14.4" customHeight="1">
      <c r="B99" s="48"/>
      <c r="C99" s="228" t="s">
        <v>297</v>
      </c>
      <c r="D99" s="228" t="s">
        <v>262</v>
      </c>
      <c r="E99" s="229" t="s">
        <v>2871</v>
      </c>
      <c r="F99" s="230" t="s">
        <v>2872</v>
      </c>
      <c r="G99" s="231" t="s">
        <v>474</v>
      </c>
      <c r="H99" s="232">
        <v>31</v>
      </c>
      <c r="I99" s="233"/>
      <c r="J99" s="232">
        <f>ROUND(I99*H99,2)</f>
        <v>0</v>
      </c>
      <c r="K99" s="230" t="s">
        <v>266</v>
      </c>
      <c r="L99" s="74"/>
      <c r="M99" s="234" t="s">
        <v>40</v>
      </c>
      <c r="N99" s="235" t="s">
        <v>55</v>
      </c>
      <c r="O99" s="49"/>
      <c r="P99" s="236">
        <f>O99*H99</f>
        <v>0</v>
      </c>
      <c r="Q99" s="236">
        <v>5.8E-05</v>
      </c>
      <c r="R99" s="236">
        <f>Q99*H99</f>
        <v>0.0017980000000000001</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2873</v>
      </c>
    </row>
    <row r="100" spans="2:47" s="1" customFormat="1" ht="13.5">
      <c r="B100" s="48"/>
      <c r="C100" s="76"/>
      <c r="D100" s="239" t="s">
        <v>269</v>
      </c>
      <c r="E100" s="76"/>
      <c r="F100" s="240" t="s">
        <v>2874</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2875</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5" t="s">
        <v>40</v>
      </c>
      <c r="F102" s="256" t="s">
        <v>645</v>
      </c>
      <c r="G102" s="254"/>
      <c r="H102" s="257">
        <v>31</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14.4" customHeight="1">
      <c r="B103" s="48"/>
      <c r="C103" s="301" t="s">
        <v>303</v>
      </c>
      <c r="D103" s="301" t="s">
        <v>510</v>
      </c>
      <c r="E103" s="302" t="s">
        <v>2876</v>
      </c>
      <c r="F103" s="303" t="s">
        <v>2877</v>
      </c>
      <c r="G103" s="304" t="s">
        <v>340</v>
      </c>
      <c r="H103" s="305">
        <v>0.82</v>
      </c>
      <c r="I103" s="306"/>
      <c r="J103" s="305">
        <f>ROUND(I103*H103,2)</f>
        <v>0</v>
      </c>
      <c r="K103" s="303" t="s">
        <v>266</v>
      </c>
      <c r="L103" s="307"/>
      <c r="M103" s="308" t="s">
        <v>40</v>
      </c>
      <c r="N103" s="309" t="s">
        <v>55</v>
      </c>
      <c r="O103" s="49"/>
      <c r="P103" s="236">
        <f>O103*H103</f>
        <v>0</v>
      </c>
      <c r="Q103" s="236">
        <v>0.65</v>
      </c>
      <c r="R103" s="236">
        <f>Q103*H103</f>
        <v>0.533</v>
      </c>
      <c r="S103" s="236">
        <v>0</v>
      </c>
      <c r="T103" s="237">
        <f>S103*H103</f>
        <v>0</v>
      </c>
      <c r="AR103" s="25" t="s">
        <v>308</v>
      </c>
      <c r="AT103" s="25" t="s">
        <v>510</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2878</v>
      </c>
    </row>
    <row r="104" spans="2:47" s="1" customFormat="1" ht="13.5">
      <c r="B104" s="48"/>
      <c r="C104" s="76"/>
      <c r="D104" s="239" t="s">
        <v>269</v>
      </c>
      <c r="E104" s="76"/>
      <c r="F104" s="240" t="s">
        <v>2877</v>
      </c>
      <c r="G104" s="76"/>
      <c r="H104" s="76"/>
      <c r="I104" s="198"/>
      <c r="J104" s="76"/>
      <c r="K104" s="76"/>
      <c r="L104" s="74"/>
      <c r="M104" s="241"/>
      <c r="N104" s="49"/>
      <c r="O104" s="49"/>
      <c r="P104" s="49"/>
      <c r="Q104" s="49"/>
      <c r="R104" s="49"/>
      <c r="S104" s="49"/>
      <c r="T104" s="97"/>
      <c r="AT104" s="25" t="s">
        <v>269</v>
      </c>
      <c r="AU104" s="25" t="s">
        <v>92</v>
      </c>
    </row>
    <row r="105" spans="2:51" s="12" customFormat="1" ht="13.5">
      <c r="B105" s="253"/>
      <c r="C105" s="254"/>
      <c r="D105" s="239" t="s">
        <v>278</v>
      </c>
      <c r="E105" s="255" t="s">
        <v>40</v>
      </c>
      <c r="F105" s="256" t="s">
        <v>2879</v>
      </c>
      <c r="G105" s="254"/>
      <c r="H105" s="257">
        <v>0.82</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22.8" customHeight="1">
      <c r="B106" s="48"/>
      <c r="C106" s="228" t="s">
        <v>308</v>
      </c>
      <c r="D106" s="228" t="s">
        <v>262</v>
      </c>
      <c r="E106" s="229" t="s">
        <v>2880</v>
      </c>
      <c r="F106" s="230" t="s">
        <v>2881</v>
      </c>
      <c r="G106" s="231" t="s">
        <v>474</v>
      </c>
      <c r="H106" s="232">
        <v>31</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2882</v>
      </c>
    </row>
    <row r="107" spans="2:47" s="1" customFormat="1" ht="13.5">
      <c r="B107" s="48"/>
      <c r="C107" s="76"/>
      <c r="D107" s="239" t="s">
        <v>269</v>
      </c>
      <c r="E107" s="76"/>
      <c r="F107" s="240" t="s">
        <v>2883</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2884</v>
      </c>
      <c r="G108" s="76"/>
      <c r="H108" s="76"/>
      <c r="I108" s="198"/>
      <c r="J108" s="76"/>
      <c r="K108" s="76"/>
      <c r="L108" s="74"/>
      <c r="M108" s="241"/>
      <c r="N108" s="49"/>
      <c r="O108" s="49"/>
      <c r="P108" s="49"/>
      <c r="Q108" s="49"/>
      <c r="R108" s="49"/>
      <c r="S108" s="49"/>
      <c r="T108" s="97"/>
      <c r="AT108" s="25" t="s">
        <v>343</v>
      </c>
      <c r="AU108" s="25" t="s">
        <v>92</v>
      </c>
    </row>
    <row r="109" spans="2:65" s="1" customFormat="1" ht="14.4" customHeight="1">
      <c r="B109" s="48"/>
      <c r="C109" s="228" t="s">
        <v>313</v>
      </c>
      <c r="D109" s="228" t="s">
        <v>262</v>
      </c>
      <c r="E109" s="229" t="s">
        <v>2885</v>
      </c>
      <c r="F109" s="230" t="s">
        <v>2886</v>
      </c>
      <c r="G109" s="231" t="s">
        <v>474</v>
      </c>
      <c r="H109" s="232">
        <v>62</v>
      </c>
      <c r="I109" s="233"/>
      <c r="J109" s="232">
        <f>ROUND(I109*H109,2)</f>
        <v>0</v>
      </c>
      <c r="K109" s="230" t="s">
        <v>266</v>
      </c>
      <c r="L109" s="74"/>
      <c r="M109" s="234" t="s">
        <v>40</v>
      </c>
      <c r="N109" s="235" t="s">
        <v>55</v>
      </c>
      <c r="O109" s="49"/>
      <c r="P109" s="236">
        <f>O109*H109</f>
        <v>0</v>
      </c>
      <c r="Q109" s="236">
        <v>0</v>
      </c>
      <c r="R109" s="236">
        <f>Q109*H109</f>
        <v>0</v>
      </c>
      <c r="S109" s="236">
        <v>0</v>
      </c>
      <c r="T109" s="237">
        <f>S109*H109</f>
        <v>0</v>
      </c>
      <c r="AR109" s="25" t="s">
        <v>287</v>
      </c>
      <c r="AT109" s="25" t="s">
        <v>262</v>
      </c>
      <c r="AU109" s="25" t="s">
        <v>92</v>
      </c>
      <c r="AY109" s="25" t="s">
        <v>261</v>
      </c>
      <c r="BE109" s="238">
        <f>IF(N109="základní",J109,0)</f>
        <v>0</v>
      </c>
      <c r="BF109" s="238">
        <f>IF(N109="snížená",J109,0)</f>
        <v>0</v>
      </c>
      <c r="BG109" s="238">
        <f>IF(N109="zákl. přenesená",J109,0)</f>
        <v>0</v>
      </c>
      <c r="BH109" s="238">
        <f>IF(N109="sníž. přenesená",J109,0)</f>
        <v>0</v>
      </c>
      <c r="BI109" s="238">
        <f>IF(N109="nulová",J109,0)</f>
        <v>0</v>
      </c>
      <c r="BJ109" s="25" t="s">
        <v>24</v>
      </c>
      <c r="BK109" s="238">
        <f>ROUND(I109*H109,2)</f>
        <v>0</v>
      </c>
      <c r="BL109" s="25" t="s">
        <v>287</v>
      </c>
      <c r="BM109" s="25" t="s">
        <v>2887</v>
      </c>
    </row>
    <row r="110" spans="2:47" s="1" customFormat="1" ht="13.5">
      <c r="B110" s="48"/>
      <c r="C110" s="76"/>
      <c r="D110" s="239" t="s">
        <v>269</v>
      </c>
      <c r="E110" s="76"/>
      <c r="F110" s="240" t="s">
        <v>2888</v>
      </c>
      <c r="G110" s="76"/>
      <c r="H110" s="76"/>
      <c r="I110" s="198"/>
      <c r="J110" s="76"/>
      <c r="K110" s="76"/>
      <c r="L110" s="74"/>
      <c r="M110" s="241"/>
      <c r="N110" s="49"/>
      <c r="O110" s="49"/>
      <c r="P110" s="49"/>
      <c r="Q110" s="49"/>
      <c r="R110" s="49"/>
      <c r="S110" s="49"/>
      <c r="T110" s="97"/>
      <c r="AT110" s="25" t="s">
        <v>269</v>
      </c>
      <c r="AU110" s="25" t="s">
        <v>92</v>
      </c>
    </row>
    <row r="111" spans="2:47" s="1" customFormat="1" ht="13.5">
      <c r="B111" s="48"/>
      <c r="C111" s="76"/>
      <c r="D111" s="239" t="s">
        <v>343</v>
      </c>
      <c r="E111" s="76"/>
      <c r="F111" s="242" t="s">
        <v>2889</v>
      </c>
      <c r="G111" s="76"/>
      <c r="H111" s="76"/>
      <c r="I111" s="198"/>
      <c r="J111" s="76"/>
      <c r="K111" s="76"/>
      <c r="L111" s="74"/>
      <c r="M111" s="241"/>
      <c r="N111" s="49"/>
      <c r="O111" s="49"/>
      <c r="P111" s="49"/>
      <c r="Q111" s="49"/>
      <c r="R111" s="49"/>
      <c r="S111" s="49"/>
      <c r="T111" s="97"/>
      <c r="AT111" s="25" t="s">
        <v>343</v>
      </c>
      <c r="AU111" s="25" t="s">
        <v>92</v>
      </c>
    </row>
    <row r="112" spans="2:51" s="12" customFormat="1" ht="13.5">
      <c r="B112" s="253"/>
      <c r="C112" s="254"/>
      <c r="D112" s="239" t="s">
        <v>278</v>
      </c>
      <c r="E112" s="255" t="s">
        <v>40</v>
      </c>
      <c r="F112" s="256" t="s">
        <v>2890</v>
      </c>
      <c r="G112" s="254"/>
      <c r="H112" s="257">
        <v>62</v>
      </c>
      <c r="I112" s="258"/>
      <c r="J112" s="254"/>
      <c r="K112" s="254"/>
      <c r="L112" s="259"/>
      <c r="M112" s="260"/>
      <c r="N112" s="261"/>
      <c r="O112" s="261"/>
      <c r="P112" s="261"/>
      <c r="Q112" s="261"/>
      <c r="R112" s="261"/>
      <c r="S112" s="261"/>
      <c r="T112" s="262"/>
      <c r="AT112" s="263" t="s">
        <v>278</v>
      </c>
      <c r="AU112" s="263" t="s">
        <v>92</v>
      </c>
      <c r="AV112" s="12" t="s">
        <v>92</v>
      </c>
      <c r="AW112" s="12" t="s">
        <v>47</v>
      </c>
      <c r="AX112" s="12" t="s">
        <v>24</v>
      </c>
      <c r="AY112" s="263" t="s">
        <v>261</v>
      </c>
    </row>
    <row r="113" spans="2:65" s="1" customFormat="1" ht="22.8" customHeight="1">
      <c r="B113" s="48"/>
      <c r="C113" s="228" t="s">
        <v>29</v>
      </c>
      <c r="D113" s="228" t="s">
        <v>262</v>
      </c>
      <c r="E113" s="229" t="s">
        <v>2891</v>
      </c>
      <c r="F113" s="230" t="s">
        <v>2892</v>
      </c>
      <c r="G113" s="231" t="s">
        <v>474</v>
      </c>
      <c r="H113" s="232">
        <v>31</v>
      </c>
      <c r="I113" s="233"/>
      <c r="J113" s="232">
        <f>ROUND(I113*H113,2)</f>
        <v>0</v>
      </c>
      <c r="K113" s="230" t="s">
        <v>266</v>
      </c>
      <c r="L113" s="74"/>
      <c r="M113" s="234" t="s">
        <v>40</v>
      </c>
      <c r="N113" s="235" t="s">
        <v>55</v>
      </c>
      <c r="O113" s="49"/>
      <c r="P113" s="236">
        <f>O113*H113</f>
        <v>0</v>
      </c>
      <c r="Q113" s="236">
        <v>0.0020824</v>
      </c>
      <c r="R113" s="236">
        <f>Q113*H113</f>
        <v>0.0645544</v>
      </c>
      <c r="S113" s="236">
        <v>0</v>
      </c>
      <c r="T113" s="237">
        <f>S113*H113</f>
        <v>0</v>
      </c>
      <c r="AR113" s="25" t="s">
        <v>287</v>
      </c>
      <c r="AT113" s="25" t="s">
        <v>262</v>
      </c>
      <c r="AU113" s="25" t="s">
        <v>92</v>
      </c>
      <c r="AY113" s="25" t="s">
        <v>261</v>
      </c>
      <c r="BE113" s="238">
        <f>IF(N113="základní",J113,0)</f>
        <v>0</v>
      </c>
      <c r="BF113" s="238">
        <f>IF(N113="snížená",J113,0)</f>
        <v>0</v>
      </c>
      <c r="BG113" s="238">
        <f>IF(N113="zákl. přenesená",J113,0)</f>
        <v>0</v>
      </c>
      <c r="BH113" s="238">
        <f>IF(N113="sníž. přenesená",J113,0)</f>
        <v>0</v>
      </c>
      <c r="BI113" s="238">
        <f>IF(N113="nulová",J113,0)</f>
        <v>0</v>
      </c>
      <c r="BJ113" s="25" t="s">
        <v>24</v>
      </c>
      <c r="BK113" s="238">
        <f>ROUND(I113*H113,2)</f>
        <v>0</v>
      </c>
      <c r="BL113" s="25" t="s">
        <v>287</v>
      </c>
      <c r="BM113" s="25" t="s">
        <v>2893</v>
      </c>
    </row>
    <row r="114" spans="2:47" s="1" customFormat="1" ht="13.5">
      <c r="B114" s="48"/>
      <c r="C114" s="76"/>
      <c r="D114" s="239" t="s">
        <v>269</v>
      </c>
      <c r="E114" s="76"/>
      <c r="F114" s="240" t="s">
        <v>2894</v>
      </c>
      <c r="G114" s="76"/>
      <c r="H114" s="76"/>
      <c r="I114" s="198"/>
      <c r="J114" s="76"/>
      <c r="K114" s="76"/>
      <c r="L114" s="74"/>
      <c r="M114" s="241"/>
      <c r="N114" s="49"/>
      <c r="O114" s="49"/>
      <c r="P114" s="49"/>
      <c r="Q114" s="49"/>
      <c r="R114" s="49"/>
      <c r="S114" s="49"/>
      <c r="T114" s="97"/>
      <c r="AT114" s="25" t="s">
        <v>269</v>
      </c>
      <c r="AU114" s="25" t="s">
        <v>92</v>
      </c>
    </row>
    <row r="115" spans="2:47" s="1" customFormat="1" ht="13.5">
      <c r="B115" s="48"/>
      <c r="C115" s="76"/>
      <c r="D115" s="239" t="s">
        <v>343</v>
      </c>
      <c r="E115" s="76"/>
      <c r="F115" s="242" t="s">
        <v>2895</v>
      </c>
      <c r="G115" s="76"/>
      <c r="H115" s="76"/>
      <c r="I115" s="198"/>
      <c r="J115" s="76"/>
      <c r="K115" s="76"/>
      <c r="L115" s="74"/>
      <c r="M115" s="241"/>
      <c r="N115" s="49"/>
      <c r="O115" s="49"/>
      <c r="P115" s="49"/>
      <c r="Q115" s="49"/>
      <c r="R115" s="49"/>
      <c r="S115" s="49"/>
      <c r="T115" s="97"/>
      <c r="AT115" s="25" t="s">
        <v>343</v>
      </c>
      <c r="AU115" s="25" t="s">
        <v>92</v>
      </c>
    </row>
    <row r="116" spans="2:51" s="12" customFormat="1" ht="13.5">
      <c r="B116" s="253"/>
      <c r="C116" s="254"/>
      <c r="D116" s="239" t="s">
        <v>278</v>
      </c>
      <c r="E116" s="255" t="s">
        <v>40</v>
      </c>
      <c r="F116" s="256" t="s">
        <v>645</v>
      </c>
      <c r="G116" s="254"/>
      <c r="H116" s="257">
        <v>31</v>
      </c>
      <c r="I116" s="258"/>
      <c r="J116" s="254"/>
      <c r="K116" s="254"/>
      <c r="L116" s="259"/>
      <c r="M116" s="260"/>
      <c r="N116" s="261"/>
      <c r="O116" s="261"/>
      <c r="P116" s="261"/>
      <c r="Q116" s="261"/>
      <c r="R116" s="261"/>
      <c r="S116" s="261"/>
      <c r="T116" s="262"/>
      <c r="AT116" s="263" t="s">
        <v>278</v>
      </c>
      <c r="AU116" s="263" t="s">
        <v>92</v>
      </c>
      <c r="AV116" s="12" t="s">
        <v>92</v>
      </c>
      <c r="AW116" s="12" t="s">
        <v>47</v>
      </c>
      <c r="AX116" s="12" t="s">
        <v>24</v>
      </c>
      <c r="AY116" s="263" t="s">
        <v>261</v>
      </c>
    </row>
    <row r="117" spans="2:65" s="1" customFormat="1" ht="22.8" customHeight="1">
      <c r="B117" s="48"/>
      <c r="C117" s="228" t="s">
        <v>324</v>
      </c>
      <c r="D117" s="228" t="s">
        <v>262</v>
      </c>
      <c r="E117" s="229" t="s">
        <v>2896</v>
      </c>
      <c r="F117" s="230" t="s">
        <v>2897</v>
      </c>
      <c r="G117" s="231" t="s">
        <v>474</v>
      </c>
      <c r="H117" s="232">
        <v>31</v>
      </c>
      <c r="I117" s="233"/>
      <c r="J117" s="232">
        <f>ROUND(I117*H117,2)</f>
        <v>0</v>
      </c>
      <c r="K117" s="230" t="s">
        <v>266</v>
      </c>
      <c r="L117" s="74"/>
      <c r="M117" s="234" t="s">
        <v>40</v>
      </c>
      <c r="N117" s="235" t="s">
        <v>55</v>
      </c>
      <c r="O117" s="49"/>
      <c r="P117" s="236">
        <f>O117*H117</f>
        <v>0</v>
      </c>
      <c r="Q117" s="236">
        <v>0</v>
      </c>
      <c r="R117" s="236">
        <f>Q117*H117</f>
        <v>0</v>
      </c>
      <c r="S117" s="236">
        <v>0</v>
      </c>
      <c r="T117" s="237">
        <f>S117*H117</f>
        <v>0</v>
      </c>
      <c r="AR117" s="25" t="s">
        <v>287</v>
      </c>
      <c r="AT117" s="25" t="s">
        <v>262</v>
      </c>
      <c r="AU117" s="25" t="s">
        <v>92</v>
      </c>
      <c r="AY117" s="25" t="s">
        <v>261</v>
      </c>
      <c r="BE117" s="238">
        <f>IF(N117="základní",J117,0)</f>
        <v>0</v>
      </c>
      <c r="BF117" s="238">
        <f>IF(N117="snížená",J117,0)</f>
        <v>0</v>
      </c>
      <c r="BG117" s="238">
        <f>IF(N117="zákl. přenesená",J117,0)</f>
        <v>0</v>
      </c>
      <c r="BH117" s="238">
        <f>IF(N117="sníž. přenesená",J117,0)</f>
        <v>0</v>
      </c>
      <c r="BI117" s="238">
        <f>IF(N117="nulová",J117,0)</f>
        <v>0</v>
      </c>
      <c r="BJ117" s="25" t="s">
        <v>24</v>
      </c>
      <c r="BK117" s="238">
        <f>ROUND(I117*H117,2)</f>
        <v>0</v>
      </c>
      <c r="BL117" s="25" t="s">
        <v>287</v>
      </c>
      <c r="BM117" s="25" t="s">
        <v>2898</v>
      </c>
    </row>
    <row r="118" spans="2:47" s="1" customFormat="1" ht="13.5">
      <c r="B118" s="48"/>
      <c r="C118" s="76"/>
      <c r="D118" s="239" t="s">
        <v>269</v>
      </c>
      <c r="E118" s="76"/>
      <c r="F118" s="240" t="s">
        <v>2899</v>
      </c>
      <c r="G118" s="76"/>
      <c r="H118" s="76"/>
      <c r="I118" s="198"/>
      <c r="J118" s="76"/>
      <c r="K118" s="76"/>
      <c r="L118" s="74"/>
      <c r="M118" s="241"/>
      <c r="N118" s="49"/>
      <c r="O118" s="49"/>
      <c r="P118" s="49"/>
      <c r="Q118" s="49"/>
      <c r="R118" s="49"/>
      <c r="S118" s="49"/>
      <c r="T118" s="97"/>
      <c r="AT118" s="25" t="s">
        <v>269</v>
      </c>
      <c r="AU118" s="25" t="s">
        <v>92</v>
      </c>
    </row>
    <row r="119" spans="2:47" s="1" customFormat="1" ht="13.5">
      <c r="B119" s="48"/>
      <c r="C119" s="76"/>
      <c r="D119" s="239" t="s">
        <v>343</v>
      </c>
      <c r="E119" s="76"/>
      <c r="F119" s="242" t="s">
        <v>2895</v>
      </c>
      <c r="G119" s="76"/>
      <c r="H119" s="76"/>
      <c r="I119" s="198"/>
      <c r="J119" s="76"/>
      <c r="K119" s="76"/>
      <c r="L119" s="74"/>
      <c r="M119" s="241"/>
      <c r="N119" s="49"/>
      <c r="O119" s="49"/>
      <c r="P119" s="49"/>
      <c r="Q119" s="49"/>
      <c r="R119" s="49"/>
      <c r="S119" s="49"/>
      <c r="T119" s="97"/>
      <c r="AT119" s="25" t="s">
        <v>343</v>
      </c>
      <c r="AU119" s="25" t="s">
        <v>92</v>
      </c>
    </row>
    <row r="120" spans="2:51" s="12" customFormat="1" ht="13.5">
      <c r="B120" s="253"/>
      <c r="C120" s="254"/>
      <c r="D120" s="239" t="s">
        <v>278</v>
      </c>
      <c r="E120" s="255" t="s">
        <v>40</v>
      </c>
      <c r="F120" s="256" t="s">
        <v>645</v>
      </c>
      <c r="G120" s="254"/>
      <c r="H120" s="257">
        <v>31</v>
      </c>
      <c r="I120" s="258"/>
      <c r="J120" s="254"/>
      <c r="K120" s="254"/>
      <c r="L120" s="259"/>
      <c r="M120" s="260"/>
      <c r="N120" s="261"/>
      <c r="O120" s="261"/>
      <c r="P120" s="261"/>
      <c r="Q120" s="261"/>
      <c r="R120" s="261"/>
      <c r="S120" s="261"/>
      <c r="T120" s="262"/>
      <c r="AT120" s="263" t="s">
        <v>278</v>
      </c>
      <c r="AU120" s="263" t="s">
        <v>92</v>
      </c>
      <c r="AV120" s="12" t="s">
        <v>92</v>
      </c>
      <c r="AW120" s="12" t="s">
        <v>47</v>
      </c>
      <c r="AX120" s="12" t="s">
        <v>24</v>
      </c>
      <c r="AY120" s="263" t="s">
        <v>261</v>
      </c>
    </row>
    <row r="121" spans="2:65" s="1" customFormat="1" ht="22.8" customHeight="1">
      <c r="B121" s="48"/>
      <c r="C121" s="228" t="s">
        <v>538</v>
      </c>
      <c r="D121" s="228" t="s">
        <v>262</v>
      </c>
      <c r="E121" s="229" t="s">
        <v>2900</v>
      </c>
      <c r="F121" s="230" t="s">
        <v>2901</v>
      </c>
      <c r="G121" s="231" t="s">
        <v>474</v>
      </c>
      <c r="H121" s="232">
        <v>31</v>
      </c>
      <c r="I121" s="233"/>
      <c r="J121" s="232">
        <f>ROUND(I121*H121,2)</f>
        <v>0</v>
      </c>
      <c r="K121" s="230" t="s">
        <v>266</v>
      </c>
      <c r="L121" s="74"/>
      <c r="M121" s="234" t="s">
        <v>40</v>
      </c>
      <c r="N121" s="235" t="s">
        <v>55</v>
      </c>
      <c r="O121" s="49"/>
      <c r="P121" s="236">
        <f>O121*H121</f>
        <v>0</v>
      </c>
      <c r="Q121" s="236">
        <v>0</v>
      </c>
      <c r="R121" s="236">
        <f>Q121*H121</f>
        <v>0</v>
      </c>
      <c r="S121" s="236">
        <v>0</v>
      </c>
      <c r="T121" s="237">
        <f>S121*H121</f>
        <v>0</v>
      </c>
      <c r="AR121" s="25" t="s">
        <v>287</v>
      </c>
      <c r="AT121" s="25" t="s">
        <v>262</v>
      </c>
      <c r="AU121" s="25" t="s">
        <v>92</v>
      </c>
      <c r="AY121" s="25" t="s">
        <v>261</v>
      </c>
      <c r="BE121" s="238">
        <f>IF(N121="základní",J121,0)</f>
        <v>0</v>
      </c>
      <c r="BF121" s="238">
        <f>IF(N121="snížená",J121,0)</f>
        <v>0</v>
      </c>
      <c r="BG121" s="238">
        <f>IF(N121="zákl. přenesená",J121,0)</f>
        <v>0</v>
      </c>
      <c r="BH121" s="238">
        <f>IF(N121="sníž. přenesená",J121,0)</f>
        <v>0</v>
      </c>
      <c r="BI121" s="238">
        <f>IF(N121="nulová",J121,0)</f>
        <v>0</v>
      </c>
      <c r="BJ121" s="25" t="s">
        <v>24</v>
      </c>
      <c r="BK121" s="238">
        <f>ROUND(I121*H121,2)</f>
        <v>0</v>
      </c>
      <c r="BL121" s="25" t="s">
        <v>287</v>
      </c>
      <c r="BM121" s="25" t="s">
        <v>2902</v>
      </c>
    </row>
    <row r="122" spans="2:47" s="1" customFormat="1" ht="13.5">
      <c r="B122" s="48"/>
      <c r="C122" s="76"/>
      <c r="D122" s="239" t="s">
        <v>269</v>
      </c>
      <c r="E122" s="76"/>
      <c r="F122" s="240" t="s">
        <v>2903</v>
      </c>
      <c r="G122" s="76"/>
      <c r="H122" s="76"/>
      <c r="I122" s="198"/>
      <c r="J122" s="76"/>
      <c r="K122" s="76"/>
      <c r="L122" s="74"/>
      <c r="M122" s="241"/>
      <c r="N122" s="49"/>
      <c r="O122" s="49"/>
      <c r="P122" s="49"/>
      <c r="Q122" s="49"/>
      <c r="R122" s="49"/>
      <c r="S122" s="49"/>
      <c r="T122" s="97"/>
      <c r="AT122" s="25" t="s">
        <v>269</v>
      </c>
      <c r="AU122" s="25" t="s">
        <v>92</v>
      </c>
    </row>
    <row r="123" spans="2:47" s="1" customFormat="1" ht="13.5">
      <c r="B123" s="48"/>
      <c r="C123" s="76"/>
      <c r="D123" s="239" t="s">
        <v>343</v>
      </c>
      <c r="E123" s="76"/>
      <c r="F123" s="242" t="s">
        <v>2904</v>
      </c>
      <c r="G123" s="76"/>
      <c r="H123" s="76"/>
      <c r="I123" s="198"/>
      <c r="J123" s="76"/>
      <c r="K123" s="76"/>
      <c r="L123" s="74"/>
      <c r="M123" s="241"/>
      <c r="N123" s="49"/>
      <c r="O123" s="49"/>
      <c r="P123" s="49"/>
      <c r="Q123" s="49"/>
      <c r="R123" s="49"/>
      <c r="S123" s="49"/>
      <c r="T123" s="97"/>
      <c r="AT123" s="25" t="s">
        <v>343</v>
      </c>
      <c r="AU123" s="25" t="s">
        <v>92</v>
      </c>
    </row>
    <row r="124" spans="2:51" s="12" customFormat="1" ht="13.5">
      <c r="B124" s="253"/>
      <c r="C124" s="254"/>
      <c r="D124" s="239" t="s">
        <v>278</v>
      </c>
      <c r="E124" s="255" t="s">
        <v>40</v>
      </c>
      <c r="F124" s="256" t="s">
        <v>645</v>
      </c>
      <c r="G124" s="254"/>
      <c r="H124" s="257">
        <v>31</v>
      </c>
      <c r="I124" s="258"/>
      <c r="J124" s="254"/>
      <c r="K124" s="254"/>
      <c r="L124" s="259"/>
      <c r="M124" s="260"/>
      <c r="N124" s="261"/>
      <c r="O124" s="261"/>
      <c r="P124" s="261"/>
      <c r="Q124" s="261"/>
      <c r="R124" s="261"/>
      <c r="S124" s="261"/>
      <c r="T124" s="262"/>
      <c r="AT124" s="263" t="s">
        <v>278</v>
      </c>
      <c r="AU124" s="263" t="s">
        <v>92</v>
      </c>
      <c r="AV124" s="12" t="s">
        <v>92</v>
      </c>
      <c r="AW124" s="12" t="s">
        <v>47</v>
      </c>
      <c r="AX124" s="12" t="s">
        <v>24</v>
      </c>
      <c r="AY124" s="263" t="s">
        <v>261</v>
      </c>
    </row>
    <row r="125" spans="2:65" s="1" customFormat="1" ht="14.4" customHeight="1">
      <c r="B125" s="48"/>
      <c r="C125" s="301" t="s">
        <v>545</v>
      </c>
      <c r="D125" s="301" t="s">
        <v>510</v>
      </c>
      <c r="E125" s="302" t="s">
        <v>2905</v>
      </c>
      <c r="F125" s="303" t="s">
        <v>2906</v>
      </c>
      <c r="G125" s="304" t="s">
        <v>683</v>
      </c>
      <c r="H125" s="305">
        <v>7.75</v>
      </c>
      <c r="I125" s="306"/>
      <c r="J125" s="305">
        <f>ROUND(I125*H125,2)</f>
        <v>0</v>
      </c>
      <c r="K125" s="303" t="s">
        <v>266</v>
      </c>
      <c r="L125" s="307"/>
      <c r="M125" s="308" t="s">
        <v>40</v>
      </c>
      <c r="N125" s="309" t="s">
        <v>55</v>
      </c>
      <c r="O125" s="49"/>
      <c r="P125" s="236">
        <f>O125*H125</f>
        <v>0</v>
      </c>
      <c r="Q125" s="236">
        <v>0.001</v>
      </c>
      <c r="R125" s="236">
        <f>Q125*H125</f>
        <v>0.00775</v>
      </c>
      <c r="S125" s="236">
        <v>0</v>
      </c>
      <c r="T125" s="237">
        <f>S125*H125</f>
        <v>0</v>
      </c>
      <c r="AR125" s="25" t="s">
        <v>308</v>
      </c>
      <c r="AT125" s="25" t="s">
        <v>510</v>
      </c>
      <c r="AU125" s="25" t="s">
        <v>92</v>
      </c>
      <c r="AY125" s="25" t="s">
        <v>261</v>
      </c>
      <c r="BE125" s="238">
        <f>IF(N125="základní",J125,0)</f>
        <v>0</v>
      </c>
      <c r="BF125" s="238">
        <f>IF(N125="snížená",J125,0)</f>
        <v>0</v>
      </c>
      <c r="BG125" s="238">
        <f>IF(N125="zákl. přenesená",J125,0)</f>
        <v>0</v>
      </c>
      <c r="BH125" s="238">
        <f>IF(N125="sníž. přenesená",J125,0)</f>
        <v>0</v>
      </c>
      <c r="BI125" s="238">
        <f>IF(N125="nulová",J125,0)</f>
        <v>0</v>
      </c>
      <c r="BJ125" s="25" t="s">
        <v>24</v>
      </c>
      <c r="BK125" s="238">
        <f>ROUND(I125*H125,2)</f>
        <v>0</v>
      </c>
      <c r="BL125" s="25" t="s">
        <v>287</v>
      </c>
      <c r="BM125" s="25" t="s">
        <v>2907</v>
      </c>
    </row>
    <row r="126" spans="2:47" s="1" customFormat="1" ht="13.5">
      <c r="B126" s="48"/>
      <c r="C126" s="76"/>
      <c r="D126" s="239" t="s">
        <v>269</v>
      </c>
      <c r="E126" s="76"/>
      <c r="F126" s="240" t="s">
        <v>2906</v>
      </c>
      <c r="G126" s="76"/>
      <c r="H126" s="76"/>
      <c r="I126" s="198"/>
      <c r="J126" s="76"/>
      <c r="K126" s="76"/>
      <c r="L126" s="74"/>
      <c r="M126" s="241"/>
      <c r="N126" s="49"/>
      <c r="O126" s="49"/>
      <c r="P126" s="49"/>
      <c r="Q126" s="49"/>
      <c r="R126" s="49"/>
      <c r="S126" s="49"/>
      <c r="T126" s="97"/>
      <c r="AT126" s="25" t="s">
        <v>269</v>
      </c>
      <c r="AU126" s="25" t="s">
        <v>92</v>
      </c>
    </row>
    <row r="127" spans="2:51" s="12" customFormat="1" ht="13.5">
      <c r="B127" s="253"/>
      <c r="C127" s="254"/>
      <c r="D127" s="239" t="s">
        <v>278</v>
      </c>
      <c r="E127" s="255" t="s">
        <v>40</v>
      </c>
      <c r="F127" s="256" t="s">
        <v>2908</v>
      </c>
      <c r="G127" s="254"/>
      <c r="H127" s="257">
        <v>7.75</v>
      </c>
      <c r="I127" s="258"/>
      <c r="J127" s="254"/>
      <c r="K127" s="254"/>
      <c r="L127" s="259"/>
      <c r="M127" s="260"/>
      <c r="N127" s="261"/>
      <c r="O127" s="261"/>
      <c r="P127" s="261"/>
      <c r="Q127" s="261"/>
      <c r="R127" s="261"/>
      <c r="S127" s="261"/>
      <c r="T127" s="262"/>
      <c r="AT127" s="263" t="s">
        <v>278</v>
      </c>
      <c r="AU127" s="263" t="s">
        <v>92</v>
      </c>
      <c r="AV127" s="12" t="s">
        <v>92</v>
      </c>
      <c r="AW127" s="12" t="s">
        <v>47</v>
      </c>
      <c r="AX127" s="12" t="s">
        <v>24</v>
      </c>
      <c r="AY127" s="263" t="s">
        <v>261</v>
      </c>
    </row>
    <row r="128" spans="2:65" s="1" customFormat="1" ht="14.4" customHeight="1">
      <c r="B128" s="48"/>
      <c r="C128" s="228" t="s">
        <v>551</v>
      </c>
      <c r="D128" s="228" t="s">
        <v>262</v>
      </c>
      <c r="E128" s="229" t="s">
        <v>2909</v>
      </c>
      <c r="F128" s="230" t="s">
        <v>2910</v>
      </c>
      <c r="G128" s="231" t="s">
        <v>504</v>
      </c>
      <c r="H128" s="232">
        <v>31</v>
      </c>
      <c r="I128" s="233"/>
      <c r="J128" s="232">
        <f>ROUND(I128*H128,2)</f>
        <v>0</v>
      </c>
      <c r="K128" s="230" t="s">
        <v>266</v>
      </c>
      <c r="L128" s="74"/>
      <c r="M128" s="234" t="s">
        <v>40</v>
      </c>
      <c r="N128" s="235" t="s">
        <v>55</v>
      </c>
      <c r="O128" s="49"/>
      <c r="P128" s="236">
        <f>O128*H128</f>
        <v>0</v>
      </c>
      <c r="Q128" s="236">
        <v>0</v>
      </c>
      <c r="R128" s="236">
        <f>Q128*H128</f>
        <v>0</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2911</v>
      </c>
    </row>
    <row r="129" spans="2:47" s="1" customFormat="1" ht="13.5">
      <c r="B129" s="48"/>
      <c r="C129" s="76"/>
      <c r="D129" s="239" t="s">
        <v>269</v>
      </c>
      <c r="E129" s="76"/>
      <c r="F129" s="240" t="s">
        <v>2912</v>
      </c>
      <c r="G129" s="76"/>
      <c r="H129" s="76"/>
      <c r="I129" s="198"/>
      <c r="J129" s="76"/>
      <c r="K129" s="76"/>
      <c r="L129" s="74"/>
      <c r="M129" s="241"/>
      <c r="N129" s="49"/>
      <c r="O129" s="49"/>
      <c r="P129" s="49"/>
      <c r="Q129" s="49"/>
      <c r="R129" s="49"/>
      <c r="S129" s="49"/>
      <c r="T129" s="97"/>
      <c r="AT129" s="25" t="s">
        <v>269</v>
      </c>
      <c r="AU129" s="25" t="s">
        <v>92</v>
      </c>
    </row>
    <row r="130" spans="2:47" s="1" customFormat="1" ht="13.5">
      <c r="B130" s="48"/>
      <c r="C130" s="76"/>
      <c r="D130" s="239" t="s">
        <v>343</v>
      </c>
      <c r="E130" s="76"/>
      <c r="F130" s="242" t="s">
        <v>2913</v>
      </c>
      <c r="G130" s="76"/>
      <c r="H130" s="76"/>
      <c r="I130" s="198"/>
      <c r="J130" s="76"/>
      <c r="K130" s="76"/>
      <c r="L130" s="74"/>
      <c r="M130" s="241"/>
      <c r="N130" s="49"/>
      <c r="O130" s="49"/>
      <c r="P130" s="49"/>
      <c r="Q130" s="49"/>
      <c r="R130" s="49"/>
      <c r="S130" s="49"/>
      <c r="T130" s="97"/>
      <c r="AT130" s="25" t="s">
        <v>343</v>
      </c>
      <c r="AU130" s="25" t="s">
        <v>92</v>
      </c>
    </row>
    <row r="131" spans="2:51" s="12" customFormat="1" ht="13.5">
      <c r="B131" s="253"/>
      <c r="C131" s="254"/>
      <c r="D131" s="239" t="s">
        <v>278</v>
      </c>
      <c r="E131" s="255" t="s">
        <v>40</v>
      </c>
      <c r="F131" s="256" t="s">
        <v>2914</v>
      </c>
      <c r="G131" s="254"/>
      <c r="H131" s="257">
        <v>31</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14.4" customHeight="1">
      <c r="B132" s="48"/>
      <c r="C132" s="301" t="s">
        <v>10</v>
      </c>
      <c r="D132" s="301" t="s">
        <v>510</v>
      </c>
      <c r="E132" s="302" t="s">
        <v>2915</v>
      </c>
      <c r="F132" s="303" t="s">
        <v>2916</v>
      </c>
      <c r="G132" s="304" t="s">
        <v>340</v>
      </c>
      <c r="H132" s="305">
        <v>3.1</v>
      </c>
      <c r="I132" s="306"/>
      <c r="J132" s="305">
        <f>ROUND(I132*H132,2)</f>
        <v>0</v>
      </c>
      <c r="K132" s="303" t="s">
        <v>266</v>
      </c>
      <c r="L132" s="307"/>
      <c r="M132" s="308" t="s">
        <v>40</v>
      </c>
      <c r="N132" s="309" t="s">
        <v>55</v>
      </c>
      <c r="O132" s="49"/>
      <c r="P132" s="236">
        <f>O132*H132</f>
        <v>0</v>
      </c>
      <c r="Q132" s="236">
        <v>0.2</v>
      </c>
      <c r="R132" s="236">
        <f>Q132*H132</f>
        <v>0.6200000000000001</v>
      </c>
      <c r="S132" s="236">
        <v>0</v>
      </c>
      <c r="T132" s="237">
        <f>S132*H132</f>
        <v>0</v>
      </c>
      <c r="AR132" s="25" t="s">
        <v>308</v>
      </c>
      <c r="AT132" s="25" t="s">
        <v>510</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2917</v>
      </c>
    </row>
    <row r="133" spans="2:47" s="1" customFormat="1" ht="13.5">
      <c r="B133" s="48"/>
      <c r="C133" s="76"/>
      <c r="D133" s="239" t="s">
        <v>269</v>
      </c>
      <c r="E133" s="76"/>
      <c r="F133" s="240" t="s">
        <v>2916</v>
      </c>
      <c r="G133" s="76"/>
      <c r="H133" s="76"/>
      <c r="I133" s="198"/>
      <c r="J133" s="76"/>
      <c r="K133" s="76"/>
      <c r="L133" s="74"/>
      <c r="M133" s="241"/>
      <c r="N133" s="49"/>
      <c r="O133" s="49"/>
      <c r="P133" s="49"/>
      <c r="Q133" s="49"/>
      <c r="R133" s="49"/>
      <c r="S133" s="49"/>
      <c r="T133" s="97"/>
      <c r="AT133" s="25" t="s">
        <v>269</v>
      </c>
      <c r="AU133" s="25" t="s">
        <v>92</v>
      </c>
    </row>
    <row r="134" spans="2:51" s="12" customFormat="1" ht="13.5">
      <c r="B134" s="253"/>
      <c r="C134" s="254"/>
      <c r="D134" s="239" t="s">
        <v>278</v>
      </c>
      <c r="E134" s="255" t="s">
        <v>40</v>
      </c>
      <c r="F134" s="256" t="s">
        <v>2918</v>
      </c>
      <c r="G134" s="254"/>
      <c r="H134" s="257">
        <v>3.1</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14.4" customHeight="1">
      <c r="B135" s="48"/>
      <c r="C135" s="228" t="s">
        <v>563</v>
      </c>
      <c r="D135" s="228" t="s">
        <v>262</v>
      </c>
      <c r="E135" s="229" t="s">
        <v>2919</v>
      </c>
      <c r="F135" s="230" t="s">
        <v>2920</v>
      </c>
      <c r="G135" s="231" t="s">
        <v>340</v>
      </c>
      <c r="H135" s="232">
        <v>77.5</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2921</v>
      </c>
    </row>
    <row r="136" spans="2:47" s="1" customFormat="1" ht="13.5">
      <c r="B136" s="48"/>
      <c r="C136" s="76"/>
      <c r="D136" s="239" t="s">
        <v>269</v>
      </c>
      <c r="E136" s="76"/>
      <c r="F136" s="240" t="s">
        <v>2922</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271</v>
      </c>
      <c r="E137" s="76"/>
      <c r="F137" s="242" t="s">
        <v>2923</v>
      </c>
      <c r="G137" s="76"/>
      <c r="H137" s="76"/>
      <c r="I137" s="198"/>
      <c r="J137" s="76"/>
      <c r="K137" s="76"/>
      <c r="L137" s="74"/>
      <c r="M137" s="241"/>
      <c r="N137" s="49"/>
      <c r="O137" s="49"/>
      <c r="P137" s="49"/>
      <c r="Q137" s="49"/>
      <c r="R137" s="49"/>
      <c r="S137" s="49"/>
      <c r="T137" s="97"/>
      <c r="AT137" s="25" t="s">
        <v>271</v>
      </c>
      <c r="AU137" s="25" t="s">
        <v>92</v>
      </c>
    </row>
    <row r="138" spans="2:51" s="12" customFormat="1" ht="13.5">
      <c r="B138" s="253"/>
      <c r="C138" s="254"/>
      <c r="D138" s="239" t="s">
        <v>278</v>
      </c>
      <c r="E138" s="255" t="s">
        <v>40</v>
      </c>
      <c r="F138" s="256" t="s">
        <v>2924</v>
      </c>
      <c r="G138" s="254"/>
      <c r="H138" s="257">
        <v>77.5</v>
      </c>
      <c r="I138" s="258"/>
      <c r="J138" s="254"/>
      <c r="K138" s="254"/>
      <c r="L138" s="259"/>
      <c r="M138" s="260"/>
      <c r="N138" s="261"/>
      <c r="O138" s="261"/>
      <c r="P138" s="261"/>
      <c r="Q138" s="261"/>
      <c r="R138" s="261"/>
      <c r="S138" s="261"/>
      <c r="T138" s="262"/>
      <c r="AT138" s="263" t="s">
        <v>278</v>
      </c>
      <c r="AU138" s="263" t="s">
        <v>92</v>
      </c>
      <c r="AV138" s="12" t="s">
        <v>92</v>
      </c>
      <c r="AW138" s="12" t="s">
        <v>47</v>
      </c>
      <c r="AX138" s="12" t="s">
        <v>24</v>
      </c>
      <c r="AY138" s="263" t="s">
        <v>261</v>
      </c>
    </row>
    <row r="139" spans="2:63" s="10" customFormat="1" ht="29.85" customHeight="1">
      <c r="B139" s="214"/>
      <c r="C139" s="215"/>
      <c r="D139" s="216" t="s">
        <v>83</v>
      </c>
      <c r="E139" s="274" t="s">
        <v>930</v>
      </c>
      <c r="F139" s="274" t="s">
        <v>931</v>
      </c>
      <c r="G139" s="215"/>
      <c r="H139" s="215"/>
      <c r="I139" s="218"/>
      <c r="J139" s="275">
        <f>BK139</f>
        <v>0</v>
      </c>
      <c r="K139" s="215"/>
      <c r="L139" s="220"/>
      <c r="M139" s="221"/>
      <c r="N139" s="222"/>
      <c r="O139" s="222"/>
      <c r="P139" s="223">
        <f>SUM(P140:P141)</f>
        <v>0</v>
      </c>
      <c r="Q139" s="222"/>
      <c r="R139" s="223">
        <f>SUM(R140:R141)</f>
        <v>0</v>
      </c>
      <c r="S139" s="222"/>
      <c r="T139" s="224">
        <f>SUM(T140:T141)</f>
        <v>0</v>
      </c>
      <c r="AR139" s="225" t="s">
        <v>24</v>
      </c>
      <c r="AT139" s="226" t="s">
        <v>83</v>
      </c>
      <c r="AU139" s="226" t="s">
        <v>24</v>
      </c>
      <c r="AY139" s="225" t="s">
        <v>261</v>
      </c>
      <c r="BK139" s="227">
        <f>SUM(BK140:BK141)</f>
        <v>0</v>
      </c>
    </row>
    <row r="140" spans="2:65" s="1" customFormat="1" ht="22.8" customHeight="1">
      <c r="B140" s="48"/>
      <c r="C140" s="228" t="s">
        <v>566</v>
      </c>
      <c r="D140" s="228" t="s">
        <v>262</v>
      </c>
      <c r="E140" s="229" t="s">
        <v>2925</v>
      </c>
      <c r="F140" s="230" t="s">
        <v>2926</v>
      </c>
      <c r="G140" s="231" t="s">
        <v>363</v>
      </c>
      <c r="H140" s="232">
        <v>2.2</v>
      </c>
      <c r="I140" s="233"/>
      <c r="J140" s="232">
        <f>ROUND(I140*H140,2)</f>
        <v>0</v>
      </c>
      <c r="K140" s="230" t="s">
        <v>266</v>
      </c>
      <c r="L140" s="74"/>
      <c r="M140" s="234" t="s">
        <v>40</v>
      </c>
      <c r="N140" s="235" t="s">
        <v>55</v>
      </c>
      <c r="O140" s="49"/>
      <c r="P140" s="236">
        <f>O140*H140</f>
        <v>0</v>
      </c>
      <c r="Q140" s="236">
        <v>0</v>
      </c>
      <c r="R140" s="236">
        <f>Q140*H140</f>
        <v>0</v>
      </c>
      <c r="S140" s="236">
        <v>0</v>
      </c>
      <c r="T140" s="237">
        <f>S140*H140</f>
        <v>0</v>
      </c>
      <c r="AR140" s="25" t="s">
        <v>287</v>
      </c>
      <c r="AT140" s="25" t="s">
        <v>262</v>
      </c>
      <c r="AU140" s="25" t="s">
        <v>92</v>
      </c>
      <c r="AY140" s="25" t="s">
        <v>261</v>
      </c>
      <c r="BE140" s="238">
        <f>IF(N140="základní",J140,0)</f>
        <v>0</v>
      </c>
      <c r="BF140" s="238">
        <f>IF(N140="snížená",J140,0)</f>
        <v>0</v>
      </c>
      <c r="BG140" s="238">
        <f>IF(N140="zákl. přenesená",J140,0)</f>
        <v>0</v>
      </c>
      <c r="BH140" s="238">
        <f>IF(N140="sníž. přenesená",J140,0)</f>
        <v>0</v>
      </c>
      <c r="BI140" s="238">
        <f>IF(N140="nulová",J140,0)</f>
        <v>0</v>
      </c>
      <c r="BJ140" s="25" t="s">
        <v>24</v>
      </c>
      <c r="BK140" s="238">
        <f>ROUND(I140*H140,2)</f>
        <v>0</v>
      </c>
      <c r="BL140" s="25" t="s">
        <v>287</v>
      </c>
      <c r="BM140" s="25" t="s">
        <v>2927</v>
      </c>
    </row>
    <row r="141" spans="2:47" s="1" customFormat="1" ht="13.5">
      <c r="B141" s="48"/>
      <c r="C141" s="76"/>
      <c r="D141" s="239" t="s">
        <v>269</v>
      </c>
      <c r="E141" s="76"/>
      <c r="F141" s="240" t="s">
        <v>2928</v>
      </c>
      <c r="G141" s="76"/>
      <c r="H141" s="76"/>
      <c r="I141" s="198"/>
      <c r="J141" s="76"/>
      <c r="K141" s="76"/>
      <c r="L141" s="74"/>
      <c r="M141" s="264"/>
      <c r="N141" s="265"/>
      <c r="O141" s="265"/>
      <c r="P141" s="265"/>
      <c r="Q141" s="265"/>
      <c r="R141" s="265"/>
      <c r="S141" s="265"/>
      <c r="T141" s="266"/>
      <c r="AT141" s="25" t="s">
        <v>269</v>
      </c>
      <c r="AU141" s="25" t="s">
        <v>92</v>
      </c>
    </row>
    <row r="142" spans="2:12" s="1" customFormat="1" ht="6.95" customHeight="1">
      <c r="B142" s="69"/>
      <c r="C142" s="70"/>
      <c r="D142" s="70"/>
      <c r="E142" s="70"/>
      <c r="F142" s="70"/>
      <c r="G142" s="70"/>
      <c r="H142" s="70"/>
      <c r="I142" s="180"/>
      <c r="J142" s="70"/>
      <c r="K142" s="70"/>
      <c r="L142" s="74"/>
    </row>
  </sheetData>
  <sheetProtection password="CC35" sheet="1" objects="1" scenarios="1" formatColumns="0" formatRows="0" autoFilter="0"/>
  <autoFilter ref="C84:K141"/>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6"/>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103</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330</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331</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91</v>
      </c>
      <c r="G13" s="49"/>
      <c r="H13" s="49"/>
      <c r="I13" s="160" t="s">
        <v>22</v>
      </c>
      <c r="J13" s="36" t="s">
        <v>92</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13.4" customHeight="1">
      <c r="B26" s="162"/>
      <c r="C26" s="163"/>
      <c r="D26" s="163"/>
      <c r="E26" s="46" t="s">
        <v>332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ROUND(J84,2)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ROUND(SUM(BE84:BE105),2)</f>
        <v>0</v>
      </c>
      <c r="G32" s="49"/>
      <c r="H32" s="49"/>
      <c r="I32" s="172">
        <v>0.21</v>
      </c>
      <c r="J32" s="171">
        <f>ROUND(ROUND((SUM(BE84:BE105)),2)*I32,2)</f>
        <v>0</v>
      </c>
      <c r="K32" s="53"/>
    </row>
    <row r="33" spans="2:11" s="1" customFormat="1" ht="14.4" customHeight="1">
      <c r="B33" s="48"/>
      <c r="C33" s="49"/>
      <c r="D33" s="49"/>
      <c r="E33" s="57" t="s">
        <v>56</v>
      </c>
      <c r="F33" s="171">
        <f>ROUND(SUM(BF84:BF105),2)</f>
        <v>0</v>
      </c>
      <c r="G33" s="49"/>
      <c r="H33" s="49"/>
      <c r="I33" s="172">
        <v>0.15</v>
      </c>
      <c r="J33" s="171">
        <f>ROUND(ROUND((SUM(BF84:BF105)),2)*I33,2)</f>
        <v>0</v>
      </c>
      <c r="K33" s="53"/>
    </row>
    <row r="34" spans="2:11" s="1" customFormat="1" ht="14.4" customHeight="1" hidden="1">
      <c r="B34" s="48"/>
      <c r="C34" s="49"/>
      <c r="D34" s="49"/>
      <c r="E34" s="57" t="s">
        <v>57</v>
      </c>
      <c r="F34" s="171">
        <f>ROUND(SUM(BG84:BG105),2)</f>
        <v>0</v>
      </c>
      <c r="G34" s="49"/>
      <c r="H34" s="49"/>
      <c r="I34" s="172">
        <v>0.21</v>
      </c>
      <c r="J34" s="171">
        <v>0</v>
      </c>
      <c r="K34" s="53"/>
    </row>
    <row r="35" spans="2:11" s="1" customFormat="1" ht="14.4" customHeight="1" hidden="1">
      <c r="B35" s="48"/>
      <c r="C35" s="49"/>
      <c r="D35" s="49"/>
      <c r="E35" s="57" t="s">
        <v>58</v>
      </c>
      <c r="F35" s="171">
        <f>ROUND(SUM(BH84:BH105),2)</f>
        <v>0</v>
      </c>
      <c r="G35" s="49"/>
      <c r="H35" s="49"/>
      <c r="I35" s="172">
        <v>0.15</v>
      </c>
      <c r="J35" s="171">
        <v>0</v>
      </c>
      <c r="K35" s="53"/>
    </row>
    <row r="36" spans="2:11" s="1" customFormat="1" ht="14.4" customHeight="1" hidden="1">
      <c r="B36" s="48"/>
      <c r="C36" s="49"/>
      <c r="D36" s="49"/>
      <c r="E36" s="57" t="s">
        <v>59</v>
      </c>
      <c r="F36" s="171">
        <f>ROUND(SUM(BI84:BI105),2)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330</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00-0 - Etapa 0</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J84</f>
        <v>0</v>
      </c>
      <c r="K60" s="53"/>
      <c r="AU60" s="25" t="s">
        <v>242</v>
      </c>
    </row>
    <row r="61" spans="2:11" s="8" customFormat="1" ht="24.95" customHeight="1">
      <c r="B61" s="191"/>
      <c r="C61" s="192"/>
      <c r="D61" s="193" t="s">
        <v>333</v>
      </c>
      <c r="E61" s="194"/>
      <c r="F61" s="194"/>
      <c r="G61" s="194"/>
      <c r="H61" s="194"/>
      <c r="I61" s="195"/>
      <c r="J61" s="196">
        <f>J85</f>
        <v>0</v>
      </c>
      <c r="K61" s="197"/>
    </row>
    <row r="62" spans="2:11" s="13" customFormat="1" ht="19.9" customHeight="1">
      <c r="B62" s="267"/>
      <c r="C62" s="268"/>
      <c r="D62" s="269" t="s">
        <v>334</v>
      </c>
      <c r="E62" s="270"/>
      <c r="F62" s="270"/>
      <c r="G62" s="270"/>
      <c r="H62" s="270"/>
      <c r="I62" s="271"/>
      <c r="J62" s="272">
        <f>J86</f>
        <v>0</v>
      </c>
      <c r="K62" s="273"/>
    </row>
    <row r="63" spans="2:11" s="1" customFormat="1" ht="21.8" customHeight="1">
      <c r="B63" s="48"/>
      <c r="C63" s="49"/>
      <c r="D63" s="49"/>
      <c r="E63" s="49"/>
      <c r="F63" s="49"/>
      <c r="G63" s="49"/>
      <c r="H63" s="49"/>
      <c r="I63" s="158"/>
      <c r="J63" s="49"/>
      <c r="K63" s="53"/>
    </row>
    <row r="64" spans="2:11" s="1" customFormat="1" ht="6.95" customHeight="1">
      <c r="B64" s="69"/>
      <c r="C64" s="70"/>
      <c r="D64" s="70"/>
      <c r="E64" s="70"/>
      <c r="F64" s="70"/>
      <c r="G64" s="70"/>
      <c r="H64" s="70"/>
      <c r="I64" s="180"/>
      <c r="J64" s="70"/>
      <c r="K64" s="71"/>
    </row>
    <row r="68" spans="2:12" s="1" customFormat="1" ht="6.95" customHeight="1">
      <c r="B68" s="72"/>
      <c r="C68" s="73"/>
      <c r="D68" s="73"/>
      <c r="E68" s="73"/>
      <c r="F68" s="73"/>
      <c r="G68" s="73"/>
      <c r="H68" s="73"/>
      <c r="I68" s="183"/>
      <c r="J68" s="73"/>
      <c r="K68" s="73"/>
      <c r="L68" s="74"/>
    </row>
    <row r="69" spans="2:12" s="1" customFormat="1" ht="36.95" customHeight="1">
      <c r="B69" s="48"/>
      <c r="C69" s="75" t="s">
        <v>244</v>
      </c>
      <c r="D69" s="76"/>
      <c r="E69" s="76"/>
      <c r="F69" s="76"/>
      <c r="G69" s="76"/>
      <c r="H69" s="76"/>
      <c r="I69" s="198"/>
      <c r="J69" s="76"/>
      <c r="K69" s="76"/>
      <c r="L69" s="74"/>
    </row>
    <row r="70" spans="2:12" s="1" customFormat="1" ht="6.95" customHeight="1">
      <c r="B70" s="48"/>
      <c r="C70" s="76"/>
      <c r="D70" s="76"/>
      <c r="E70" s="76"/>
      <c r="F70" s="76"/>
      <c r="G70" s="76"/>
      <c r="H70" s="76"/>
      <c r="I70" s="198"/>
      <c r="J70" s="76"/>
      <c r="K70" s="76"/>
      <c r="L70" s="74"/>
    </row>
    <row r="71" spans="2:12" s="1" customFormat="1" ht="14.4" customHeight="1">
      <c r="B71" s="48"/>
      <c r="C71" s="78" t="s">
        <v>17</v>
      </c>
      <c r="D71" s="76"/>
      <c r="E71" s="76"/>
      <c r="F71" s="76"/>
      <c r="G71" s="76"/>
      <c r="H71" s="76"/>
      <c r="I71" s="198"/>
      <c r="J71" s="76"/>
      <c r="K71" s="76"/>
      <c r="L71" s="74"/>
    </row>
    <row r="72" spans="2:12" s="1" customFormat="1" ht="14.4" customHeight="1">
      <c r="B72" s="48"/>
      <c r="C72" s="76"/>
      <c r="D72" s="76"/>
      <c r="E72" s="199" t="str">
        <f>E7</f>
        <v>Revitalizace PR U sedmi rybníků - DPS</v>
      </c>
      <c r="F72" s="78"/>
      <c r="G72" s="78"/>
      <c r="H72" s="78"/>
      <c r="I72" s="198"/>
      <c r="J72" s="76"/>
      <c r="K72" s="76"/>
      <c r="L72" s="74"/>
    </row>
    <row r="73" spans="2:12" ht="13.5">
      <c r="B73" s="29"/>
      <c r="C73" s="78" t="s">
        <v>234</v>
      </c>
      <c r="D73" s="200"/>
      <c r="E73" s="200"/>
      <c r="F73" s="200"/>
      <c r="G73" s="200"/>
      <c r="H73" s="200"/>
      <c r="I73" s="150"/>
      <c r="J73" s="200"/>
      <c r="K73" s="200"/>
      <c r="L73" s="201"/>
    </row>
    <row r="74" spans="2:12" s="1" customFormat="1" ht="14.4" customHeight="1">
      <c r="B74" s="48"/>
      <c r="C74" s="76"/>
      <c r="D74" s="76"/>
      <c r="E74" s="199" t="s">
        <v>330</v>
      </c>
      <c r="F74" s="76"/>
      <c r="G74" s="76"/>
      <c r="H74" s="76"/>
      <c r="I74" s="198"/>
      <c r="J74" s="76"/>
      <c r="K74" s="76"/>
      <c r="L74" s="74"/>
    </row>
    <row r="75" spans="2:12" s="1" customFormat="1" ht="14.4" customHeight="1">
      <c r="B75" s="48"/>
      <c r="C75" s="78" t="s">
        <v>236</v>
      </c>
      <c r="D75" s="76"/>
      <c r="E75" s="76"/>
      <c r="F75" s="76"/>
      <c r="G75" s="76"/>
      <c r="H75" s="76"/>
      <c r="I75" s="198"/>
      <c r="J75" s="76"/>
      <c r="K75" s="76"/>
      <c r="L75" s="74"/>
    </row>
    <row r="76" spans="2:12" s="1" customFormat="1" ht="16.2" customHeight="1">
      <c r="B76" s="48"/>
      <c r="C76" s="76"/>
      <c r="D76" s="76"/>
      <c r="E76" s="84" t="str">
        <f>E11</f>
        <v>SO 00-0 - Etapa 0</v>
      </c>
      <c r="F76" s="76"/>
      <c r="G76" s="76"/>
      <c r="H76" s="76"/>
      <c r="I76" s="198"/>
      <c r="J76" s="76"/>
      <c r="K76" s="76"/>
      <c r="L76" s="74"/>
    </row>
    <row r="77" spans="2:12" s="1" customFormat="1" ht="6.95" customHeight="1">
      <c r="B77" s="48"/>
      <c r="C77" s="76"/>
      <c r="D77" s="76"/>
      <c r="E77" s="76"/>
      <c r="F77" s="76"/>
      <c r="G77" s="76"/>
      <c r="H77" s="76"/>
      <c r="I77" s="198"/>
      <c r="J77" s="76"/>
      <c r="K77" s="76"/>
      <c r="L77" s="74"/>
    </row>
    <row r="78" spans="2:12" s="1" customFormat="1" ht="18" customHeight="1">
      <c r="B78" s="48"/>
      <c r="C78" s="78" t="s">
        <v>25</v>
      </c>
      <c r="D78" s="76"/>
      <c r="E78" s="76"/>
      <c r="F78" s="202" t="str">
        <f>F14</f>
        <v>Vojtanov</v>
      </c>
      <c r="G78" s="76"/>
      <c r="H78" s="76"/>
      <c r="I78" s="203" t="s">
        <v>27</v>
      </c>
      <c r="J78" s="87" t="str">
        <f>IF(J14="","",J14)</f>
        <v>29. 9. 2016</v>
      </c>
      <c r="K78" s="76"/>
      <c r="L78" s="74"/>
    </row>
    <row r="79" spans="2:12" s="1" customFormat="1" ht="6.95" customHeight="1">
      <c r="B79" s="48"/>
      <c r="C79" s="76"/>
      <c r="D79" s="76"/>
      <c r="E79" s="76"/>
      <c r="F79" s="76"/>
      <c r="G79" s="76"/>
      <c r="H79" s="76"/>
      <c r="I79" s="198"/>
      <c r="J79" s="76"/>
      <c r="K79" s="76"/>
      <c r="L79" s="74"/>
    </row>
    <row r="80" spans="2:12" s="1" customFormat="1" ht="13.5">
      <c r="B80" s="48"/>
      <c r="C80" s="78" t="s">
        <v>35</v>
      </c>
      <c r="D80" s="76"/>
      <c r="E80" s="76"/>
      <c r="F80" s="202" t="str">
        <f>E17</f>
        <v>AOPK ČR</v>
      </c>
      <c r="G80" s="76"/>
      <c r="H80" s="76"/>
      <c r="I80" s="203" t="s">
        <v>43</v>
      </c>
      <c r="J80" s="202" t="str">
        <f>E23</f>
        <v>VRV, a.s.</v>
      </c>
      <c r="K80" s="76"/>
      <c r="L80" s="74"/>
    </row>
    <row r="81" spans="2:12" s="1" customFormat="1" ht="14.4" customHeight="1">
      <c r="B81" s="48"/>
      <c r="C81" s="78" t="s">
        <v>41</v>
      </c>
      <c r="D81" s="76"/>
      <c r="E81" s="76"/>
      <c r="F81" s="202" t="str">
        <f>IF(E20="","",E20)</f>
        <v/>
      </c>
      <c r="G81" s="76"/>
      <c r="H81" s="76"/>
      <c r="I81" s="198"/>
      <c r="J81" s="76"/>
      <c r="K81" s="76"/>
      <c r="L81" s="74"/>
    </row>
    <row r="82" spans="2:12" s="1" customFormat="1" ht="10.3" customHeight="1">
      <c r="B82" s="48"/>
      <c r="C82" s="76"/>
      <c r="D82" s="76"/>
      <c r="E82" s="76"/>
      <c r="F82" s="76"/>
      <c r="G82" s="76"/>
      <c r="H82" s="76"/>
      <c r="I82" s="198"/>
      <c r="J82" s="76"/>
      <c r="K82" s="76"/>
      <c r="L82" s="74"/>
    </row>
    <row r="83" spans="2:20" s="9" customFormat="1" ht="29.25" customHeight="1">
      <c r="B83" s="204"/>
      <c r="C83" s="205" t="s">
        <v>245</v>
      </c>
      <c r="D83" s="206" t="s">
        <v>69</v>
      </c>
      <c r="E83" s="206" t="s">
        <v>65</v>
      </c>
      <c r="F83" s="206" t="s">
        <v>246</v>
      </c>
      <c r="G83" s="206" t="s">
        <v>247</v>
      </c>
      <c r="H83" s="206" t="s">
        <v>248</v>
      </c>
      <c r="I83" s="207" t="s">
        <v>249</v>
      </c>
      <c r="J83" s="206" t="s">
        <v>240</v>
      </c>
      <c r="K83" s="208" t="s">
        <v>250</v>
      </c>
      <c r="L83" s="209"/>
      <c r="M83" s="104" t="s">
        <v>251</v>
      </c>
      <c r="N83" s="105" t="s">
        <v>54</v>
      </c>
      <c r="O83" s="105" t="s">
        <v>252</v>
      </c>
      <c r="P83" s="105" t="s">
        <v>253</v>
      </c>
      <c r="Q83" s="105" t="s">
        <v>254</v>
      </c>
      <c r="R83" s="105" t="s">
        <v>255</v>
      </c>
      <c r="S83" s="105" t="s">
        <v>256</v>
      </c>
      <c r="T83" s="106" t="s">
        <v>257</v>
      </c>
    </row>
    <row r="84" spans="2:63" s="1" customFormat="1" ht="29.25" customHeight="1">
      <c r="B84" s="48"/>
      <c r="C84" s="110" t="s">
        <v>241</v>
      </c>
      <c r="D84" s="76"/>
      <c r="E84" s="76"/>
      <c r="F84" s="76"/>
      <c r="G84" s="76"/>
      <c r="H84" s="76"/>
      <c r="I84" s="198"/>
      <c r="J84" s="210">
        <f>BK84</f>
        <v>0</v>
      </c>
      <c r="K84" s="76"/>
      <c r="L84" s="74"/>
      <c r="M84" s="107"/>
      <c r="N84" s="108"/>
      <c r="O84" s="108"/>
      <c r="P84" s="211">
        <f>P85</f>
        <v>0</v>
      </c>
      <c r="Q84" s="108"/>
      <c r="R84" s="211">
        <f>R85</f>
        <v>0</v>
      </c>
      <c r="S84" s="108"/>
      <c r="T84" s="212">
        <f>T85</f>
        <v>0</v>
      </c>
      <c r="AT84" s="25" t="s">
        <v>83</v>
      </c>
      <c r="AU84" s="25" t="s">
        <v>242</v>
      </c>
      <c r="BK84" s="213">
        <f>BK85</f>
        <v>0</v>
      </c>
    </row>
    <row r="85" spans="2:63" s="10" customFormat="1" ht="37.4" customHeight="1">
      <c r="B85" s="214"/>
      <c r="C85" s="215"/>
      <c r="D85" s="216" t="s">
        <v>83</v>
      </c>
      <c r="E85" s="217" t="s">
        <v>335</v>
      </c>
      <c r="F85" s="217" t="s">
        <v>336</v>
      </c>
      <c r="G85" s="215"/>
      <c r="H85" s="215"/>
      <c r="I85" s="218"/>
      <c r="J85" s="219">
        <f>BK85</f>
        <v>0</v>
      </c>
      <c r="K85" s="215"/>
      <c r="L85" s="220"/>
      <c r="M85" s="221"/>
      <c r="N85" s="222"/>
      <c r="O85" s="222"/>
      <c r="P85" s="223">
        <f>P86</f>
        <v>0</v>
      </c>
      <c r="Q85" s="222"/>
      <c r="R85" s="223">
        <f>R86</f>
        <v>0</v>
      </c>
      <c r="S85" s="222"/>
      <c r="T85" s="224">
        <f>T86</f>
        <v>0</v>
      </c>
      <c r="AR85" s="225" t="s">
        <v>24</v>
      </c>
      <c r="AT85" s="226" t="s">
        <v>83</v>
      </c>
      <c r="AU85" s="226" t="s">
        <v>84</v>
      </c>
      <c r="AY85" s="225" t="s">
        <v>261</v>
      </c>
      <c r="BK85" s="227">
        <f>BK86</f>
        <v>0</v>
      </c>
    </row>
    <row r="86" spans="2:63" s="10" customFormat="1" ht="19.9" customHeight="1">
      <c r="B86" s="214"/>
      <c r="C86" s="215"/>
      <c r="D86" s="216" t="s">
        <v>83</v>
      </c>
      <c r="E86" s="274" t="s">
        <v>24</v>
      </c>
      <c r="F86" s="274" t="s">
        <v>337</v>
      </c>
      <c r="G86" s="215"/>
      <c r="H86" s="215"/>
      <c r="I86" s="218"/>
      <c r="J86" s="275">
        <f>BK86</f>
        <v>0</v>
      </c>
      <c r="K86" s="215"/>
      <c r="L86" s="220"/>
      <c r="M86" s="221"/>
      <c r="N86" s="222"/>
      <c r="O86" s="222"/>
      <c r="P86" s="223">
        <f>SUM(P87:P105)</f>
        <v>0</v>
      </c>
      <c r="Q86" s="222"/>
      <c r="R86" s="223">
        <f>SUM(R87:R105)</f>
        <v>0</v>
      </c>
      <c r="S86" s="222"/>
      <c r="T86" s="224">
        <f>SUM(T87:T105)</f>
        <v>0</v>
      </c>
      <c r="AR86" s="225" t="s">
        <v>24</v>
      </c>
      <c r="AT86" s="226" t="s">
        <v>83</v>
      </c>
      <c r="AU86" s="226" t="s">
        <v>24</v>
      </c>
      <c r="AY86" s="225" t="s">
        <v>261</v>
      </c>
      <c r="BK86" s="227">
        <f>SUM(BK87:BK105)</f>
        <v>0</v>
      </c>
    </row>
    <row r="87" spans="2:65" s="1" customFormat="1" ht="22.8" customHeight="1">
      <c r="B87" s="48"/>
      <c r="C87" s="228" t="s">
        <v>24</v>
      </c>
      <c r="D87" s="228" t="s">
        <v>262</v>
      </c>
      <c r="E87" s="229" t="s">
        <v>338</v>
      </c>
      <c r="F87" s="230" t="s">
        <v>339</v>
      </c>
      <c r="G87" s="231" t="s">
        <v>340</v>
      </c>
      <c r="H87" s="232">
        <v>22</v>
      </c>
      <c r="I87" s="233"/>
      <c r="J87" s="232">
        <f>ROUND(I87*H87,2)</f>
        <v>0</v>
      </c>
      <c r="K87" s="230" t="s">
        <v>266</v>
      </c>
      <c r="L87" s="74"/>
      <c r="M87" s="234" t="s">
        <v>40</v>
      </c>
      <c r="N87" s="235" t="s">
        <v>55</v>
      </c>
      <c r="O87" s="49"/>
      <c r="P87" s="236">
        <f>O87*H87</f>
        <v>0</v>
      </c>
      <c r="Q87" s="236">
        <v>0</v>
      </c>
      <c r="R87" s="236">
        <f>Q87*H87</f>
        <v>0</v>
      </c>
      <c r="S87" s="236">
        <v>0</v>
      </c>
      <c r="T87" s="237">
        <f>S87*H87</f>
        <v>0</v>
      </c>
      <c r="AR87" s="25" t="s">
        <v>287</v>
      </c>
      <c r="AT87" s="25" t="s">
        <v>262</v>
      </c>
      <c r="AU87" s="25" t="s">
        <v>92</v>
      </c>
      <c r="AY87" s="25" t="s">
        <v>261</v>
      </c>
      <c r="BE87" s="238">
        <f>IF(N87="základní",J87,0)</f>
        <v>0</v>
      </c>
      <c r="BF87" s="238">
        <f>IF(N87="snížená",J87,0)</f>
        <v>0</v>
      </c>
      <c r="BG87" s="238">
        <f>IF(N87="zákl. přenesená",J87,0)</f>
        <v>0</v>
      </c>
      <c r="BH87" s="238">
        <f>IF(N87="sníž. přenesená",J87,0)</f>
        <v>0</v>
      </c>
      <c r="BI87" s="238">
        <f>IF(N87="nulová",J87,0)</f>
        <v>0</v>
      </c>
      <c r="BJ87" s="25" t="s">
        <v>24</v>
      </c>
      <c r="BK87" s="238">
        <f>ROUND(I87*H87,2)</f>
        <v>0</v>
      </c>
      <c r="BL87" s="25" t="s">
        <v>287</v>
      </c>
      <c r="BM87" s="25" t="s">
        <v>341</v>
      </c>
    </row>
    <row r="88" spans="2:47" s="1" customFormat="1" ht="13.5">
      <c r="B88" s="48"/>
      <c r="C88" s="76"/>
      <c r="D88" s="239" t="s">
        <v>269</v>
      </c>
      <c r="E88" s="76"/>
      <c r="F88" s="240" t="s">
        <v>342</v>
      </c>
      <c r="G88" s="76"/>
      <c r="H88" s="76"/>
      <c r="I88" s="198"/>
      <c r="J88" s="76"/>
      <c r="K88" s="76"/>
      <c r="L88" s="74"/>
      <c r="M88" s="241"/>
      <c r="N88" s="49"/>
      <c r="O88" s="49"/>
      <c r="P88" s="49"/>
      <c r="Q88" s="49"/>
      <c r="R88" s="49"/>
      <c r="S88" s="49"/>
      <c r="T88" s="97"/>
      <c r="AT88" s="25" t="s">
        <v>269</v>
      </c>
      <c r="AU88" s="25" t="s">
        <v>92</v>
      </c>
    </row>
    <row r="89" spans="2:47" s="1" customFormat="1" ht="13.5">
      <c r="B89" s="48"/>
      <c r="C89" s="76"/>
      <c r="D89" s="239" t="s">
        <v>343</v>
      </c>
      <c r="E89" s="76"/>
      <c r="F89" s="242" t="s">
        <v>344</v>
      </c>
      <c r="G89" s="76"/>
      <c r="H89" s="76"/>
      <c r="I89" s="198"/>
      <c r="J89" s="76"/>
      <c r="K89" s="76"/>
      <c r="L89" s="74"/>
      <c r="M89" s="241"/>
      <c r="N89" s="49"/>
      <c r="O89" s="49"/>
      <c r="P89" s="49"/>
      <c r="Q89" s="49"/>
      <c r="R89" s="49"/>
      <c r="S89" s="49"/>
      <c r="T89" s="97"/>
      <c r="AT89" s="25" t="s">
        <v>343</v>
      </c>
      <c r="AU89" s="25" t="s">
        <v>92</v>
      </c>
    </row>
    <row r="90" spans="2:51" s="12" customFormat="1" ht="13.5">
      <c r="B90" s="253"/>
      <c r="C90" s="254"/>
      <c r="D90" s="239" t="s">
        <v>278</v>
      </c>
      <c r="E90" s="255" t="s">
        <v>40</v>
      </c>
      <c r="F90" s="256" t="s">
        <v>345</v>
      </c>
      <c r="G90" s="254"/>
      <c r="H90" s="257">
        <v>22</v>
      </c>
      <c r="I90" s="258"/>
      <c r="J90" s="254"/>
      <c r="K90" s="254"/>
      <c r="L90" s="259"/>
      <c r="M90" s="260"/>
      <c r="N90" s="261"/>
      <c r="O90" s="261"/>
      <c r="P90" s="261"/>
      <c r="Q90" s="261"/>
      <c r="R90" s="261"/>
      <c r="S90" s="261"/>
      <c r="T90" s="262"/>
      <c r="AT90" s="263" t="s">
        <v>278</v>
      </c>
      <c r="AU90" s="263" t="s">
        <v>92</v>
      </c>
      <c r="AV90" s="12" t="s">
        <v>92</v>
      </c>
      <c r="AW90" s="12" t="s">
        <v>47</v>
      </c>
      <c r="AX90" s="12" t="s">
        <v>24</v>
      </c>
      <c r="AY90" s="263" t="s">
        <v>261</v>
      </c>
    </row>
    <row r="91" spans="2:65" s="1" customFormat="1" ht="22.8" customHeight="1">
      <c r="B91" s="48"/>
      <c r="C91" s="228" t="s">
        <v>92</v>
      </c>
      <c r="D91" s="228" t="s">
        <v>262</v>
      </c>
      <c r="E91" s="229" t="s">
        <v>346</v>
      </c>
      <c r="F91" s="230" t="s">
        <v>347</v>
      </c>
      <c r="G91" s="231" t="s">
        <v>340</v>
      </c>
      <c r="H91" s="232">
        <v>102</v>
      </c>
      <c r="I91" s="233"/>
      <c r="J91" s="232">
        <f>ROUND(I91*H91,2)</f>
        <v>0</v>
      </c>
      <c r="K91" s="230" t="s">
        <v>266</v>
      </c>
      <c r="L91" s="74"/>
      <c r="M91" s="234" t="s">
        <v>40</v>
      </c>
      <c r="N91" s="235" t="s">
        <v>55</v>
      </c>
      <c r="O91" s="49"/>
      <c r="P91" s="236">
        <f>O91*H91</f>
        <v>0</v>
      </c>
      <c r="Q91" s="236">
        <v>0</v>
      </c>
      <c r="R91" s="236">
        <f>Q91*H91</f>
        <v>0</v>
      </c>
      <c r="S91" s="236">
        <v>0</v>
      </c>
      <c r="T91" s="237">
        <f>S91*H91</f>
        <v>0</v>
      </c>
      <c r="AR91" s="25" t="s">
        <v>287</v>
      </c>
      <c r="AT91" s="25" t="s">
        <v>262</v>
      </c>
      <c r="AU91" s="25" t="s">
        <v>92</v>
      </c>
      <c r="AY91" s="25" t="s">
        <v>261</v>
      </c>
      <c r="BE91" s="238">
        <f>IF(N91="základní",J91,0)</f>
        <v>0</v>
      </c>
      <c r="BF91" s="238">
        <f>IF(N91="snížená",J91,0)</f>
        <v>0</v>
      </c>
      <c r="BG91" s="238">
        <f>IF(N91="zákl. přenesená",J91,0)</f>
        <v>0</v>
      </c>
      <c r="BH91" s="238">
        <f>IF(N91="sníž. přenesená",J91,0)</f>
        <v>0</v>
      </c>
      <c r="BI91" s="238">
        <f>IF(N91="nulová",J91,0)</f>
        <v>0</v>
      </c>
      <c r="BJ91" s="25" t="s">
        <v>24</v>
      </c>
      <c r="BK91" s="238">
        <f>ROUND(I91*H91,2)</f>
        <v>0</v>
      </c>
      <c r="BL91" s="25" t="s">
        <v>287</v>
      </c>
      <c r="BM91" s="25" t="s">
        <v>348</v>
      </c>
    </row>
    <row r="92" spans="2:47" s="1" customFormat="1" ht="13.5">
      <c r="B92" s="48"/>
      <c r="C92" s="76"/>
      <c r="D92" s="239" t="s">
        <v>269</v>
      </c>
      <c r="E92" s="76"/>
      <c r="F92" s="240" t="s">
        <v>349</v>
      </c>
      <c r="G92" s="76"/>
      <c r="H92" s="76"/>
      <c r="I92" s="198"/>
      <c r="J92" s="76"/>
      <c r="K92" s="76"/>
      <c r="L92" s="74"/>
      <c r="M92" s="241"/>
      <c r="N92" s="49"/>
      <c r="O92" s="49"/>
      <c r="P92" s="49"/>
      <c r="Q92" s="49"/>
      <c r="R92" s="49"/>
      <c r="S92" s="49"/>
      <c r="T92" s="97"/>
      <c r="AT92" s="25" t="s">
        <v>269</v>
      </c>
      <c r="AU92" s="25" t="s">
        <v>92</v>
      </c>
    </row>
    <row r="93" spans="2:51" s="12" customFormat="1" ht="13.5">
      <c r="B93" s="253"/>
      <c r="C93" s="254"/>
      <c r="D93" s="239" t="s">
        <v>278</v>
      </c>
      <c r="E93" s="255" t="s">
        <v>40</v>
      </c>
      <c r="F93" s="256" t="s">
        <v>350</v>
      </c>
      <c r="G93" s="254"/>
      <c r="H93" s="257">
        <v>102</v>
      </c>
      <c r="I93" s="258"/>
      <c r="J93" s="254"/>
      <c r="K93" s="254"/>
      <c r="L93" s="259"/>
      <c r="M93" s="260"/>
      <c r="N93" s="261"/>
      <c r="O93" s="261"/>
      <c r="P93" s="261"/>
      <c r="Q93" s="261"/>
      <c r="R93" s="261"/>
      <c r="S93" s="261"/>
      <c r="T93" s="262"/>
      <c r="AT93" s="263" t="s">
        <v>278</v>
      </c>
      <c r="AU93" s="263" t="s">
        <v>92</v>
      </c>
      <c r="AV93" s="12" t="s">
        <v>92</v>
      </c>
      <c r="AW93" s="12" t="s">
        <v>47</v>
      </c>
      <c r="AX93" s="12" t="s">
        <v>24</v>
      </c>
      <c r="AY93" s="263" t="s">
        <v>261</v>
      </c>
    </row>
    <row r="94" spans="2:65" s="1" customFormat="1" ht="14.4" customHeight="1">
      <c r="B94" s="48"/>
      <c r="C94" s="228" t="s">
        <v>282</v>
      </c>
      <c r="D94" s="228" t="s">
        <v>262</v>
      </c>
      <c r="E94" s="229" t="s">
        <v>351</v>
      </c>
      <c r="F94" s="230" t="s">
        <v>352</v>
      </c>
      <c r="G94" s="231" t="s">
        <v>340</v>
      </c>
      <c r="H94" s="232">
        <v>22</v>
      </c>
      <c r="I94" s="233"/>
      <c r="J94" s="232">
        <f>ROUND(I94*H94,2)</f>
        <v>0</v>
      </c>
      <c r="K94" s="230" t="s">
        <v>266</v>
      </c>
      <c r="L94" s="74"/>
      <c r="M94" s="234" t="s">
        <v>40</v>
      </c>
      <c r="N94" s="235" t="s">
        <v>55</v>
      </c>
      <c r="O94" s="49"/>
      <c r="P94" s="236">
        <f>O94*H94</f>
        <v>0</v>
      </c>
      <c r="Q94" s="236">
        <v>0</v>
      </c>
      <c r="R94" s="236">
        <f>Q94*H94</f>
        <v>0</v>
      </c>
      <c r="S94" s="236">
        <v>0</v>
      </c>
      <c r="T94" s="237">
        <f>S94*H94</f>
        <v>0</v>
      </c>
      <c r="AR94" s="25" t="s">
        <v>287</v>
      </c>
      <c r="AT94" s="25" t="s">
        <v>262</v>
      </c>
      <c r="AU94" s="25" t="s">
        <v>92</v>
      </c>
      <c r="AY94" s="25" t="s">
        <v>261</v>
      </c>
      <c r="BE94" s="238">
        <f>IF(N94="základní",J94,0)</f>
        <v>0</v>
      </c>
      <c r="BF94" s="238">
        <f>IF(N94="snížená",J94,0)</f>
        <v>0</v>
      </c>
      <c r="BG94" s="238">
        <f>IF(N94="zákl. přenesená",J94,0)</f>
        <v>0</v>
      </c>
      <c r="BH94" s="238">
        <f>IF(N94="sníž. přenesená",J94,0)</f>
        <v>0</v>
      </c>
      <c r="BI94" s="238">
        <f>IF(N94="nulová",J94,0)</f>
        <v>0</v>
      </c>
      <c r="BJ94" s="25" t="s">
        <v>24</v>
      </c>
      <c r="BK94" s="238">
        <f>ROUND(I94*H94,2)</f>
        <v>0</v>
      </c>
      <c r="BL94" s="25" t="s">
        <v>287</v>
      </c>
      <c r="BM94" s="25" t="s">
        <v>353</v>
      </c>
    </row>
    <row r="95" spans="2:47" s="1" customFormat="1" ht="13.5">
      <c r="B95" s="48"/>
      <c r="C95" s="76"/>
      <c r="D95" s="239" t="s">
        <v>269</v>
      </c>
      <c r="E95" s="76"/>
      <c r="F95" s="240" t="s">
        <v>354</v>
      </c>
      <c r="G95" s="76"/>
      <c r="H95" s="76"/>
      <c r="I95" s="198"/>
      <c r="J95" s="76"/>
      <c r="K95" s="76"/>
      <c r="L95" s="74"/>
      <c r="M95" s="241"/>
      <c r="N95" s="49"/>
      <c r="O95" s="49"/>
      <c r="P95" s="49"/>
      <c r="Q95" s="49"/>
      <c r="R95" s="49"/>
      <c r="S95" s="49"/>
      <c r="T95" s="97"/>
      <c r="AT95" s="25" t="s">
        <v>269</v>
      </c>
      <c r="AU95" s="25" t="s">
        <v>92</v>
      </c>
    </row>
    <row r="96" spans="2:51" s="12" customFormat="1" ht="13.5">
      <c r="B96" s="253"/>
      <c r="C96" s="254"/>
      <c r="D96" s="239" t="s">
        <v>278</v>
      </c>
      <c r="E96" s="255" t="s">
        <v>40</v>
      </c>
      <c r="F96" s="256" t="s">
        <v>355</v>
      </c>
      <c r="G96" s="254"/>
      <c r="H96" s="257">
        <v>22</v>
      </c>
      <c r="I96" s="258"/>
      <c r="J96" s="254"/>
      <c r="K96" s="254"/>
      <c r="L96" s="259"/>
      <c r="M96" s="260"/>
      <c r="N96" s="261"/>
      <c r="O96" s="261"/>
      <c r="P96" s="261"/>
      <c r="Q96" s="261"/>
      <c r="R96" s="261"/>
      <c r="S96" s="261"/>
      <c r="T96" s="262"/>
      <c r="AT96" s="263" t="s">
        <v>278</v>
      </c>
      <c r="AU96" s="263" t="s">
        <v>92</v>
      </c>
      <c r="AV96" s="12" t="s">
        <v>92</v>
      </c>
      <c r="AW96" s="12" t="s">
        <v>47</v>
      </c>
      <c r="AX96" s="12" t="s">
        <v>24</v>
      </c>
      <c r="AY96" s="263" t="s">
        <v>261</v>
      </c>
    </row>
    <row r="97" spans="2:65" s="1" customFormat="1" ht="14.4" customHeight="1">
      <c r="B97" s="48"/>
      <c r="C97" s="228" t="s">
        <v>287</v>
      </c>
      <c r="D97" s="228" t="s">
        <v>262</v>
      </c>
      <c r="E97" s="229" t="s">
        <v>356</v>
      </c>
      <c r="F97" s="230" t="s">
        <v>357</v>
      </c>
      <c r="G97" s="231" t="s">
        <v>340</v>
      </c>
      <c r="H97" s="232">
        <v>102</v>
      </c>
      <c r="I97" s="233"/>
      <c r="J97" s="232">
        <f>ROUND(I97*H97,2)</f>
        <v>0</v>
      </c>
      <c r="K97" s="230" t="s">
        <v>266</v>
      </c>
      <c r="L97" s="74"/>
      <c r="M97" s="234" t="s">
        <v>40</v>
      </c>
      <c r="N97" s="235" t="s">
        <v>55</v>
      </c>
      <c r="O97" s="49"/>
      <c r="P97" s="236">
        <f>O97*H97</f>
        <v>0</v>
      </c>
      <c r="Q97" s="236">
        <v>0</v>
      </c>
      <c r="R97" s="236">
        <f>Q97*H97</f>
        <v>0</v>
      </c>
      <c r="S97" s="236">
        <v>0</v>
      </c>
      <c r="T97" s="237">
        <f>S97*H97</f>
        <v>0</v>
      </c>
      <c r="AR97" s="25" t="s">
        <v>287</v>
      </c>
      <c r="AT97" s="25" t="s">
        <v>262</v>
      </c>
      <c r="AU97" s="25" t="s">
        <v>92</v>
      </c>
      <c r="AY97" s="25" t="s">
        <v>261</v>
      </c>
      <c r="BE97" s="238">
        <f>IF(N97="základní",J97,0)</f>
        <v>0</v>
      </c>
      <c r="BF97" s="238">
        <f>IF(N97="snížená",J97,0)</f>
        <v>0</v>
      </c>
      <c r="BG97" s="238">
        <f>IF(N97="zákl. přenesená",J97,0)</f>
        <v>0</v>
      </c>
      <c r="BH97" s="238">
        <f>IF(N97="sníž. přenesená",J97,0)</f>
        <v>0</v>
      </c>
      <c r="BI97" s="238">
        <f>IF(N97="nulová",J97,0)</f>
        <v>0</v>
      </c>
      <c r="BJ97" s="25" t="s">
        <v>24</v>
      </c>
      <c r="BK97" s="238">
        <f>ROUND(I97*H97,2)</f>
        <v>0</v>
      </c>
      <c r="BL97" s="25" t="s">
        <v>287</v>
      </c>
      <c r="BM97" s="25" t="s">
        <v>358</v>
      </c>
    </row>
    <row r="98" spans="2:47" s="1" customFormat="1" ht="13.5">
      <c r="B98" s="48"/>
      <c r="C98" s="76"/>
      <c r="D98" s="239" t="s">
        <v>269</v>
      </c>
      <c r="E98" s="76"/>
      <c r="F98" s="240" t="s">
        <v>357</v>
      </c>
      <c r="G98" s="76"/>
      <c r="H98" s="76"/>
      <c r="I98" s="198"/>
      <c r="J98" s="76"/>
      <c r="K98" s="76"/>
      <c r="L98" s="74"/>
      <c r="M98" s="241"/>
      <c r="N98" s="49"/>
      <c r="O98" s="49"/>
      <c r="P98" s="49"/>
      <c r="Q98" s="49"/>
      <c r="R98" s="49"/>
      <c r="S98" s="49"/>
      <c r="T98" s="97"/>
      <c r="AT98" s="25" t="s">
        <v>269</v>
      </c>
      <c r="AU98" s="25" t="s">
        <v>92</v>
      </c>
    </row>
    <row r="99" spans="2:47" s="1" customFormat="1" ht="13.5">
      <c r="B99" s="48"/>
      <c r="C99" s="76"/>
      <c r="D99" s="239" t="s">
        <v>343</v>
      </c>
      <c r="E99" s="76"/>
      <c r="F99" s="242" t="s">
        <v>359</v>
      </c>
      <c r="G99" s="76"/>
      <c r="H99" s="76"/>
      <c r="I99" s="198"/>
      <c r="J99" s="76"/>
      <c r="K99" s="76"/>
      <c r="L99" s="74"/>
      <c r="M99" s="241"/>
      <c r="N99" s="49"/>
      <c r="O99" s="49"/>
      <c r="P99" s="49"/>
      <c r="Q99" s="49"/>
      <c r="R99" s="49"/>
      <c r="S99" s="49"/>
      <c r="T99" s="97"/>
      <c r="AT99" s="25" t="s">
        <v>343</v>
      </c>
      <c r="AU99" s="25" t="s">
        <v>92</v>
      </c>
    </row>
    <row r="100" spans="2:51" s="12" customFormat="1" ht="13.5">
      <c r="B100" s="253"/>
      <c r="C100" s="254"/>
      <c r="D100" s="239" t="s">
        <v>278</v>
      </c>
      <c r="E100" s="255" t="s">
        <v>40</v>
      </c>
      <c r="F100" s="256" t="s">
        <v>360</v>
      </c>
      <c r="G100" s="254"/>
      <c r="H100" s="257">
        <v>102</v>
      </c>
      <c r="I100" s="258"/>
      <c r="J100" s="254"/>
      <c r="K100" s="254"/>
      <c r="L100" s="259"/>
      <c r="M100" s="260"/>
      <c r="N100" s="261"/>
      <c r="O100" s="261"/>
      <c r="P100" s="261"/>
      <c r="Q100" s="261"/>
      <c r="R100" s="261"/>
      <c r="S100" s="261"/>
      <c r="T100" s="262"/>
      <c r="AT100" s="263" t="s">
        <v>278</v>
      </c>
      <c r="AU100" s="263" t="s">
        <v>92</v>
      </c>
      <c r="AV100" s="12" t="s">
        <v>92</v>
      </c>
      <c r="AW100" s="12" t="s">
        <v>47</v>
      </c>
      <c r="AX100" s="12" t="s">
        <v>24</v>
      </c>
      <c r="AY100" s="263" t="s">
        <v>261</v>
      </c>
    </row>
    <row r="101" spans="2:65" s="1" customFormat="1" ht="14.4" customHeight="1">
      <c r="B101" s="48"/>
      <c r="C101" s="228" t="s">
        <v>260</v>
      </c>
      <c r="D101" s="228" t="s">
        <v>262</v>
      </c>
      <c r="E101" s="229" t="s">
        <v>361</v>
      </c>
      <c r="F101" s="230" t="s">
        <v>362</v>
      </c>
      <c r="G101" s="231" t="s">
        <v>363</v>
      </c>
      <c r="H101" s="232">
        <v>204</v>
      </c>
      <c r="I101" s="233"/>
      <c r="J101" s="232">
        <f>ROUND(I101*H101,2)</f>
        <v>0</v>
      </c>
      <c r="K101" s="230" t="s">
        <v>266</v>
      </c>
      <c r="L101" s="74"/>
      <c r="M101" s="234" t="s">
        <v>40</v>
      </c>
      <c r="N101" s="235" t="s">
        <v>55</v>
      </c>
      <c r="O101" s="49"/>
      <c r="P101" s="236">
        <f>O101*H101</f>
        <v>0</v>
      </c>
      <c r="Q101" s="236">
        <v>0</v>
      </c>
      <c r="R101" s="236">
        <f>Q101*H101</f>
        <v>0</v>
      </c>
      <c r="S101" s="236">
        <v>0</v>
      </c>
      <c r="T101" s="237">
        <f>S101*H101</f>
        <v>0</v>
      </c>
      <c r="AR101" s="25" t="s">
        <v>287</v>
      </c>
      <c r="AT101" s="25" t="s">
        <v>262</v>
      </c>
      <c r="AU101" s="25" t="s">
        <v>92</v>
      </c>
      <c r="AY101" s="25" t="s">
        <v>261</v>
      </c>
      <c r="BE101" s="238">
        <f>IF(N101="základní",J101,0)</f>
        <v>0</v>
      </c>
      <c r="BF101" s="238">
        <f>IF(N101="snížená",J101,0)</f>
        <v>0</v>
      </c>
      <c r="BG101" s="238">
        <f>IF(N101="zákl. přenesená",J101,0)</f>
        <v>0</v>
      </c>
      <c r="BH101" s="238">
        <f>IF(N101="sníž. přenesená",J101,0)</f>
        <v>0</v>
      </c>
      <c r="BI101" s="238">
        <f>IF(N101="nulová",J101,0)</f>
        <v>0</v>
      </c>
      <c r="BJ101" s="25" t="s">
        <v>24</v>
      </c>
      <c r="BK101" s="238">
        <f>ROUND(I101*H101,2)</f>
        <v>0</v>
      </c>
      <c r="BL101" s="25" t="s">
        <v>287</v>
      </c>
      <c r="BM101" s="25" t="s">
        <v>364</v>
      </c>
    </row>
    <row r="102" spans="2:47" s="1" customFormat="1" ht="13.5">
      <c r="B102" s="48"/>
      <c r="C102" s="76"/>
      <c r="D102" s="239" t="s">
        <v>269</v>
      </c>
      <c r="E102" s="76"/>
      <c r="F102" s="240" t="s">
        <v>365</v>
      </c>
      <c r="G102" s="76"/>
      <c r="H102" s="76"/>
      <c r="I102" s="198"/>
      <c r="J102" s="76"/>
      <c r="K102" s="76"/>
      <c r="L102" s="74"/>
      <c r="M102" s="241"/>
      <c r="N102" s="49"/>
      <c r="O102" s="49"/>
      <c r="P102" s="49"/>
      <c r="Q102" s="49"/>
      <c r="R102" s="49"/>
      <c r="S102" s="49"/>
      <c r="T102" s="97"/>
      <c r="AT102" s="25" t="s">
        <v>269</v>
      </c>
      <c r="AU102" s="25" t="s">
        <v>92</v>
      </c>
    </row>
    <row r="103" spans="2:47" s="1" customFormat="1" ht="13.5">
      <c r="B103" s="48"/>
      <c r="C103" s="76"/>
      <c r="D103" s="239" t="s">
        <v>343</v>
      </c>
      <c r="E103" s="76"/>
      <c r="F103" s="242" t="s">
        <v>359</v>
      </c>
      <c r="G103" s="76"/>
      <c r="H103" s="76"/>
      <c r="I103" s="198"/>
      <c r="J103" s="76"/>
      <c r="K103" s="76"/>
      <c r="L103" s="74"/>
      <c r="M103" s="241"/>
      <c r="N103" s="49"/>
      <c r="O103" s="49"/>
      <c r="P103" s="49"/>
      <c r="Q103" s="49"/>
      <c r="R103" s="49"/>
      <c r="S103" s="49"/>
      <c r="T103" s="97"/>
      <c r="AT103" s="25" t="s">
        <v>343</v>
      </c>
      <c r="AU103" s="25" t="s">
        <v>92</v>
      </c>
    </row>
    <row r="104" spans="2:47" s="1" customFormat="1" ht="13.5">
      <c r="B104" s="48"/>
      <c r="C104" s="76"/>
      <c r="D104" s="239" t="s">
        <v>271</v>
      </c>
      <c r="E104" s="76"/>
      <c r="F104" s="242" t="s">
        <v>366</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367</v>
      </c>
      <c r="G105" s="254"/>
      <c r="H105" s="257">
        <v>204</v>
      </c>
      <c r="I105" s="258"/>
      <c r="J105" s="254"/>
      <c r="K105" s="254"/>
      <c r="L105" s="259"/>
      <c r="M105" s="276"/>
      <c r="N105" s="277"/>
      <c r="O105" s="277"/>
      <c r="P105" s="277"/>
      <c r="Q105" s="277"/>
      <c r="R105" s="277"/>
      <c r="S105" s="277"/>
      <c r="T105" s="278"/>
      <c r="AT105" s="263" t="s">
        <v>278</v>
      </c>
      <c r="AU105" s="263" t="s">
        <v>92</v>
      </c>
      <c r="AV105" s="12" t="s">
        <v>92</v>
      </c>
      <c r="AW105" s="12" t="s">
        <v>47</v>
      </c>
      <c r="AX105" s="12" t="s">
        <v>24</v>
      </c>
      <c r="AY105" s="263" t="s">
        <v>261</v>
      </c>
    </row>
    <row r="106" spans="2:12" s="1" customFormat="1" ht="6.95" customHeight="1">
      <c r="B106" s="69"/>
      <c r="C106" s="70"/>
      <c r="D106" s="70"/>
      <c r="E106" s="70"/>
      <c r="F106" s="70"/>
      <c r="G106" s="70"/>
      <c r="H106" s="70"/>
      <c r="I106" s="180"/>
      <c r="J106" s="70"/>
      <c r="K106" s="70"/>
      <c r="L106" s="74"/>
    </row>
  </sheetData>
  <sheetProtection password="CC35" sheet="1" objects="1" scenarios="1" formatColumns="0" formatRows="0" autoFilter="0"/>
  <autoFilter ref="C83:K105"/>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BR33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216</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2929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2930</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213</v>
      </c>
      <c r="G13" s="49"/>
      <c r="H13" s="49"/>
      <c r="I13" s="160" t="s">
        <v>22</v>
      </c>
      <c r="J13" s="36" t="s">
        <v>2931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88.2" customHeight="1">
      <c r="B26" s="162"/>
      <c r="C26" s="163"/>
      <c r="D26" s="163"/>
      <c r="E26" s="46" t="s">
        <v>2932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ROUND(SUM(BE95:BE332),2)</f>
        <v>0</v>
      </c>
      <c r="G32" s="49"/>
      <c r="H32" s="49"/>
      <c r="I32" s="172">
        <v>0.21</v>
      </c>
      <c r="J32" s="171">
        <f>ROUND(ROUND((SUM(BE95:BE332)),2)*I32,2)</f>
        <v>0</v>
      </c>
      <c r="K32" s="53"/>
    </row>
    <row r="33" spans="2:11" s="1" customFormat="1" ht="14.4" customHeight="1">
      <c r="B33" s="48"/>
      <c r="C33" s="49"/>
      <c r="D33" s="49"/>
      <c r="E33" s="57" t="s">
        <v>56</v>
      </c>
      <c r="F33" s="171">
        <f>ROUND(SUM(BF95:BF332),2)</f>
        <v>0</v>
      </c>
      <c r="G33" s="49"/>
      <c r="H33" s="49"/>
      <c r="I33" s="172">
        <v>0.15</v>
      </c>
      <c r="J33" s="171">
        <f>ROUND(ROUND((SUM(BF95:BF332)),2)*I33,2)</f>
        <v>0</v>
      </c>
      <c r="K33" s="53"/>
    </row>
    <row r="34" spans="2:11" s="1" customFormat="1" ht="14.4" customHeight="1" hidden="1">
      <c r="B34" s="48"/>
      <c r="C34" s="49"/>
      <c r="D34" s="49"/>
      <c r="E34" s="57" t="s">
        <v>57</v>
      </c>
      <c r="F34" s="171">
        <f>ROUND(SUM(BG95:BG332),2)</f>
        <v>0</v>
      </c>
      <c r="G34" s="49"/>
      <c r="H34" s="49"/>
      <c r="I34" s="172">
        <v>0.21</v>
      </c>
      <c r="J34" s="171">
        <v>0</v>
      </c>
      <c r="K34" s="53"/>
    </row>
    <row r="35" spans="2:11" s="1" customFormat="1" ht="14.4" customHeight="1" hidden="1">
      <c r="B35" s="48"/>
      <c r="C35" s="49"/>
      <c r="D35" s="49"/>
      <c r="E35" s="57" t="s">
        <v>58</v>
      </c>
      <c r="F35" s="171">
        <f>ROUND(SUM(BH95:BH332),2)</f>
        <v>0</v>
      </c>
      <c r="G35" s="49"/>
      <c r="H35" s="49"/>
      <c r="I35" s="172">
        <v>0.15</v>
      </c>
      <c r="J35" s="171">
        <v>0</v>
      </c>
      <c r="K35" s="53"/>
    </row>
    <row r="36" spans="2:11" s="1" customFormat="1" ht="14.4" customHeight="1" hidden="1">
      <c r="B36" s="48"/>
      <c r="C36" s="49"/>
      <c r="D36" s="49"/>
      <c r="E36" s="57" t="s">
        <v>59</v>
      </c>
      <c r="F36" s="171">
        <f>ROUND(SUM(BI95:BI332),2)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2929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 xml:space="preserve">SO 09-1 - Úprava sjezdu ze silnice III/21313 </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J95</f>
        <v>0</v>
      </c>
      <c r="K60" s="53"/>
      <c r="AU60" s="25" t="s">
        <v>242</v>
      </c>
    </row>
    <row r="61" spans="2:11" s="8" customFormat="1" ht="24.95" customHeight="1">
      <c r="B61" s="191"/>
      <c r="C61" s="192"/>
      <c r="D61" s="193" t="s">
        <v>333</v>
      </c>
      <c r="E61" s="194"/>
      <c r="F61" s="194"/>
      <c r="G61" s="194"/>
      <c r="H61" s="194"/>
      <c r="I61" s="195"/>
      <c r="J61" s="196">
        <f>J96</f>
        <v>0</v>
      </c>
      <c r="K61" s="197"/>
    </row>
    <row r="62" spans="2:11" s="13" customFormat="1" ht="19.9" customHeight="1">
      <c r="B62" s="267"/>
      <c r="C62" s="268"/>
      <c r="D62" s="269" t="s">
        <v>334</v>
      </c>
      <c r="E62" s="270"/>
      <c r="F62" s="270"/>
      <c r="G62" s="270"/>
      <c r="H62" s="270"/>
      <c r="I62" s="271"/>
      <c r="J62" s="272">
        <f>J97</f>
        <v>0</v>
      </c>
      <c r="K62" s="273"/>
    </row>
    <row r="63" spans="2:11" s="13" customFormat="1" ht="19.9" customHeight="1">
      <c r="B63" s="267"/>
      <c r="C63" s="268"/>
      <c r="D63" s="269" t="s">
        <v>2591</v>
      </c>
      <c r="E63" s="270"/>
      <c r="F63" s="270"/>
      <c r="G63" s="270"/>
      <c r="H63" s="270"/>
      <c r="I63" s="271"/>
      <c r="J63" s="272">
        <f>J142</f>
        <v>0</v>
      </c>
      <c r="K63" s="273"/>
    </row>
    <row r="64" spans="2:11" s="13" customFormat="1" ht="19.9" customHeight="1">
      <c r="B64" s="267"/>
      <c r="C64" s="268"/>
      <c r="D64" s="269" t="s">
        <v>464</v>
      </c>
      <c r="E64" s="270"/>
      <c r="F64" s="270"/>
      <c r="G64" s="270"/>
      <c r="H64" s="270"/>
      <c r="I64" s="271"/>
      <c r="J64" s="272">
        <f>J151</f>
        <v>0</v>
      </c>
      <c r="K64" s="273"/>
    </row>
    <row r="65" spans="2:11" s="13" customFormat="1" ht="19.9" customHeight="1">
      <c r="B65" s="267"/>
      <c r="C65" s="268"/>
      <c r="D65" s="269" t="s">
        <v>2933</v>
      </c>
      <c r="E65" s="270"/>
      <c r="F65" s="270"/>
      <c r="G65" s="270"/>
      <c r="H65" s="270"/>
      <c r="I65" s="271"/>
      <c r="J65" s="272">
        <f>J156</f>
        <v>0</v>
      </c>
      <c r="K65" s="273"/>
    </row>
    <row r="66" spans="2:11" s="13" customFormat="1" ht="19.9" customHeight="1">
      <c r="B66" s="267"/>
      <c r="C66" s="268"/>
      <c r="D66" s="269" t="s">
        <v>2934</v>
      </c>
      <c r="E66" s="270"/>
      <c r="F66" s="270"/>
      <c r="G66" s="270"/>
      <c r="H66" s="270"/>
      <c r="I66" s="271"/>
      <c r="J66" s="272">
        <f>J197</f>
        <v>0</v>
      </c>
      <c r="K66" s="273"/>
    </row>
    <row r="67" spans="2:11" s="13" customFormat="1" ht="19.9" customHeight="1">
      <c r="B67" s="267"/>
      <c r="C67" s="268"/>
      <c r="D67" s="269" t="s">
        <v>468</v>
      </c>
      <c r="E67" s="270"/>
      <c r="F67" s="270"/>
      <c r="G67" s="270"/>
      <c r="H67" s="270"/>
      <c r="I67" s="271"/>
      <c r="J67" s="272">
        <f>J277</f>
        <v>0</v>
      </c>
      <c r="K67" s="273"/>
    </row>
    <row r="68" spans="2:11" s="13" customFormat="1" ht="19.9" customHeight="1">
      <c r="B68" s="267"/>
      <c r="C68" s="268"/>
      <c r="D68" s="269" t="s">
        <v>469</v>
      </c>
      <c r="E68" s="270"/>
      <c r="F68" s="270"/>
      <c r="G68" s="270"/>
      <c r="H68" s="270"/>
      <c r="I68" s="271"/>
      <c r="J68" s="272">
        <f>J294</f>
        <v>0</v>
      </c>
      <c r="K68" s="273"/>
    </row>
    <row r="69" spans="2:11" s="8" customFormat="1" ht="24.95" customHeight="1">
      <c r="B69" s="191"/>
      <c r="C69" s="192"/>
      <c r="D69" s="193" t="s">
        <v>470</v>
      </c>
      <c r="E69" s="194"/>
      <c r="F69" s="194"/>
      <c r="G69" s="194"/>
      <c r="H69" s="194"/>
      <c r="I69" s="195"/>
      <c r="J69" s="196">
        <f>J301</f>
        <v>0</v>
      </c>
      <c r="K69" s="197"/>
    </row>
    <row r="70" spans="2:11" s="13" customFormat="1" ht="19.9" customHeight="1">
      <c r="B70" s="267"/>
      <c r="C70" s="268"/>
      <c r="D70" s="269" t="s">
        <v>471</v>
      </c>
      <c r="E70" s="270"/>
      <c r="F70" s="270"/>
      <c r="G70" s="270"/>
      <c r="H70" s="270"/>
      <c r="I70" s="271"/>
      <c r="J70" s="272">
        <f>J302</f>
        <v>0</v>
      </c>
      <c r="K70" s="273"/>
    </row>
    <row r="71" spans="2:11" s="13" customFormat="1" ht="19.9" customHeight="1">
      <c r="B71" s="267"/>
      <c r="C71" s="268"/>
      <c r="D71" s="269" t="s">
        <v>1105</v>
      </c>
      <c r="E71" s="270"/>
      <c r="F71" s="270"/>
      <c r="G71" s="270"/>
      <c r="H71" s="270"/>
      <c r="I71" s="271"/>
      <c r="J71" s="272">
        <f>J322</f>
        <v>0</v>
      </c>
      <c r="K71" s="273"/>
    </row>
    <row r="72" spans="2:11" s="8" customFormat="1" ht="24.95" customHeight="1">
      <c r="B72" s="191"/>
      <c r="C72" s="192"/>
      <c r="D72" s="193" t="s">
        <v>2730</v>
      </c>
      <c r="E72" s="194"/>
      <c r="F72" s="194"/>
      <c r="G72" s="194"/>
      <c r="H72" s="194"/>
      <c r="I72" s="195"/>
      <c r="J72" s="196">
        <f>J325</f>
        <v>0</v>
      </c>
      <c r="K72" s="197"/>
    </row>
    <row r="73" spans="2:11" s="13" customFormat="1" ht="19.9" customHeight="1">
      <c r="B73" s="267"/>
      <c r="C73" s="268"/>
      <c r="D73" s="269" t="s">
        <v>2935</v>
      </c>
      <c r="E73" s="270"/>
      <c r="F73" s="270"/>
      <c r="G73" s="270"/>
      <c r="H73" s="270"/>
      <c r="I73" s="271"/>
      <c r="J73" s="272">
        <f>J326</f>
        <v>0</v>
      </c>
      <c r="K73" s="273"/>
    </row>
    <row r="74" spans="2:11" s="1" customFormat="1" ht="21.8" customHeight="1">
      <c r="B74" s="48"/>
      <c r="C74" s="49"/>
      <c r="D74" s="49"/>
      <c r="E74" s="49"/>
      <c r="F74" s="49"/>
      <c r="G74" s="49"/>
      <c r="H74" s="49"/>
      <c r="I74" s="158"/>
      <c r="J74" s="49"/>
      <c r="K74" s="53"/>
    </row>
    <row r="75" spans="2:11" s="1" customFormat="1" ht="6.95" customHeight="1">
      <c r="B75" s="69"/>
      <c r="C75" s="70"/>
      <c r="D75" s="70"/>
      <c r="E75" s="70"/>
      <c r="F75" s="70"/>
      <c r="G75" s="70"/>
      <c r="H75" s="70"/>
      <c r="I75" s="180"/>
      <c r="J75" s="70"/>
      <c r="K75" s="71"/>
    </row>
    <row r="79" spans="2:12" s="1" customFormat="1" ht="6.95" customHeight="1">
      <c r="B79" s="72"/>
      <c r="C79" s="73"/>
      <c r="D79" s="73"/>
      <c r="E79" s="73"/>
      <c r="F79" s="73"/>
      <c r="G79" s="73"/>
      <c r="H79" s="73"/>
      <c r="I79" s="183"/>
      <c r="J79" s="73"/>
      <c r="K79" s="73"/>
      <c r="L79" s="74"/>
    </row>
    <row r="80" spans="2:12" s="1" customFormat="1" ht="36.95" customHeight="1">
      <c r="B80" s="48"/>
      <c r="C80" s="75" t="s">
        <v>244</v>
      </c>
      <c r="D80" s="76"/>
      <c r="E80" s="76"/>
      <c r="F80" s="76"/>
      <c r="G80" s="76"/>
      <c r="H80" s="76"/>
      <c r="I80" s="198"/>
      <c r="J80" s="76"/>
      <c r="K80" s="76"/>
      <c r="L80" s="74"/>
    </row>
    <row r="81" spans="2:12" s="1" customFormat="1" ht="6.95" customHeight="1">
      <c r="B81" s="48"/>
      <c r="C81" s="76"/>
      <c r="D81" s="76"/>
      <c r="E81" s="76"/>
      <c r="F81" s="76"/>
      <c r="G81" s="76"/>
      <c r="H81" s="76"/>
      <c r="I81" s="198"/>
      <c r="J81" s="76"/>
      <c r="K81" s="76"/>
      <c r="L81" s="74"/>
    </row>
    <row r="82" spans="2:12" s="1" customFormat="1" ht="14.4" customHeight="1">
      <c r="B82" s="48"/>
      <c r="C82" s="78" t="s">
        <v>17</v>
      </c>
      <c r="D82" s="76"/>
      <c r="E82" s="76"/>
      <c r="F82" s="76"/>
      <c r="G82" s="76"/>
      <c r="H82" s="76"/>
      <c r="I82" s="198"/>
      <c r="J82" s="76"/>
      <c r="K82" s="76"/>
      <c r="L82" s="74"/>
    </row>
    <row r="83" spans="2:12" s="1" customFormat="1" ht="14.4" customHeight="1">
      <c r="B83" s="48"/>
      <c r="C83" s="76"/>
      <c r="D83" s="76"/>
      <c r="E83" s="199" t="str">
        <f>E7</f>
        <v>Revitalizace PR U sedmi rybníků - DPS</v>
      </c>
      <c r="F83" s="78"/>
      <c r="G83" s="78"/>
      <c r="H83" s="78"/>
      <c r="I83" s="198"/>
      <c r="J83" s="76"/>
      <c r="K83" s="76"/>
      <c r="L83" s="74"/>
    </row>
    <row r="84" spans="2:12" ht="13.5">
      <c r="B84" s="29"/>
      <c r="C84" s="78" t="s">
        <v>234</v>
      </c>
      <c r="D84" s="200"/>
      <c r="E84" s="200"/>
      <c r="F84" s="200"/>
      <c r="G84" s="200"/>
      <c r="H84" s="200"/>
      <c r="I84" s="150"/>
      <c r="J84" s="200"/>
      <c r="K84" s="200"/>
      <c r="L84" s="201"/>
    </row>
    <row r="85" spans="2:12" s="1" customFormat="1" ht="14.4" customHeight="1">
      <c r="B85" s="48"/>
      <c r="C85" s="76"/>
      <c r="D85" s="76"/>
      <c r="E85" s="199" t="s">
        <v>2929</v>
      </c>
      <c r="F85" s="76"/>
      <c r="G85" s="76"/>
      <c r="H85" s="76"/>
      <c r="I85" s="198"/>
      <c r="J85" s="76"/>
      <c r="K85" s="76"/>
      <c r="L85" s="74"/>
    </row>
    <row r="86" spans="2:12" s="1" customFormat="1" ht="14.4" customHeight="1">
      <c r="B86" s="48"/>
      <c r="C86" s="78" t="s">
        <v>236</v>
      </c>
      <c r="D86" s="76"/>
      <c r="E86" s="76"/>
      <c r="F86" s="76"/>
      <c r="G86" s="76"/>
      <c r="H86" s="76"/>
      <c r="I86" s="198"/>
      <c r="J86" s="76"/>
      <c r="K86" s="76"/>
      <c r="L86" s="74"/>
    </row>
    <row r="87" spans="2:12" s="1" customFormat="1" ht="16.2" customHeight="1">
      <c r="B87" s="48"/>
      <c r="C87" s="76"/>
      <c r="D87" s="76"/>
      <c r="E87" s="84" t="str">
        <f>E11</f>
        <v xml:space="preserve">SO 09-1 - Úprava sjezdu ze silnice III/21313 </v>
      </c>
      <c r="F87" s="76"/>
      <c r="G87" s="76"/>
      <c r="H87" s="76"/>
      <c r="I87" s="198"/>
      <c r="J87" s="76"/>
      <c r="K87" s="76"/>
      <c r="L87" s="74"/>
    </row>
    <row r="88" spans="2:12" s="1" customFormat="1" ht="6.95" customHeight="1">
      <c r="B88" s="48"/>
      <c r="C88" s="76"/>
      <c r="D88" s="76"/>
      <c r="E88" s="76"/>
      <c r="F88" s="76"/>
      <c r="G88" s="76"/>
      <c r="H88" s="76"/>
      <c r="I88" s="198"/>
      <c r="J88" s="76"/>
      <c r="K88" s="76"/>
      <c r="L88" s="74"/>
    </row>
    <row r="89" spans="2:12" s="1" customFormat="1" ht="18" customHeight="1">
      <c r="B89" s="48"/>
      <c r="C89" s="78" t="s">
        <v>25</v>
      </c>
      <c r="D89" s="76"/>
      <c r="E89" s="76"/>
      <c r="F89" s="202" t="str">
        <f>F14</f>
        <v>Vojtanov</v>
      </c>
      <c r="G89" s="76"/>
      <c r="H89" s="76"/>
      <c r="I89" s="203" t="s">
        <v>27</v>
      </c>
      <c r="J89" s="87" t="str">
        <f>IF(J14="","",J14)</f>
        <v>29. 9. 2016</v>
      </c>
      <c r="K89" s="76"/>
      <c r="L89" s="74"/>
    </row>
    <row r="90" spans="2:12" s="1" customFormat="1" ht="6.95" customHeight="1">
      <c r="B90" s="48"/>
      <c r="C90" s="76"/>
      <c r="D90" s="76"/>
      <c r="E90" s="76"/>
      <c r="F90" s="76"/>
      <c r="G90" s="76"/>
      <c r="H90" s="76"/>
      <c r="I90" s="198"/>
      <c r="J90" s="76"/>
      <c r="K90" s="76"/>
      <c r="L90" s="74"/>
    </row>
    <row r="91" spans="2:12" s="1" customFormat="1" ht="13.5">
      <c r="B91" s="48"/>
      <c r="C91" s="78" t="s">
        <v>35</v>
      </c>
      <c r="D91" s="76"/>
      <c r="E91" s="76"/>
      <c r="F91" s="202" t="str">
        <f>E17</f>
        <v>AOPK ČR</v>
      </c>
      <c r="G91" s="76"/>
      <c r="H91" s="76"/>
      <c r="I91" s="203" t="s">
        <v>43</v>
      </c>
      <c r="J91" s="202" t="str">
        <f>E23</f>
        <v>VRV, a.s.</v>
      </c>
      <c r="K91" s="76"/>
      <c r="L91" s="74"/>
    </row>
    <row r="92" spans="2:12" s="1" customFormat="1" ht="14.4" customHeight="1">
      <c r="B92" s="48"/>
      <c r="C92" s="78" t="s">
        <v>41</v>
      </c>
      <c r="D92" s="76"/>
      <c r="E92" s="76"/>
      <c r="F92" s="202" t="str">
        <f>IF(E20="","",E20)</f>
        <v/>
      </c>
      <c r="G92" s="76"/>
      <c r="H92" s="76"/>
      <c r="I92" s="198"/>
      <c r="J92" s="76"/>
      <c r="K92" s="76"/>
      <c r="L92" s="74"/>
    </row>
    <row r="93" spans="2:12" s="1" customFormat="1" ht="10.3" customHeight="1">
      <c r="B93" s="48"/>
      <c r="C93" s="76"/>
      <c r="D93" s="76"/>
      <c r="E93" s="76"/>
      <c r="F93" s="76"/>
      <c r="G93" s="76"/>
      <c r="H93" s="76"/>
      <c r="I93" s="198"/>
      <c r="J93" s="76"/>
      <c r="K93" s="76"/>
      <c r="L93" s="74"/>
    </row>
    <row r="94" spans="2:20" s="9" customFormat="1" ht="29.25" customHeight="1">
      <c r="B94" s="204"/>
      <c r="C94" s="205" t="s">
        <v>245</v>
      </c>
      <c r="D94" s="206" t="s">
        <v>69</v>
      </c>
      <c r="E94" s="206" t="s">
        <v>65</v>
      </c>
      <c r="F94" s="206" t="s">
        <v>246</v>
      </c>
      <c r="G94" s="206" t="s">
        <v>247</v>
      </c>
      <c r="H94" s="206" t="s">
        <v>248</v>
      </c>
      <c r="I94" s="207" t="s">
        <v>249</v>
      </c>
      <c r="J94" s="206" t="s">
        <v>240</v>
      </c>
      <c r="K94" s="208" t="s">
        <v>250</v>
      </c>
      <c r="L94" s="209"/>
      <c r="M94" s="104" t="s">
        <v>251</v>
      </c>
      <c r="N94" s="105" t="s">
        <v>54</v>
      </c>
      <c r="O94" s="105" t="s">
        <v>252</v>
      </c>
      <c r="P94" s="105" t="s">
        <v>253</v>
      </c>
      <c r="Q94" s="105" t="s">
        <v>254</v>
      </c>
      <c r="R94" s="105" t="s">
        <v>255</v>
      </c>
      <c r="S94" s="105" t="s">
        <v>256</v>
      </c>
      <c r="T94" s="106" t="s">
        <v>257</v>
      </c>
    </row>
    <row r="95" spans="2:63" s="1" customFormat="1" ht="29.25" customHeight="1">
      <c r="B95" s="48"/>
      <c r="C95" s="110" t="s">
        <v>241</v>
      </c>
      <c r="D95" s="76"/>
      <c r="E95" s="76"/>
      <c r="F95" s="76"/>
      <c r="G95" s="76"/>
      <c r="H95" s="76"/>
      <c r="I95" s="198"/>
      <c r="J95" s="210">
        <f>BK95</f>
        <v>0</v>
      </c>
      <c r="K95" s="76"/>
      <c r="L95" s="74"/>
      <c r="M95" s="107"/>
      <c r="N95" s="108"/>
      <c r="O95" s="108"/>
      <c r="P95" s="211">
        <f>P96+P301+P325</f>
        <v>0</v>
      </c>
      <c r="Q95" s="108"/>
      <c r="R95" s="211">
        <f>R96+R301+R325</f>
        <v>213.26901391120003</v>
      </c>
      <c r="S95" s="108"/>
      <c r="T95" s="212">
        <f>T96+T301+T325</f>
        <v>122.87750000000001</v>
      </c>
      <c r="AT95" s="25" t="s">
        <v>83</v>
      </c>
      <c r="AU95" s="25" t="s">
        <v>242</v>
      </c>
      <c r="BK95" s="213">
        <f>BK96+BK301+BK325</f>
        <v>0</v>
      </c>
    </row>
    <row r="96" spans="2:63" s="10" customFormat="1" ht="37.4" customHeight="1">
      <c r="B96" s="214"/>
      <c r="C96" s="215"/>
      <c r="D96" s="216" t="s">
        <v>83</v>
      </c>
      <c r="E96" s="217" t="s">
        <v>335</v>
      </c>
      <c r="F96" s="217" t="s">
        <v>336</v>
      </c>
      <c r="G96" s="215"/>
      <c r="H96" s="215"/>
      <c r="I96" s="218"/>
      <c r="J96" s="219">
        <f>BK96</f>
        <v>0</v>
      </c>
      <c r="K96" s="215"/>
      <c r="L96" s="220"/>
      <c r="M96" s="221"/>
      <c r="N96" s="222"/>
      <c r="O96" s="222"/>
      <c r="P96" s="223">
        <f>P97+P142+P151+P156+P197+P277+P294</f>
        <v>0</v>
      </c>
      <c r="Q96" s="222"/>
      <c r="R96" s="223">
        <f>R97+R142+R151+R156+R197+R277+R294</f>
        <v>213.18656391120004</v>
      </c>
      <c r="S96" s="222"/>
      <c r="T96" s="224">
        <f>T97+T142+T151+T156+T197+T277+T294</f>
        <v>122.87750000000001</v>
      </c>
      <c r="AR96" s="225" t="s">
        <v>24</v>
      </c>
      <c r="AT96" s="226" t="s">
        <v>83</v>
      </c>
      <c r="AU96" s="226" t="s">
        <v>84</v>
      </c>
      <c r="AY96" s="225" t="s">
        <v>261</v>
      </c>
      <c r="BK96" s="227">
        <f>BK97+BK142+BK151+BK156+BK197+BK277+BK294</f>
        <v>0</v>
      </c>
    </row>
    <row r="97" spans="2:63" s="10" customFormat="1" ht="19.9" customHeight="1">
      <c r="B97" s="214"/>
      <c r="C97" s="215"/>
      <c r="D97" s="216" t="s">
        <v>83</v>
      </c>
      <c r="E97" s="274" t="s">
        <v>24</v>
      </c>
      <c r="F97" s="274" t="s">
        <v>337</v>
      </c>
      <c r="G97" s="215"/>
      <c r="H97" s="215"/>
      <c r="I97" s="218"/>
      <c r="J97" s="275">
        <f>BK97</f>
        <v>0</v>
      </c>
      <c r="K97" s="215"/>
      <c r="L97" s="220"/>
      <c r="M97" s="221"/>
      <c r="N97" s="222"/>
      <c r="O97" s="222"/>
      <c r="P97" s="223">
        <f>SUM(P98:P141)</f>
        <v>0</v>
      </c>
      <c r="Q97" s="222"/>
      <c r="R97" s="223">
        <f>SUM(R98:R141)</f>
        <v>0.8792300000000001</v>
      </c>
      <c r="S97" s="222"/>
      <c r="T97" s="224">
        <f>SUM(T98:T141)</f>
        <v>115.03750000000001</v>
      </c>
      <c r="AR97" s="225" t="s">
        <v>24</v>
      </c>
      <c r="AT97" s="226" t="s">
        <v>83</v>
      </c>
      <c r="AU97" s="226" t="s">
        <v>24</v>
      </c>
      <c r="AY97" s="225" t="s">
        <v>261</v>
      </c>
      <c r="BK97" s="227">
        <f>SUM(BK98:BK141)</f>
        <v>0</v>
      </c>
    </row>
    <row r="98" spans="2:65" s="1" customFormat="1" ht="14.4" customHeight="1">
      <c r="B98" s="48"/>
      <c r="C98" s="228" t="s">
        <v>24</v>
      </c>
      <c r="D98" s="228" t="s">
        <v>262</v>
      </c>
      <c r="E98" s="229" t="s">
        <v>2936</v>
      </c>
      <c r="F98" s="230" t="s">
        <v>2937</v>
      </c>
      <c r="G98" s="231" t="s">
        <v>504</v>
      </c>
      <c r="H98" s="232">
        <v>18.75</v>
      </c>
      <c r="I98" s="233"/>
      <c r="J98" s="232">
        <f>ROUND(I98*H98,2)</f>
        <v>0</v>
      </c>
      <c r="K98" s="230" t="s">
        <v>266</v>
      </c>
      <c r="L98" s="74"/>
      <c r="M98" s="234" t="s">
        <v>40</v>
      </c>
      <c r="N98" s="235" t="s">
        <v>55</v>
      </c>
      <c r="O98" s="49"/>
      <c r="P98" s="236">
        <f>O98*H98</f>
        <v>0</v>
      </c>
      <c r="Q98" s="236">
        <v>0</v>
      </c>
      <c r="R98" s="236">
        <f>Q98*H98</f>
        <v>0</v>
      </c>
      <c r="S98" s="236">
        <v>0.098</v>
      </c>
      <c r="T98" s="237">
        <f>S98*H98</f>
        <v>1.8375000000000001</v>
      </c>
      <c r="AR98" s="25" t="s">
        <v>287</v>
      </c>
      <c r="AT98" s="25" t="s">
        <v>262</v>
      </c>
      <c r="AU98" s="25" t="s">
        <v>92</v>
      </c>
      <c r="AY98" s="25" t="s">
        <v>261</v>
      </c>
      <c r="BE98" s="238">
        <f>IF(N98="základní",J98,0)</f>
        <v>0</v>
      </c>
      <c r="BF98" s="238">
        <f>IF(N98="snížená",J98,0)</f>
        <v>0</v>
      </c>
      <c r="BG98" s="238">
        <f>IF(N98="zákl. přenesená",J98,0)</f>
        <v>0</v>
      </c>
      <c r="BH98" s="238">
        <f>IF(N98="sníž. přenesená",J98,0)</f>
        <v>0</v>
      </c>
      <c r="BI98" s="238">
        <f>IF(N98="nulová",J98,0)</f>
        <v>0</v>
      </c>
      <c r="BJ98" s="25" t="s">
        <v>24</v>
      </c>
      <c r="BK98" s="238">
        <f>ROUND(I98*H98,2)</f>
        <v>0</v>
      </c>
      <c r="BL98" s="25" t="s">
        <v>287</v>
      </c>
      <c r="BM98" s="25" t="s">
        <v>2938</v>
      </c>
    </row>
    <row r="99" spans="2:47" s="1" customFormat="1" ht="13.5">
      <c r="B99" s="48"/>
      <c r="C99" s="76"/>
      <c r="D99" s="239" t="s">
        <v>269</v>
      </c>
      <c r="E99" s="76"/>
      <c r="F99" s="240" t="s">
        <v>2939</v>
      </c>
      <c r="G99" s="76"/>
      <c r="H99" s="76"/>
      <c r="I99" s="198"/>
      <c r="J99" s="76"/>
      <c r="K99" s="76"/>
      <c r="L99" s="74"/>
      <c r="M99" s="241"/>
      <c r="N99" s="49"/>
      <c r="O99" s="49"/>
      <c r="P99" s="49"/>
      <c r="Q99" s="49"/>
      <c r="R99" s="49"/>
      <c r="S99" s="49"/>
      <c r="T99" s="97"/>
      <c r="AT99" s="25" t="s">
        <v>269</v>
      </c>
      <c r="AU99" s="25" t="s">
        <v>92</v>
      </c>
    </row>
    <row r="100" spans="2:47" s="1" customFormat="1" ht="13.5">
      <c r="B100" s="48"/>
      <c r="C100" s="76"/>
      <c r="D100" s="239" t="s">
        <v>343</v>
      </c>
      <c r="E100" s="76"/>
      <c r="F100" s="242" t="s">
        <v>2940</v>
      </c>
      <c r="G100" s="76"/>
      <c r="H100" s="76"/>
      <c r="I100" s="198"/>
      <c r="J100" s="76"/>
      <c r="K100" s="76"/>
      <c r="L100" s="74"/>
      <c r="M100" s="241"/>
      <c r="N100" s="49"/>
      <c r="O100" s="49"/>
      <c r="P100" s="49"/>
      <c r="Q100" s="49"/>
      <c r="R100" s="49"/>
      <c r="S100" s="49"/>
      <c r="T100" s="97"/>
      <c r="AT100" s="25" t="s">
        <v>343</v>
      </c>
      <c r="AU100" s="25" t="s">
        <v>92</v>
      </c>
    </row>
    <row r="101" spans="2:51" s="12" customFormat="1" ht="13.5">
      <c r="B101" s="253"/>
      <c r="C101" s="254"/>
      <c r="D101" s="239" t="s">
        <v>278</v>
      </c>
      <c r="E101" s="255" t="s">
        <v>40</v>
      </c>
      <c r="F101" s="256" t="s">
        <v>2941</v>
      </c>
      <c r="G101" s="254"/>
      <c r="H101" s="257">
        <v>12.5</v>
      </c>
      <c r="I101" s="258"/>
      <c r="J101" s="254"/>
      <c r="K101" s="254"/>
      <c r="L101" s="259"/>
      <c r="M101" s="260"/>
      <c r="N101" s="261"/>
      <c r="O101" s="261"/>
      <c r="P101" s="261"/>
      <c r="Q101" s="261"/>
      <c r="R101" s="261"/>
      <c r="S101" s="261"/>
      <c r="T101" s="262"/>
      <c r="AT101" s="263" t="s">
        <v>278</v>
      </c>
      <c r="AU101" s="263" t="s">
        <v>92</v>
      </c>
      <c r="AV101" s="12" t="s">
        <v>92</v>
      </c>
      <c r="AW101" s="12" t="s">
        <v>47</v>
      </c>
      <c r="AX101" s="12" t="s">
        <v>84</v>
      </c>
      <c r="AY101" s="263" t="s">
        <v>261</v>
      </c>
    </row>
    <row r="102" spans="2:51" s="12" customFormat="1" ht="13.5">
      <c r="B102" s="253"/>
      <c r="C102" s="254"/>
      <c r="D102" s="239" t="s">
        <v>278</v>
      </c>
      <c r="E102" s="255" t="s">
        <v>40</v>
      </c>
      <c r="F102" s="256" t="s">
        <v>2942</v>
      </c>
      <c r="G102" s="254"/>
      <c r="H102" s="257">
        <v>6.25</v>
      </c>
      <c r="I102" s="258"/>
      <c r="J102" s="254"/>
      <c r="K102" s="254"/>
      <c r="L102" s="259"/>
      <c r="M102" s="260"/>
      <c r="N102" s="261"/>
      <c r="O102" s="261"/>
      <c r="P102" s="261"/>
      <c r="Q102" s="261"/>
      <c r="R102" s="261"/>
      <c r="S102" s="261"/>
      <c r="T102" s="262"/>
      <c r="AT102" s="263" t="s">
        <v>278</v>
      </c>
      <c r="AU102" s="263" t="s">
        <v>92</v>
      </c>
      <c r="AV102" s="12" t="s">
        <v>92</v>
      </c>
      <c r="AW102" s="12" t="s">
        <v>47</v>
      </c>
      <c r="AX102" s="12" t="s">
        <v>84</v>
      </c>
      <c r="AY102" s="263" t="s">
        <v>261</v>
      </c>
    </row>
    <row r="103" spans="2:51" s="15" customFormat="1" ht="13.5">
      <c r="B103" s="290"/>
      <c r="C103" s="291"/>
      <c r="D103" s="239" t="s">
        <v>278</v>
      </c>
      <c r="E103" s="292" t="s">
        <v>40</v>
      </c>
      <c r="F103" s="293" t="s">
        <v>380</v>
      </c>
      <c r="G103" s="291"/>
      <c r="H103" s="294">
        <v>18.75</v>
      </c>
      <c r="I103" s="295"/>
      <c r="J103" s="291"/>
      <c r="K103" s="291"/>
      <c r="L103" s="296"/>
      <c r="M103" s="297"/>
      <c r="N103" s="298"/>
      <c r="O103" s="298"/>
      <c r="P103" s="298"/>
      <c r="Q103" s="298"/>
      <c r="R103" s="298"/>
      <c r="S103" s="298"/>
      <c r="T103" s="299"/>
      <c r="AT103" s="300" t="s">
        <v>278</v>
      </c>
      <c r="AU103" s="300" t="s">
        <v>92</v>
      </c>
      <c r="AV103" s="15" t="s">
        <v>287</v>
      </c>
      <c r="AW103" s="15" t="s">
        <v>47</v>
      </c>
      <c r="AX103" s="15" t="s">
        <v>24</v>
      </c>
      <c r="AY103" s="300" t="s">
        <v>261</v>
      </c>
    </row>
    <row r="104" spans="2:65" s="1" customFormat="1" ht="22.8" customHeight="1">
      <c r="B104" s="48"/>
      <c r="C104" s="228" t="s">
        <v>92</v>
      </c>
      <c r="D104" s="228" t="s">
        <v>262</v>
      </c>
      <c r="E104" s="229" t="s">
        <v>2943</v>
      </c>
      <c r="F104" s="230" t="s">
        <v>2944</v>
      </c>
      <c r="G104" s="231" t="s">
        <v>504</v>
      </c>
      <c r="H104" s="232">
        <v>283</v>
      </c>
      <c r="I104" s="233"/>
      <c r="J104" s="232">
        <f>ROUND(I104*H104,2)</f>
        <v>0</v>
      </c>
      <c r="K104" s="230" t="s">
        <v>266</v>
      </c>
      <c r="L104" s="74"/>
      <c r="M104" s="234" t="s">
        <v>40</v>
      </c>
      <c r="N104" s="235" t="s">
        <v>55</v>
      </c>
      <c r="O104" s="49"/>
      <c r="P104" s="236">
        <f>O104*H104</f>
        <v>0</v>
      </c>
      <c r="Q104" s="236">
        <v>0</v>
      </c>
      <c r="R104" s="236">
        <f>Q104*H104</f>
        <v>0</v>
      </c>
      <c r="S104" s="236">
        <v>0.4</v>
      </c>
      <c r="T104" s="237">
        <f>S104*H104</f>
        <v>113.2</v>
      </c>
      <c r="AR104" s="25" t="s">
        <v>287</v>
      </c>
      <c r="AT104" s="25" t="s">
        <v>262</v>
      </c>
      <c r="AU104" s="25" t="s">
        <v>92</v>
      </c>
      <c r="AY104" s="25" t="s">
        <v>261</v>
      </c>
      <c r="BE104" s="238">
        <f>IF(N104="základní",J104,0)</f>
        <v>0</v>
      </c>
      <c r="BF104" s="238">
        <f>IF(N104="snížená",J104,0)</f>
        <v>0</v>
      </c>
      <c r="BG104" s="238">
        <f>IF(N104="zákl. přenesená",J104,0)</f>
        <v>0</v>
      </c>
      <c r="BH104" s="238">
        <f>IF(N104="sníž. přenesená",J104,0)</f>
        <v>0</v>
      </c>
      <c r="BI104" s="238">
        <f>IF(N104="nulová",J104,0)</f>
        <v>0</v>
      </c>
      <c r="BJ104" s="25" t="s">
        <v>24</v>
      </c>
      <c r="BK104" s="238">
        <f>ROUND(I104*H104,2)</f>
        <v>0</v>
      </c>
      <c r="BL104" s="25" t="s">
        <v>287</v>
      </c>
      <c r="BM104" s="25" t="s">
        <v>2945</v>
      </c>
    </row>
    <row r="105" spans="2:47" s="1" customFormat="1" ht="13.5">
      <c r="B105" s="48"/>
      <c r="C105" s="76"/>
      <c r="D105" s="239" t="s">
        <v>269</v>
      </c>
      <c r="E105" s="76"/>
      <c r="F105" s="240" t="s">
        <v>2946</v>
      </c>
      <c r="G105" s="76"/>
      <c r="H105" s="76"/>
      <c r="I105" s="198"/>
      <c r="J105" s="76"/>
      <c r="K105" s="76"/>
      <c r="L105" s="74"/>
      <c r="M105" s="241"/>
      <c r="N105" s="49"/>
      <c r="O105" s="49"/>
      <c r="P105" s="49"/>
      <c r="Q105" s="49"/>
      <c r="R105" s="49"/>
      <c r="S105" s="49"/>
      <c r="T105" s="97"/>
      <c r="AT105" s="25" t="s">
        <v>269</v>
      </c>
      <c r="AU105" s="25" t="s">
        <v>92</v>
      </c>
    </row>
    <row r="106" spans="2:47" s="1" customFormat="1" ht="13.5">
      <c r="B106" s="48"/>
      <c r="C106" s="76"/>
      <c r="D106" s="239" t="s">
        <v>343</v>
      </c>
      <c r="E106" s="76"/>
      <c r="F106" s="242" t="s">
        <v>2940</v>
      </c>
      <c r="G106" s="76"/>
      <c r="H106" s="76"/>
      <c r="I106" s="198"/>
      <c r="J106" s="76"/>
      <c r="K106" s="76"/>
      <c r="L106" s="74"/>
      <c r="M106" s="241"/>
      <c r="N106" s="49"/>
      <c r="O106" s="49"/>
      <c r="P106" s="49"/>
      <c r="Q106" s="49"/>
      <c r="R106" s="49"/>
      <c r="S106" s="49"/>
      <c r="T106" s="97"/>
      <c r="AT106" s="25" t="s">
        <v>343</v>
      </c>
      <c r="AU106" s="25" t="s">
        <v>92</v>
      </c>
    </row>
    <row r="107" spans="2:65" s="1" customFormat="1" ht="22.8" customHeight="1">
      <c r="B107" s="48"/>
      <c r="C107" s="228" t="s">
        <v>282</v>
      </c>
      <c r="D107" s="228" t="s">
        <v>262</v>
      </c>
      <c r="E107" s="229" t="s">
        <v>2947</v>
      </c>
      <c r="F107" s="230" t="s">
        <v>2948</v>
      </c>
      <c r="G107" s="231" t="s">
        <v>340</v>
      </c>
      <c r="H107" s="232">
        <v>102</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2949</v>
      </c>
    </row>
    <row r="108" spans="2:47" s="1" customFormat="1" ht="13.5">
      <c r="B108" s="48"/>
      <c r="C108" s="76"/>
      <c r="D108" s="239" t="s">
        <v>269</v>
      </c>
      <c r="E108" s="76"/>
      <c r="F108" s="240" t="s">
        <v>2950</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2951</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2952</v>
      </c>
      <c r="G110" s="254"/>
      <c r="H110" s="257">
        <v>92</v>
      </c>
      <c r="I110" s="258"/>
      <c r="J110" s="254"/>
      <c r="K110" s="254"/>
      <c r="L110" s="259"/>
      <c r="M110" s="260"/>
      <c r="N110" s="261"/>
      <c r="O110" s="261"/>
      <c r="P110" s="261"/>
      <c r="Q110" s="261"/>
      <c r="R110" s="261"/>
      <c r="S110" s="261"/>
      <c r="T110" s="262"/>
      <c r="AT110" s="263" t="s">
        <v>278</v>
      </c>
      <c r="AU110" s="263" t="s">
        <v>92</v>
      </c>
      <c r="AV110" s="12" t="s">
        <v>92</v>
      </c>
      <c r="AW110" s="12" t="s">
        <v>47</v>
      </c>
      <c r="AX110" s="12" t="s">
        <v>84</v>
      </c>
      <c r="AY110" s="263" t="s">
        <v>261</v>
      </c>
    </row>
    <row r="111" spans="2:51" s="12" customFormat="1" ht="13.5">
      <c r="B111" s="253"/>
      <c r="C111" s="254"/>
      <c r="D111" s="239" t="s">
        <v>278</v>
      </c>
      <c r="E111" s="255" t="s">
        <v>40</v>
      </c>
      <c r="F111" s="256" t="s">
        <v>2953</v>
      </c>
      <c r="G111" s="254"/>
      <c r="H111" s="257">
        <v>10</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5" customFormat="1" ht="13.5">
      <c r="B112" s="290"/>
      <c r="C112" s="291"/>
      <c r="D112" s="239" t="s">
        <v>278</v>
      </c>
      <c r="E112" s="292" t="s">
        <v>40</v>
      </c>
      <c r="F112" s="293" t="s">
        <v>380</v>
      </c>
      <c r="G112" s="291"/>
      <c r="H112" s="294">
        <v>102</v>
      </c>
      <c r="I112" s="295"/>
      <c r="J112" s="291"/>
      <c r="K112" s="291"/>
      <c r="L112" s="296"/>
      <c r="M112" s="297"/>
      <c r="N112" s="298"/>
      <c r="O112" s="298"/>
      <c r="P112" s="298"/>
      <c r="Q112" s="298"/>
      <c r="R112" s="298"/>
      <c r="S112" s="298"/>
      <c r="T112" s="299"/>
      <c r="AT112" s="300" t="s">
        <v>278</v>
      </c>
      <c r="AU112" s="300" t="s">
        <v>92</v>
      </c>
      <c r="AV112" s="15" t="s">
        <v>287</v>
      </c>
      <c r="AW112" s="15" t="s">
        <v>47</v>
      </c>
      <c r="AX112" s="15" t="s">
        <v>24</v>
      </c>
      <c r="AY112" s="300" t="s">
        <v>261</v>
      </c>
    </row>
    <row r="113" spans="2:65" s="1" customFormat="1" ht="14.4" customHeight="1">
      <c r="B113" s="48"/>
      <c r="C113" s="228" t="s">
        <v>287</v>
      </c>
      <c r="D113" s="228" t="s">
        <v>262</v>
      </c>
      <c r="E113" s="229" t="s">
        <v>706</v>
      </c>
      <c r="F113" s="230" t="s">
        <v>707</v>
      </c>
      <c r="G113" s="231" t="s">
        <v>504</v>
      </c>
      <c r="H113" s="232">
        <v>270.5</v>
      </c>
      <c r="I113" s="233"/>
      <c r="J113" s="232">
        <f>ROUND(I113*H113,2)</f>
        <v>0</v>
      </c>
      <c r="K113" s="230" t="s">
        <v>266</v>
      </c>
      <c r="L113" s="74"/>
      <c r="M113" s="234" t="s">
        <v>40</v>
      </c>
      <c r="N113" s="235" t="s">
        <v>55</v>
      </c>
      <c r="O113" s="49"/>
      <c r="P113" s="236">
        <f>O113*H113</f>
        <v>0</v>
      </c>
      <c r="Q113" s="236">
        <v>0</v>
      </c>
      <c r="R113" s="236">
        <f>Q113*H113</f>
        <v>0</v>
      </c>
      <c r="S113" s="236">
        <v>0</v>
      </c>
      <c r="T113" s="237">
        <f>S113*H113</f>
        <v>0</v>
      </c>
      <c r="AR113" s="25" t="s">
        <v>287</v>
      </c>
      <c r="AT113" s="25" t="s">
        <v>262</v>
      </c>
      <c r="AU113" s="25" t="s">
        <v>92</v>
      </c>
      <c r="AY113" s="25" t="s">
        <v>261</v>
      </c>
      <c r="BE113" s="238">
        <f>IF(N113="základní",J113,0)</f>
        <v>0</v>
      </c>
      <c r="BF113" s="238">
        <f>IF(N113="snížená",J113,0)</f>
        <v>0</v>
      </c>
      <c r="BG113" s="238">
        <f>IF(N113="zákl. přenesená",J113,0)</f>
        <v>0</v>
      </c>
      <c r="BH113" s="238">
        <f>IF(N113="sníž. přenesená",J113,0)</f>
        <v>0</v>
      </c>
      <c r="BI113" s="238">
        <f>IF(N113="nulová",J113,0)</f>
        <v>0</v>
      </c>
      <c r="BJ113" s="25" t="s">
        <v>24</v>
      </c>
      <c r="BK113" s="238">
        <f>ROUND(I113*H113,2)</f>
        <v>0</v>
      </c>
      <c r="BL113" s="25" t="s">
        <v>287</v>
      </c>
      <c r="BM113" s="25" t="s">
        <v>2954</v>
      </c>
    </row>
    <row r="114" spans="2:47" s="1" customFormat="1" ht="13.5">
      <c r="B114" s="48"/>
      <c r="C114" s="76"/>
      <c r="D114" s="239" t="s">
        <v>269</v>
      </c>
      <c r="E114" s="76"/>
      <c r="F114" s="240" t="s">
        <v>709</v>
      </c>
      <c r="G114" s="76"/>
      <c r="H114" s="76"/>
      <c r="I114" s="198"/>
      <c r="J114" s="76"/>
      <c r="K114" s="76"/>
      <c r="L114" s="74"/>
      <c r="M114" s="241"/>
      <c r="N114" s="49"/>
      <c r="O114" s="49"/>
      <c r="P114" s="49"/>
      <c r="Q114" s="49"/>
      <c r="R114" s="49"/>
      <c r="S114" s="49"/>
      <c r="T114" s="97"/>
      <c r="AT114" s="25" t="s">
        <v>269</v>
      </c>
      <c r="AU114" s="25" t="s">
        <v>92</v>
      </c>
    </row>
    <row r="115" spans="2:47" s="1" customFormat="1" ht="13.5">
      <c r="B115" s="48"/>
      <c r="C115" s="76"/>
      <c r="D115" s="239" t="s">
        <v>343</v>
      </c>
      <c r="E115" s="76"/>
      <c r="F115" s="242" t="s">
        <v>710</v>
      </c>
      <c r="G115" s="76"/>
      <c r="H115" s="76"/>
      <c r="I115" s="198"/>
      <c r="J115" s="76"/>
      <c r="K115" s="76"/>
      <c r="L115" s="74"/>
      <c r="M115" s="241"/>
      <c r="N115" s="49"/>
      <c r="O115" s="49"/>
      <c r="P115" s="49"/>
      <c r="Q115" s="49"/>
      <c r="R115" s="49"/>
      <c r="S115" s="49"/>
      <c r="T115" s="97"/>
      <c r="AT115" s="25" t="s">
        <v>343</v>
      </c>
      <c r="AU115" s="25" t="s">
        <v>92</v>
      </c>
    </row>
    <row r="116" spans="2:65" s="1" customFormat="1" ht="22.8" customHeight="1">
      <c r="B116" s="48"/>
      <c r="C116" s="228" t="s">
        <v>260</v>
      </c>
      <c r="D116" s="228" t="s">
        <v>262</v>
      </c>
      <c r="E116" s="229" t="s">
        <v>2955</v>
      </c>
      <c r="F116" s="230" t="s">
        <v>2956</v>
      </c>
      <c r="G116" s="231" t="s">
        <v>504</v>
      </c>
      <c r="H116" s="232">
        <v>220</v>
      </c>
      <c r="I116" s="233"/>
      <c r="J116" s="232">
        <f>ROUND(I116*H116,2)</f>
        <v>0</v>
      </c>
      <c r="K116" s="230" t="s">
        <v>266</v>
      </c>
      <c r="L116" s="74"/>
      <c r="M116" s="234" t="s">
        <v>40</v>
      </c>
      <c r="N116" s="235" t="s">
        <v>55</v>
      </c>
      <c r="O116" s="49"/>
      <c r="P116" s="236">
        <f>O116*H116</f>
        <v>0</v>
      </c>
      <c r="Q116" s="236">
        <v>0</v>
      </c>
      <c r="R116" s="236">
        <f>Q116*H116</f>
        <v>0</v>
      </c>
      <c r="S116" s="236">
        <v>0</v>
      </c>
      <c r="T116" s="237">
        <f>S116*H116</f>
        <v>0</v>
      </c>
      <c r="AR116" s="25" t="s">
        <v>287</v>
      </c>
      <c r="AT116" s="25" t="s">
        <v>262</v>
      </c>
      <c r="AU116" s="25" t="s">
        <v>92</v>
      </c>
      <c r="AY116" s="25" t="s">
        <v>261</v>
      </c>
      <c r="BE116" s="238">
        <f>IF(N116="základní",J116,0)</f>
        <v>0</v>
      </c>
      <c r="BF116" s="238">
        <f>IF(N116="snížená",J116,0)</f>
        <v>0</v>
      </c>
      <c r="BG116" s="238">
        <f>IF(N116="zákl. přenesená",J116,0)</f>
        <v>0</v>
      </c>
      <c r="BH116" s="238">
        <f>IF(N116="sníž. přenesená",J116,0)</f>
        <v>0</v>
      </c>
      <c r="BI116" s="238">
        <f>IF(N116="nulová",J116,0)</f>
        <v>0</v>
      </c>
      <c r="BJ116" s="25" t="s">
        <v>24</v>
      </c>
      <c r="BK116" s="238">
        <f>ROUND(I116*H116,2)</f>
        <v>0</v>
      </c>
      <c r="BL116" s="25" t="s">
        <v>287</v>
      </c>
      <c r="BM116" s="25" t="s">
        <v>2957</v>
      </c>
    </row>
    <row r="117" spans="2:47" s="1" customFormat="1" ht="13.5">
      <c r="B117" s="48"/>
      <c r="C117" s="76"/>
      <c r="D117" s="239" t="s">
        <v>269</v>
      </c>
      <c r="E117" s="76"/>
      <c r="F117" s="240" t="s">
        <v>2958</v>
      </c>
      <c r="G117" s="76"/>
      <c r="H117" s="76"/>
      <c r="I117" s="198"/>
      <c r="J117" s="76"/>
      <c r="K117" s="76"/>
      <c r="L117" s="74"/>
      <c r="M117" s="241"/>
      <c r="N117" s="49"/>
      <c r="O117" s="49"/>
      <c r="P117" s="49"/>
      <c r="Q117" s="49"/>
      <c r="R117" s="49"/>
      <c r="S117" s="49"/>
      <c r="T117" s="97"/>
      <c r="AT117" s="25" t="s">
        <v>269</v>
      </c>
      <c r="AU117" s="25" t="s">
        <v>92</v>
      </c>
    </row>
    <row r="118" spans="2:47" s="1" customFormat="1" ht="13.5">
      <c r="B118" s="48"/>
      <c r="C118" s="76"/>
      <c r="D118" s="239" t="s">
        <v>343</v>
      </c>
      <c r="E118" s="76"/>
      <c r="F118" s="242" t="s">
        <v>2959</v>
      </c>
      <c r="G118" s="76"/>
      <c r="H118" s="76"/>
      <c r="I118" s="198"/>
      <c r="J118" s="76"/>
      <c r="K118" s="76"/>
      <c r="L118" s="74"/>
      <c r="M118" s="241"/>
      <c r="N118" s="49"/>
      <c r="O118" s="49"/>
      <c r="P118" s="49"/>
      <c r="Q118" s="49"/>
      <c r="R118" s="49"/>
      <c r="S118" s="49"/>
      <c r="T118" s="97"/>
      <c r="AT118" s="25" t="s">
        <v>343</v>
      </c>
      <c r="AU118" s="25" t="s">
        <v>92</v>
      </c>
    </row>
    <row r="119" spans="2:51" s="12" customFormat="1" ht="13.5">
      <c r="B119" s="253"/>
      <c r="C119" s="254"/>
      <c r="D119" s="239" t="s">
        <v>278</v>
      </c>
      <c r="E119" s="255" t="s">
        <v>40</v>
      </c>
      <c r="F119" s="256" t="s">
        <v>2960</v>
      </c>
      <c r="G119" s="254"/>
      <c r="H119" s="257">
        <v>220</v>
      </c>
      <c r="I119" s="258"/>
      <c r="J119" s="254"/>
      <c r="K119" s="254"/>
      <c r="L119" s="259"/>
      <c r="M119" s="260"/>
      <c r="N119" s="261"/>
      <c r="O119" s="261"/>
      <c r="P119" s="261"/>
      <c r="Q119" s="261"/>
      <c r="R119" s="261"/>
      <c r="S119" s="261"/>
      <c r="T119" s="262"/>
      <c r="AT119" s="263" t="s">
        <v>278</v>
      </c>
      <c r="AU119" s="263" t="s">
        <v>92</v>
      </c>
      <c r="AV119" s="12" t="s">
        <v>92</v>
      </c>
      <c r="AW119" s="12" t="s">
        <v>47</v>
      </c>
      <c r="AX119" s="12" t="s">
        <v>24</v>
      </c>
      <c r="AY119" s="263" t="s">
        <v>261</v>
      </c>
    </row>
    <row r="120" spans="2:65" s="1" customFormat="1" ht="14.4" customHeight="1">
      <c r="B120" s="48"/>
      <c r="C120" s="228" t="s">
        <v>297</v>
      </c>
      <c r="D120" s="228" t="s">
        <v>262</v>
      </c>
      <c r="E120" s="229" t="s">
        <v>2961</v>
      </c>
      <c r="F120" s="230" t="s">
        <v>2962</v>
      </c>
      <c r="G120" s="231" t="s">
        <v>504</v>
      </c>
      <c r="H120" s="232">
        <v>220</v>
      </c>
      <c r="I120" s="233"/>
      <c r="J120" s="232">
        <f>ROUND(I120*H120,2)</f>
        <v>0</v>
      </c>
      <c r="K120" s="230" t="s">
        <v>266</v>
      </c>
      <c r="L120" s="74"/>
      <c r="M120" s="234" t="s">
        <v>40</v>
      </c>
      <c r="N120" s="235" t="s">
        <v>55</v>
      </c>
      <c r="O120" s="49"/>
      <c r="P120" s="236">
        <f>O120*H120</f>
        <v>0</v>
      </c>
      <c r="Q120" s="236">
        <v>0.0039712</v>
      </c>
      <c r="R120" s="236">
        <f>Q120*H120</f>
        <v>0.8736640000000001</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2963</v>
      </c>
    </row>
    <row r="121" spans="2:47" s="1" customFormat="1" ht="13.5">
      <c r="B121" s="48"/>
      <c r="C121" s="76"/>
      <c r="D121" s="239" t="s">
        <v>269</v>
      </c>
      <c r="E121" s="76"/>
      <c r="F121" s="240" t="s">
        <v>2962</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2964</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2960</v>
      </c>
      <c r="G123" s="254"/>
      <c r="H123" s="257">
        <v>220</v>
      </c>
      <c r="I123" s="258"/>
      <c r="J123" s="254"/>
      <c r="K123" s="254"/>
      <c r="L123" s="259"/>
      <c r="M123" s="260"/>
      <c r="N123" s="261"/>
      <c r="O123" s="261"/>
      <c r="P123" s="261"/>
      <c r="Q123" s="261"/>
      <c r="R123" s="261"/>
      <c r="S123" s="261"/>
      <c r="T123" s="262"/>
      <c r="AT123" s="263" t="s">
        <v>278</v>
      </c>
      <c r="AU123" s="263" t="s">
        <v>92</v>
      </c>
      <c r="AV123" s="12" t="s">
        <v>92</v>
      </c>
      <c r="AW123" s="12" t="s">
        <v>47</v>
      </c>
      <c r="AX123" s="12" t="s">
        <v>24</v>
      </c>
      <c r="AY123" s="263" t="s">
        <v>261</v>
      </c>
    </row>
    <row r="124" spans="2:65" s="1" customFormat="1" ht="14.4" customHeight="1">
      <c r="B124" s="48"/>
      <c r="C124" s="301" t="s">
        <v>303</v>
      </c>
      <c r="D124" s="301" t="s">
        <v>510</v>
      </c>
      <c r="E124" s="302" t="s">
        <v>2965</v>
      </c>
      <c r="F124" s="303" t="s">
        <v>2966</v>
      </c>
      <c r="G124" s="304" t="s">
        <v>683</v>
      </c>
      <c r="H124" s="305">
        <v>5.5</v>
      </c>
      <c r="I124" s="306"/>
      <c r="J124" s="305">
        <f>ROUND(I124*H124,2)</f>
        <v>0</v>
      </c>
      <c r="K124" s="303" t="s">
        <v>266</v>
      </c>
      <c r="L124" s="307"/>
      <c r="M124" s="308" t="s">
        <v>40</v>
      </c>
      <c r="N124" s="309" t="s">
        <v>55</v>
      </c>
      <c r="O124" s="49"/>
      <c r="P124" s="236">
        <f>O124*H124</f>
        <v>0</v>
      </c>
      <c r="Q124" s="236">
        <v>0.001</v>
      </c>
      <c r="R124" s="236">
        <f>Q124*H124</f>
        <v>0.0055</v>
      </c>
      <c r="S124" s="236">
        <v>0</v>
      </c>
      <c r="T124" s="237">
        <f>S124*H124</f>
        <v>0</v>
      </c>
      <c r="AR124" s="25" t="s">
        <v>308</v>
      </c>
      <c r="AT124" s="25" t="s">
        <v>510</v>
      </c>
      <c r="AU124" s="25" t="s">
        <v>92</v>
      </c>
      <c r="AY124" s="25" t="s">
        <v>261</v>
      </c>
      <c r="BE124" s="238">
        <f>IF(N124="základní",J124,0)</f>
        <v>0</v>
      </c>
      <c r="BF124" s="238">
        <f>IF(N124="snížená",J124,0)</f>
        <v>0</v>
      </c>
      <c r="BG124" s="238">
        <f>IF(N124="zákl. přenesená",J124,0)</f>
        <v>0</v>
      </c>
      <c r="BH124" s="238">
        <f>IF(N124="sníž. přenesená",J124,0)</f>
        <v>0</v>
      </c>
      <c r="BI124" s="238">
        <f>IF(N124="nulová",J124,0)</f>
        <v>0</v>
      </c>
      <c r="BJ124" s="25" t="s">
        <v>24</v>
      </c>
      <c r="BK124" s="238">
        <f>ROUND(I124*H124,2)</f>
        <v>0</v>
      </c>
      <c r="BL124" s="25" t="s">
        <v>287</v>
      </c>
      <c r="BM124" s="25" t="s">
        <v>2967</v>
      </c>
    </row>
    <row r="125" spans="2:47" s="1" customFormat="1" ht="13.5">
      <c r="B125" s="48"/>
      <c r="C125" s="76"/>
      <c r="D125" s="239" t="s">
        <v>269</v>
      </c>
      <c r="E125" s="76"/>
      <c r="F125" s="240" t="s">
        <v>2966</v>
      </c>
      <c r="G125" s="76"/>
      <c r="H125" s="76"/>
      <c r="I125" s="198"/>
      <c r="J125" s="76"/>
      <c r="K125" s="76"/>
      <c r="L125" s="74"/>
      <c r="M125" s="241"/>
      <c r="N125" s="49"/>
      <c r="O125" s="49"/>
      <c r="P125" s="49"/>
      <c r="Q125" s="49"/>
      <c r="R125" s="49"/>
      <c r="S125" s="49"/>
      <c r="T125" s="97"/>
      <c r="AT125" s="25" t="s">
        <v>269</v>
      </c>
      <c r="AU125" s="25" t="s">
        <v>92</v>
      </c>
    </row>
    <row r="126" spans="2:51" s="12" customFormat="1" ht="13.5">
      <c r="B126" s="253"/>
      <c r="C126" s="254"/>
      <c r="D126" s="239" t="s">
        <v>278</v>
      </c>
      <c r="E126" s="255" t="s">
        <v>40</v>
      </c>
      <c r="F126" s="256" t="s">
        <v>2968</v>
      </c>
      <c r="G126" s="254"/>
      <c r="H126" s="257">
        <v>5.5</v>
      </c>
      <c r="I126" s="258"/>
      <c r="J126" s="254"/>
      <c r="K126" s="254"/>
      <c r="L126" s="259"/>
      <c r="M126" s="260"/>
      <c r="N126" s="261"/>
      <c r="O126" s="261"/>
      <c r="P126" s="261"/>
      <c r="Q126" s="261"/>
      <c r="R126" s="261"/>
      <c r="S126" s="261"/>
      <c r="T126" s="262"/>
      <c r="AT126" s="263" t="s">
        <v>278</v>
      </c>
      <c r="AU126" s="263" t="s">
        <v>92</v>
      </c>
      <c r="AV126" s="12" t="s">
        <v>92</v>
      </c>
      <c r="AW126" s="12" t="s">
        <v>47</v>
      </c>
      <c r="AX126" s="12" t="s">
        <v>24</v>
      </c>
      <c r="AY126" s="263" t="s">
        <v>261</v>
      </c>
    </row>
    <row r="127" spans="2:65" s="1" customFormat="1" ht="22.8" customHeight="1">
      <c r="B127" s="48"/>
      <c r="C127" s="228" t="s">
        <v>308</v>
      </c>
      <c r="D127" s="228" t="s">
        <v>262</v>
      </c>
      <c r="E127" s="229" t="s">
        <v>722</v>
      </c>
      <c r="F127" s="230" t="s">
        <v>723</v>
      </c>
      <c r="G127" s="231" t="s">
        <v>504</v>
      </c>
      <c r="H127" s="232">
        <v>220</v>
      </c>
      <c r="I127" s="233"/>
      <c r="J127" s="232">
        <f>ROUND(I127*H127,2)</f>
        <v>0</v>
      </c>
      <c r="K127" s="230" t="s">
        <v>266</v>
      </c>
      <c r="L127" s="74"/>
      <c r="M127" s="234" t="s">
        <v>40</v>
      </c>
      <c r="N127" s="235" t="s">
        <v>55</v>
      </c>
      <c r="O127" s="49"/>
      <c r="P127" s="236">
        <f>O127*H127</f>
        <v>0</v>
      </c>
      <c r="Q127" s="236">
        <v>3E-07</v>
      </c>
      <c r="R127" s="236">
        <f>Q127*H127</f>
        <v>6.599999999999999E-05</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2969</v>
      </c>
    </row>
    <row r="128" spans="2:47" s="1" customFormat="1" ht="13.5">
      <c r="B128" s="48"/>
      <c r="C128" s="76"/>
      <c r="D128" s="239" t="s">
        <v>269</v>
      </c>
      <c r="E128" s="76"/>
      <c r="F128" s="240" t="s">
        <v>725</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726</v>
      </c>
      <c r="G129" s="76"/>
      <c r="H129" s="76"/>
      <c r="I129" s="198"/>
      <c r="J129" s="76"/>
      <c r="K129" s="76"/>
      <c r="L129" s="74"/>
      <c r="M129" s="241"/>
      <c r="N129" s="49"/>
      <c r="O129" s="49"/>
      <c r="P129" s="49"/>
      <c r="Q129" s="49"/>
      <c r="R129" s="49"/>
      <c r="S129" s="49"/>
      <c r="T129" s="97"/>
      <c r="AT129" s="25" t="s">
        <v>343</v>
      </c>
      <c r="AU129" s="25" t="s">
        <v>92</v>
      </c>
    </row>
    <row r="130" spans="2:51" s="12" customFormat="1" ht="13.5">
      <c r="B130" s="253"/>
      <c r="C130" s="254"/>
      <c r="D130" s="239" t="s">
        <v>278</v>
      </c>
      <c r="E130" s="255" t="s">
        <v>40</v>
      </c>
      <c r="F130" s="256" t="s">
        <v>2960</v>
      </c>
      <c r="G130" s="254"/>
      <c r="H130" s="257">
        <v>220</v>
      </c>
      <c r="I130" s="258"/>
      <c r="J130" s="254"/>
      <c r="K130" s="254"/>
      <c r="L130" s="259"/>
      <c r="M130" s="260"/>
      <c r="N130" s="261"/>
      <c r="O130" s="261"/>
      <c r="P130" s="261"/>
      <c r="Q130" s="261"/>
      <c r="R130" s="261"/>
      <c r="S130" s="261"/>
      <c r="T130" s="262"/>
      <c r="AT130" s="263" t="s">
        <v>278</v>
      </c>
      <c r="AU130" s="263" t="s">
        <v>92</v>
      </c>
      <c r="AV130" s="12" t="s">
        <v>92</v>
      </c>
      <c r="AW130" s="12" t="s">
        <v>47</v>
      </c>
      <c r="AX130" s="12" t="s">
        <v>24</v>
      </c>
      <c r="AY130" s="263" t="s">
        <v>261</v>
      </c>
    </row>
    <row r="131" spans="2:65" s="1" customFormat="1" ht="14.4" customHeight="1">
      <c r="B131" s="48"/>
      <c r="C131" s="228" t="s">
        <v>313</v>
      </c>
      <c r="D131" s="228" t="s">
        <v>262</v>
      </c>
      <c r="E131" s="229" t="s">
        <v>740</v>
      </c>
      <c r="F131" s="230" t="s">
        <v>741</v>
      </c>
      <c r="G131" s="231" t="s">
        <v>504</v>
      </c>
      <c r="H131" s="232">
        <v>220</v>
      </c>
      <c r="I131" s="233"/>
      <c r="J131" s="232">
        <f>ROUND(I131*H131,2)</f>
        <v>0</v>
      </c>
      <c r="K131" s="230" t="s">
        <v>266</v>
      </c>
      <c r="L131" s="74"/>
      <c r="M131" s="234" t="s">
        <v>40</v>
      </c>
      <c r="N131" s="235" t="s">
        <v>55</v>
      </c>
      <c r="O131" s="49"/>
      <c r="P131" s="236">
        <f>O131*H131</f>
        <v>0</v>
      </c>
      <c r="Q131" s="236">
        <v>0</v>
      </c>
      <c r="R131" s="236">
        <f>Q131*H131</f>
        <v>0</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2970</v>
      </c>
    </row>
    <row r="132" spans="2:47" s="1" customFormat="1" ht="13.5">
      <c r="B132" s="48"/>
      <c r="C132" s="76"/>
      <c r="D132" s="239" t="s">
        <v>269</v>
      </c>
      <c r="E132" s="76"/>
      <c r="F132" s="240" t="s">
        <v>743</v>
      </c>
      <c r="G132" s="76"/>
      <c r="H132" s="76"/>
      <c r="I132" s="198"/>
      <c r="J132" s="76"/>
      <c r="K132" s="76"/>
      <c r="L132" s="74"/>
      <c r="M132" s="241"/>
      <c r="N132" s="49"/>
      <c r="O132" s="49"/>
      <c r="P132" s="49"/>
      <c r="Q132" s="49"/>
      <c r="R132" s="49"/>
      <c r="S132" s="49"/>
      <c r="T132" s="97"/>
      <c r="AT132" s="25" t="s">
        <v>269</v>
      </c>
      <c r="AU132" s="25" t="s">
        <v>92</v>
      </c>
    </row>
    <row r="133" spans="2:47" s="1" customFormat="1" ht="13.5">
      <c r="B133" s="48"/>
      <c r="C133" s="76"/>
      <c r="D133" s="239" t="s">
        <v>343</v>
      </c>
      <c r="E133" s="76"/>
      <c r="F133" s="242" t="s">
        <v>744</v>
      </c>
      <c r="G133" s="76"/>
      <c r="H133" s="76"/>
      <c r="I133" s="198"/>
      <c r="J133" s="76"/>
      <c r="K133" s="76"/>
      <c r="L133" s="74"/>
      <c r="M133" s="241"/>
      <c r="N133" s="49"/>
      <c r="O133" s="49"/>
      <c r="P133" s="49"/>
      <c r="Q133" s="49"/>
      <c r="R133" s="49"/>
      <c r="S133" s="49"/>
      <c r="T133" s="97"/>
      <c r="AT133" s="25" t="s">
        <v>343</v>
      </c>
      <c r="AU133" s="25" t="s">
        <v>92</v>
      </c>
    </row>
    <row r="134" spans="2:51" s="12" customFormat="1" ht="13.5">
      <c r="B134" s="253"/>
      <c r="C134" s="254"/>
      <c r="D134" s="239" t="s">
        <v>278</v>
      </c>
      <c r="E134" s="255" t="s">
        <v>40</v>
      </c>
      <c r="F134" s="256" t="s">
        <v>2960</v>
      </c>
      <c r="G134" s="254"/>
      <c r="H134" s="257">
        <v>220</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14.4" customHeight="1">
      <c r="B135" s="48"/>
      <c r="C135" s="228" t="s">
        <v>29</v>
      </c>
      <c r="D135" s="228" t="s">
        <v>262</v>
      </c>
      <c r="E135" s="229" t="s">
        <v>747</v>
      </c>
      <c r="F135" s="230" t="s">
        <v>748</v>
      </c>
      <c r="G135" s="231" t="s">
        <v>340</v>
      </c>
      <c r="H135" s="232">
        <v>11</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2971</v>
      </c>
    </row>
    <row r="136" spans="2:47" s="1" customFormat="1" ht="13.5">
      <c r="B136" s="48"/>
      <c r="C136" s="76"/>
      <c r="D136" s="239" t="s">
        <v>269</v>
      </c>
      <c r="E136" s="76"/>
      <c r="F136" s="240" t="s">
        <v>750</v>
      </c>
      <c r="G136" s="76"/>
      <c r="H136" s="76"/>
      <c r="I136" s="198"/>
      <c r="J136" s="76"/>
      <c r="K136" s="76"/>
      <c r="L136" s="74"/>
      <c r="M136" s="241"/>
      <c r="N136" s="49"/>
      <c r="O136" s="49"/>
      <c r="P136" s="49"/>
      <c r="Q136" s="49"/>
      <c r="R136" s="49"/>
      <c r="S136" s="49"/>
      <c r="T136" s="97"/>
      <c r="AT136" s="25" t="s">
        <v>269</v>
      </c>
      <c r="AU136" s="25" t="s">
        <v>92</v>
      </c>
    </row>
    <row r="137" spans="2:51" s="12" customFormat="1" ht="13.5">
      <c r="B137" s="253"/>
      <c r="C137" s="254"/>
      <c r="D137" s="239" t="s">
        <v>278</v>
      </c>
      <c r="E137" s="255" t="s">
        <v>40</v>
      </c>
      <c r="F137" s="256" t="s">
        <v>2972</v>
      </c>
      <c r="G137" s="254"/>
      <c r="H137" s="257">
        <v>11</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14.4" customHeight="1">
      <c r="B138" s="48"/>
      <c r="C138" s="228" t="s">
        <v>324</v>
      </c>
      <c r="D138" s="228" t="s">
        <v>262</v>
      </c>
      <c r="E138" s="229" t="s">
        <v>753</v>
      </c>
      <c r="F138" s="230" t="s">
        <v>754</v>
      </c>
      <c r="G138" s="231" t="s">
        <v>340</v>
      </c>
      <c r="H138" s="232">
        <v>11</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2973</v>
      </c>
    </row>
    <row r="139" spans="2:47" s="1" customFormat="1" ht="13.5">
      <c r="B139" s="48"/>
      <c r="C139" s="76"/>
      <c r="D139" s="239" t="s">
        <v>269</v>
      </c>
      <c r="E139" s="76"/>
      <c r="F139" s="240" t="s">
        <v>756</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757</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2972</v>
      </c>
      <c r="G141" s="254"/>
      <c r="H141" s="257">
        <v>11</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3" s="10" customFormat="1" ht="29.85" customHeight="1">
      <c r="B142" s="214"/>
      <c r="C142" s="215"/>
      <c r="D142" s="216" t="s">
        <v>83</v>
      </c>
      <c r="E142" s="274" t="s">
        <v>92</v>
      </c>
      <c r="F142" s="274" t="s">
        <v>2612</v>
      </c>
      <c r="G142" s="215"/>
      <c r="H142" s="215"/>
      <c r="I142" s="218"/>
      <c r="J142" s="275">
        <f>BK142</f>
        <v>0</v>
      </c>
      <c r="K142" s="215"/>
      <c r="L142" s="220"/>
      <c r="M142" s="221"/>
      <c r="N142" s="222"/>
      <c r="O142" s="222"/>
      <c r="P142" s="223">
        <f>SUM(P143:P150)</f>
        <v>0</v>
      </c>
      <c r="Q142" s="222"/>
      <c r="R142" s="223">
        <f>SUM(R143:R150)</f>
        <v>0.2723579872</v>
      </c>
      <c r="S142" s="222"/>
      <c r="T142" s="224">
        <f>SUM(T143:T150)</f>
        <v>0</v>
      </c>
      <c r="AR142" s="225" t="s">
        <v>24</v>
      </c>
      <c r="AT142" s="226" t="s">
        <v>83</v>
      </c>
      <c r="AU142" s="226" t="s">
        <v>24</v>
      </c>
      <c r="AY142" s="225" t="s">
        <v>261</v>
      </c>
      <c r="BK142" s="227">
        <f>SUM(BK143:BK150)</f>
        <v>0</v>
      </c>
    </row>
    <row r="143" spans="2:65" s="1" customFormat="1" ht="22.8" customHeight="1">
      <c r="B143" s="48"/>
      <c r="C143" s="228" t="s">
        <v>538</v>
      </c>
      <c r="D143" s="228" t="s">
        <v>262</v>
      </c>
      <c r="E143" s="229" t="s">
        <v>2974</v>
      </c>
      <c r="F143" s="230" t="s">
        <v>2975</v>
      </c>
      <c r="G143" s="231" t="s">
        <v>340</v>
      </c>
      <c r="H143" s="232">
        <v>2.93</v>
      </c>
      <c r="I143" s="233"/>
      <c r="J143" s="232">
        <f>ROUND(I143*H143,2)</f>
        <v>0</v>
      </c>
      <c r="K143" s="230" t="s">
        <v>266</v>
      </c>
      <c r="L143" s="74"/>
      <c r="M143" s="234" t="s">
        <v>40</v>
      </c>
      <c r="N143" s="235" t="s">
        <v>55</v>
      </c>
      <c r="O143" s="49"/>
      <c r="P143" s="236">
        <f>O143*H143</f>
        <v>0</v>
      </c>
      <c r="Q143" s="236">
        <v>0</v>
      </c>
      <c r="R143" s="236">
        <f>Q143*H143</f>
        <v>0</v>
      </c>
      <c r="S143" s="236">
        <v>0</v>
      </c>
      <c r="T143" s="237">
        <f>S143*H143</f>
        <v>0</v>
      </c>
      <c r="AR143" s="25" t="s">
        <v>287</v>
      </c>
      <c r="AT143" s="25" t="s">
        <v>262</v>
      </c>
      <c r="AU143" s="25" t="s">
        <v>92</v>
      </c>
      <c r="AY143" s="25" t="s">
        <v>261</v>
      </c>
      <c r="BE143" s="238">
        <f>IF(N143="základní",J143,0)</f>
        <v>0</v>
      </c>
      <c r="BF143" s="238">
        <f>IF(N143="snížená",J143,0)</f>
        <v>0</v>
      </c>
      <c r="BG143" s="238">
        <f>IF(N143="zákl. přenesená",J143,0)</f>
        <v>0</v>
      </c>
      <c r="BH143" s="238">
        <f>IF(N143="sníž. přenesená",J143,0)</f>
        <v>0</v>
      </c>
      <c r="BI143" s="238">
        <f>IF(N143="nulová",J143,0)</f>
        <v>0</v>
      </c>
      <c r="BJ143" s="25" t="s">
        <v>24</v>
      </c>
      <c r="BK143" s="238">
        <f>ROUND(I143*H143,2)</f>
        <v>0</v>
      </c>
      <c r="BL143" s="25" t="s">
        <v>287</v>
      </c>
      <c r="BM143" s="25" t="s">
        <v>2976</v>
      </c>
    </row>
    <row r="144" spans="2:47" s="1" customFormat="1" ht="13.5">
      <c r="B144" s="48"/>
      <c r="C144" s="76"/>
      <c r="D144" s="239" t="s">
        <v>269</v>
      </c>
      <c r="E144" s="76"/>
      <c r="F144" s="240" t="s">
        <v>2977</v>
      </c>
      <c r="G144" s="76"/>
      <c r="H144" s="76"/>
      <c r="I144" s="198"/>
      <c r="J144" s="76"/>
      <c r="K144" s="76"/>
      <c r="L144" s="74"/>
      <c r="M144" s="241"/>
      <c r="N144" s="49"/>
      <c r="O144" s="49"/>
      <c r="P144" s="49"/>
      <c r="Q144" s="49"/>
      <c r="R144" s="49"/>
      <c r="S144" s="49"/>
      <c r="T144" s="97"/>
      <c r="AT144" s="25" t="s">
        <v>269</v>
      </c>
      <c r="AU144" s="25" t="s">
        <v>92</v>
      </c>
    </row>
    <row r="145" spans="2:47" s="1" customFormat="1" ht="13.5">
      <c r="B145" s="48"/>
      <c r="C145" s="76"/>
      <c r="D145" s="239" t="s">
        <v>343</v>
      </c>
      <c r="E145" s="76"/>
      <c r="F145" s="242" t="s">
        <v>2978</v>
      </c>
      <c r="G145" s="76"/>
      <c r="H145" s="76"/>
      <c r="I145" s="198"/>
      <c r="J145" s="76"/>
      <c r="K145" s="76"/>
      <c r="L145" s="74"/>
      <c r="M145" s="241"/>
      <c r="N145" s="49"/>
      <c r="O145" s="49"/>
      <c r="P145" s="49"/>
      <c r="Q145" s="49"/>
      <c r="R145" s="49"/>
      <c r="S145" s="49"/>
      <c r="T145" s="97"/>
      <c r="AT145" s="25" t="s">
        <v>343</v>
      </c>
      <c r="AU145" s="25" t="s">
        <v>92</v>
      </c>
    </row>
    <row r="146" spans="2:47" s="1" customFormat="1" ht="13.5">
      <c r="B146" s="48"/>
      <c r="C146" s="76"/>
      <c r="D146" s="239" t="s">
        <v>271</v>
      </c>
      <c r="E146" s="76"/>
      <c r="F146" s="242" t="s">
        <v>2979</v>
      </c>
      <c r="G146" s="76"/>
      <c r="H146" s="76"/>
      <c r="I146" s="198"/>
      <c r="J146" s="76"/>
      <c r="K146" s="76"/>
      <c r="L146" s="74"/>
      <c r="M146" s="241"/>
      <c r="N146" s="49"/>
      <c r="O146" s="49"/>
      <c r="P146" s="49"/>
      <c r="Q146" s="49"/>
      <c r="R146" s="49"/>
      <c r="S146" s="49"/>
      <c r="T146" s="97"/>
      <c r="AT146" s="25" t="s">
        <v>271</v>
      </c>
      <c r="AU146" s="25" t="s">
        <v>92</v>
      </c>
    </row>
    <row r="147" spans="2:51" s="12" customFormat="1" ht="13.5">
      <c r="B147" s="253"/>
      <c r="C147" s="254"/>
      <c r="D147" s="239" t="s">
        <v>278</v>
      </c>
      <c r="E147" s="255" t="s">
        <v>40</v>
      </c>
      <c r="F147" s="256" t="s">
        <v>2980</v>
      </c>
      <c r="G147" s="254"/>
      <c r="H147" s="257">
        <v>2.93</v>
      </c>
      <c r="I147" s="258"/>
      <c r="J147" s="254"/>
      <c r="K147" s="254"/>
      <c r="L147" s="259"/>
      <c r="M147" s="260"/>
      <c r="N147" s="261"/>
      <c r="O147" s="261"/>
      <c r="P147" s="261"/>
      <c r="Q147" s="261"/>
      <c r="R147" s="261"/>
      <c r="S147" s="261"/>
      <c r="T147" s="262"/>
      <c r="AT147" s="263" t="s">
        <v>278</v>
      </c>
      <c r="AU147" s="263" t="s">
        <v>92</v>
      </c>
      <c r="AV147" s="12" t="s">
        <v>92</v>
      </c>
      <c r="AW147" s="12" t="s">
        <v>47</v>
      </c>
      <c r="AX147" s="12" t="s">
        <v>24</v>
      </c>
      <c r="AY147" s="263" t="s">
        <v>261</v>
      </c>
    </row>
    <row r="148" spans="2:65" s="1" customFormat="1" ht="14.4" customHeight="1">
      <c r="B148" s="48"/>
      <c r="C148" s="228" t="s">
        <v>545</v>
      </c>
      <c r="D148" s="228" t="s">
        <v>262</v>
      </c>
      <c r="E148" s="229" t="s">
        <v>2981</v>
      </c>
      <c r="F148" s="230" t="s">
        <v>2982</v>
      </c>
      <c r="G148" s="231" t="s">
        <v>363</v>
      </c>
      <c r="H148" s="232">
        <v>0.26</v>
      </c>
      <c r="I148" s="233"/>
      <c r="J148" s="232">
        <f>ROUND(I148*H148,2)</f>
        <v>0</v>
      </c>
      <c r="K148" s="230" t="s">
        <v>266</v>
      </c>
      <c r="L148" s="74"/>
      <c r="M148" s="234" t="s">
        <v>40</v>
      </c>
      <c r="N148" s="235" t="s">
        <v>55</v>
      </c>
      <c r="O148" s="49"/>
      <c r="P148" s="236">
        <f>O148*H148</f>
        <v>0</v>
      </c>
      <c r="Q148" s="236">
        <v>1.04753072</v>
      </c>
      <c r="R148" s="236">
        <f>Q148*H148</f>
        <v>0.2723579872</v>
      </c>
      <c r="S148" s="236">
        <v>0</v>
      </c>
      <c r="T148" s="237">
        <f>S148*H148</f>
        <v>0</v>
      </c>
      <c r="AR148" s="25" t="s">
        <v>287</v>
      </c>
      <c r="AT148" s="25" t="s">
        <v>262</v>
      </c>
      <c r="AU148" s="25" t="s">
        <v>92</v>
      </c>
      <c r="AY148" s="25" t="s">
        <v>261</v>
      </c>
      <c r="BE148" s="238">
        <f>IF(N148="základní",J148,0)</f>
        <v>0</v>
      </c>
      <c r="BF148" s="238">
        <f>IF(N148="snížená",J148,0)</f>
        <v>0</v>
      </c>
      <c r="BG148" s="238">
        <f>IF(N148="zákl. přenesená",J148,0)</f>
        <v>0</v>
      </c>
      <c r="BH148" s="238">
        <f>IF(N148="sníž. přenesená",J148,0)</f>
        <v>0</v>
      </c>
      <c r="BI148" s="238">
        <f>IF(N148="nulová",J148,0)</f>
        <v>0</v>
      </c>
      <c r="BJ148" s="25" t="s">
        <v>24</v>
      </c>
      <c r="BK148" s="238">
        <f>ROUND(I148*H148,2)</f>
        <v>0</v>
      </c>
      <c r="BL148" s="25" t="s">
        <v>287</v>
      </c>
      <c r="BM148" s="25" t="s">
        <v>2983</v>
      </c>
    </row>
    <row r="149" spans="2:47" s="1" customFormat="1" ht="13.5">
      <c r="B149" s="48"/>
      <c r="C149" s="76"/>
      <c r="D149" s="239" t="s">
        <v>269</v>
      </c>
      <c r="E149" s="76"/>
      <c r="F149" s="240" t="s">
        <v>2984</v>
      </c>
      <c r="G149" s="76"/>
      <c r="H149" s="76"/>
      <c r="I149" s="198"/>
      <c r="J149" s="76"/>
      <c r="K149" s="76"/>
      <c r="L149" s="74"/>
      <c r="M149" s="241"/>
      <c r="N149" s="49"/>
      <c r="O149" s="49"/>
      <c r="P149" s="49"/>
      <c r="Q149" s="49"/>
      <c r="R149" s="49"/>
      <c r="S149" s="49"/>
      <c r="T149" s="97"/>
      <c r="AT149" s="25" t="s">
        <v>269</v>
      </c>
      <c r="AU149" s="25" t="s">
        <v>92</v>
      </c>
    </row>
    <row r="150" spans="2:51" s="12" customFormat="1" ht="13.5">
      <c r="B150" s="253"/>
      <c r="C150" s="254"/>
      <c r="D150" s="239" t="s">
        <v>278</v>
      </c>
      <c r="E150" s="255" t="s">
        <v>40</v>
      </c>
      <c r="F150" s="256" t="s">
        <v>2985</v>
      </c>
      <c r="G150" s="254"/>
      <c r="H150" s="257">
        <v>0.26</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3" s="10" customFormat="1" ht="29.85" customHeight="1">
      <c r="B151" s="214"/>
      <c r="C151" s="215"/>
      <c r="D151" s="216" t="s">
        <v>83</v>
      </c>
      <c r="E151" s="274" t="s">
        <v>287</v>
      </c>
      <c r="F151" s="274" t="s">
        <v>778</v>
      </c>
      <c r="G151" s="215"/>
      <c r="H151" s="215"/>
      <c r="I151" s="218"/>
      <c r="J151" s="275">
        <f>BK151</f>
        <v>0</v>
      </c>
      <c r="K151" s="215"/>
      <c r="L151" s="220"/>
      <c r="M151" s="221"/>
      <c r="N151" s="222"/>
      <c r="O151" s="222"/>
      <c r="P151" s="223">
        <f>SUM(P152:P155)</f>
        <v>0</v>
      </c>
      <c r="Q151" s="222"/>
      <c r="R151" s="223">
        <f>SUM(R152:R155)</f>
        <v>12.8005129</v>
      </c>
      <c r="S151" s="222"/>
      <c r="T151" s="224">
        <f>SUM(T152:T155)</f>
        <v>0</v>
      </c>
      <c r="AR151" s="225" t="s">
        <v>24</v>
      </c>
      <c r="AT151" s="226" t="s">
        <v>83</v>
      </c>
      <c r="AU151" s="226" t="s">
        <v>24</v>
      </c>
      <c r="AY151" s="225" t="s">
        <v>261</v>
      </c>
      <c r="BK151" s="227">
        <f>SUM(BK152:BK155)</f>
        <v>0</v>
      </c>
    </row>
    <row r="152" spans="2:65" s="1" customFormat="1" ht="14.4" customHeight="1">
      <c r="B152" s="48"/>
      <c r="C152" s="228" t="s">
        <v>551</v>
      </c>
      <c r="D152" s="228" t="s">
        <v>262</v>
      </c>
      <c r="E152" s="229" t="s">
        <v>2986</v>
      </c>
      <c r="F152" s="230" t="s">
        <v>2987</v>
      </c>
      <c r="G152" s="231" t="s">
        <v>340</v>
      </c>
      <c r="H152" s="232">
        <v>6.77</v>
      </c>
      <c r="I152" s="233"/>
      <c r="J152" s="232">
        <f>ROUND(I152*H152,2)</f>
        <v>0</v>
      </c>
      <c r="K152" s="230" t="s">
        <v>266</v>
      </c>
      <c r="L152" s="74"/>
      <c r="M152" s="234" t="s">
        <v>40</v>
      </c>
      <c r="N152" s="235" t="s">
        <v>55</v>
      </c>
      <c r="O152" s="49"/>
      <c r="P152" s="236">
        <f>O152*H152</f>
        <v>0</v>
      </c>
      <c r="Q152" s="236">
        <v>1.89077</v>
      </c>
      <c r="R152" s="236">
        <f>Q152*H152</f>
        <v>12.8005129</v>
      </c>
      <c r="S152" s="236">
        <v>0</v>
      </c>
      <c r="T152" s="237">
        <f>S152*H152</f>
        <v>0</v>
      </c>
      <c r="AR152" s="25" t="s">
        <v>287</v>
      </c>
      <c r="AT152" s="25" t="s">
        <v>262</v>
      </c>
      <c r="AU152" s="25" t="s">
        <v>92</v>
      </c>
      <c r="AY152" s="25" t="s">
        <v>261</v>
      </c>
      <c r="BE152" s="238">
        <f>IF(N152="základní",J152,0)</f>
        <v>0</v>
      </c>
      <c r="BF152" s="238">
        <f>IF(N152="snížená",J152,0)</f>
        <v>0</v>
      </c>
      <c r="BG152" s="238">
        <f>IF(N152="zákl. přenesená",J152,0)</f>
        <v>0</v>
      </c>
      <c r="BH152" s="238">
        <f>IF(N152="sníž. přenesená",J152,0)</f>
        <v>0</v>
      </c>
      <c r="BI152" s="238">
        <f>IF(N152="nulová",J152,0)</f>
        <v>0</v>
      </c>
      <c r="BJ152" s="25" t="s">
        <v>24</v>
      </c>
      <c r="BK152" s="238">
        <f>ROUND(I152*H152,2)</f>
        <v>0</v>
      </c>
      <c r="BL152" s="25" t="s">
        <v>287</v>
      </c>
      <c r="BM152" s="25" t="s">
        <v>2988</v>
      </c>
    </row>
    <row r="153" spans="2:47" s="1" customFormat="1" ht="13.5">
      <c r="B153" s="48"/>
      <c r="C153" s="76"/>
      <c r="D153" s="239" t="s">
        <v>269</v>
      </c>
      <c r="E153" s="76"/>
      <c r="F153" s="240" t="s">
        <v>2989</v>
      </c>
      <c r="G153" s="76"/>
      <c r="H153" s="76"/>
      <c r="I153" s="198"/>
      <c r="J153" s="76"/>
      <c r="K153" s="76"/>
      <c r="L153" s="74"/>
      <c r="M153" s="241"/>
      <c r="N153" s="49"/>
      <c r="O153" s="49"/>
      <c r="P153" s="49"/>
      <c r="Q153" s="49"/>
      <c r="R153" s="49"/>
      <c r="S153" s="49"/>
      <c r="T153" s="97"/>
      <c r="AT153" s="25" t="s">
        <v>269</v>
      </c>
      <c r="AU153" s="25" t="s">
        <v>92</v>
      </c>
    </row>
    <row r="154" spans="2:47" s="1" customFormat="1" ht="13.5">
      <c r="B154" s="48"/>
      <c r="C154" s="76"/>
      <c r="D154" s="239" t="s">
        <v>343</v>
      </c>
      <c r="E154" s="76"/>
      <c r="F154" s="242" t="s">
        <v>2990</v>
      </c>
      <c r="G154" s="76"/>
      <c r="H154" s="76"/>
      <c r="I154" s="198"/>
      <c r="J154" s="76"/>
      <c r="K154" s="76"/>
      <c r="L154" s="74"/>
      <c r="M154" s="241"/>
      <c r="N154" s="49"/>
      <c r="O154" s="49"/>
      <c r="P154" s="49"/>
      <c r="Q154" s="49"/>
      <c r="R154" s="49"/>
      <c r="S154" s="49"/>
      <c r="T154" s="97"/>
      <c r="AT154" s="25" t="s">
        <v>343</v>
      </c>
      <c r="AU154" s="25" t="s">
        <v>92</v>
      </c>
    </row>
    <row r="155" spans="2:51" s="12" customFormat="1" ht="13.5">
      <c r="B155" s="253"/>
      <c r="C155" s="254"/>
      <c r="D155" s="239" t="s">
        <v>278</v>
      </c>
      <c r="E155" s="255" t="s">
        <v>40</v>
      </c>
      <c r="F155" s="256" t="s">
        <v>2991</v>
      </c>
      <c r="G155" s="254"/>
      <c r="H155" s="257">
        <v>6.77</v>
      </c>
      <c r="I155" s="258"/>
      <c r="J155" s="254"/>
      <c r="K155" s="254"/>
      <c r="L155" s="259"/>
      <c r="M155" s="260"/>
      <c r="N155" s="261"/>
      <c r="O155" s="261"/>
      <c r="P155" s="261"/>
      <c r="Q155" s="261"/>
      <c r="R155" s="261"/>
      <c r="S155" s="261"/>
      <c r="T155" s="262"/>
      <c r="AT155" s="263" t="s">
        <v>278</v>
      </c>
      <c r="AU155" s="263" t="s">
        <v>92</v>
      </c>
      <c r="AV155" s="12" t="s">
        <v>92</v>
      </c>
      <c r="AW155" s="12" t="s">
        <v>47</v>
      </c>
      <c r="AX155" s="12" t="s">
        <v>24</v>
      </c>
      <c r="AY155" s="263" t="s">
        <v>261</v>
      </c>
    </row>
    <row r="156" spans="2:63" s="10" customFormat="1" ht="29.85" customHeight="1">
      <c r="B156" s="214"/>
      <c r="C156" s="215"/>
      <c r="D156" s="216" t="s">
        <v>83</v>
      </c>
      <c r="E156" s="274" t="s">
        <v>260</v>
      </c>
      <c r="F156" s="274" t="s">
        <v>2992</v>
      </c>
      <c r="G156" s="215"/>
      <c r="H156" s="215"/>
      <c r="I156" s="218"/>
      <c r="J156" s="275">
        <f>BK156</f>
        <v>0</v>
      </c>
      <c r="K156" s="215"/>
      <c r="L156" s="220"/>
      <c r="M156" s="221"/>
      <c r="N156" s="222"/>
      <c r="O156" s="222"/>
      <c r="P156" s="223">
        <f>SUM(P157:P196)</f>
        <v>0</v>
      </c>
      <c r="Q156" s="222"/>
      <c r="R156" s="223">
        <f>SUM(R157:R196)</f>
        <v>122.88671700000002</v>
      </c>
      <c r="S156" s="222"/>
      <c r="T156" s="224">
        <f>SUM(T157:T196)</f>
        <v>0</v>
      </c>
      <c r="AR156" s="225" t="s">
        <v>24</v>
      </c>
      <c r="AT156" s="226" t="s">
        <v>83</v>
      </c>
      <c r="AU156" s="226" t="s">
        <v>24</v>
      </c>
      <c r="AY156" s="225" t="s">
        <v>261</v>
      </c>
      <c r="BK156" s="227">
        <f>SUM(BK157:BK196)</f>
        <v>0</v>
      </c>
    </row>
    <row r="157" spans="2:65" s="1" customFormat="1" ht="14.4" customHeight="1">
      <c r="B157" s="48"/>
      <c r="C157" s="228" t="s">
        <v>10</v>
      </c>
      <c r="D157" s="228" t="s">
        <v>262</v>
      </c>
      <c r="E157" s="229" t="s">
        <v>2993</v>
      </c>
      <c r="F157" s="230" t="s">
        <v>2994</v>
      </c>
      <c r="G157" s="231" t="s">
        <v>504</v>
      </c>
      <c r="H157" s="232">
        <v>144</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2995</v>
      </c>
    </row>
    <row r="158" spans="2:47" s="1" customFormat="1" ht="13.5">
      <c r="B158" s="48"/>
      <c r="C158" s="76"/>
      <c r="D158" s="239" t="s">
        <v>269</v>
      </c>
      <c r="E158" s="76"/>
      <c r="F158" s="240" t="s">
        <v>2996</v>
      </c>
      <c r="G158" s="76"/>
      <c r="H158" s="76"/>
      <c r="I158" s="198"/>
      <c r="J158" s="76"/>
      <c r="K158" s="76"/>
      <c r="L158" s="74"/>
      <c r="M158" s="241"/>
      <c r="N158" s="49"/>
      <c r="O158" s="49"/>
      <c r="P158" s="49"/>
      <c r="Q158" s="49"/>
      <c r="R158" s="49"/>
      <c r="S158" s="49"/>
      <c r="T158" s="97"/>
      <c r="AT158" s="25" t="s">
        <v>269</v>
      </c>
      <c r="AU158" s="25" t="s">
        <v>92</v>
      </c>
    </row>
    <row r="159" spans="2:51" s="12" customFormat="1" ht="13.5">
      <c r="B159" s="253"/>
      <c r="C159" s="254"/>
      <c r="D159" s="239" t="s">
        <v>278</v>
      </c>
      <c r="E159" s="255" t="s">
        <v>40</v>
      </c>
      <c r="F159" s="256" t="s">
        <v>2997</v>
      </c>
      <c r="G159" s="254"/>
      <c r="H159" s="257">
        <v>144</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14.4" customHeight="1">
      <c r="B160" s="48"/>
      <c r="C160" s="228" t="s">
        <v>563</v>
      </c>
      <c r="D160" s="228" t="s">
        <v>262</v>
      </c>
      <c r="E160" s="229" t="s">
        <v>848</v>
      </c>
      <c r="F160" s="230" t="s">
        <v>849</v>
      </c>
      <c r="G160" s="231" t="s">
        <v>504</v>
      </c>
      <c r="H160" s="232">
        <v>158</v>
      </c>
      <c r="I160" s="233"/>
      <c r="J160" s="232">
        <f>ROUND(I160*H160,2)</f>
        <v>0</v>
      </c>
      <c r="K160" s="230" t="s">
        <v>266</v>
      </c>
      <c r="L160" s="74"/>
      <c r="M160" s="234" t="s">
        <v>40</v>
      </c>
      <c r="N160" s="235" t="s">
        <v>55</v>
      </c>
      <c r="O160" s="49"/>
      <c r="P160" s="236">
        <f>O160*H160</f>
        <v>0</v>
      </c>
      <c r="Q160" s="236">
        <v>0.378</v>
      </c>
      <c r="R160" s="236">
        <f>Q160*H160</f>
        <v>59.724000000000004</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2998</v>
      </c>
    </row>
    <row r="161" spans="2:47" s="1" customFormat="1" ht="13.5">
      <c r="B161" s="48"/>
      <c r="C161" s="76"/>
      <c r="D161" s="239" t="s">
        <v>269</v>
      </c>
      <c r="E161" s="76"/>
      <c r="F161" s="240" t="s">
        <v>851</v>
      </c>
      <c r="G161" s="76"/>
      <c r="H161" s="76"/>
      <c r="I161" s="198"/>
      <c r="J161" s="76"/>
      <c r="K161" s="76"/>
      <c r="L161" s="74"/>
      <c r="M161" s="241"/>
      <c r="N161" s="49"/>
      <c r="O161" s="49"/>
      <c r="P161" s="49"/>
      <c r="Q161" s="49"/>
      <c r="R161" s="49"/>
      <c r="S161" s="49"/>
      <c r="T161" s="97"/>
      <c r="AT161" s="25" t="s">
        <v>269</v>
      </c>
      <c r="AU161" s="25" t="s">
        <v>92</v>
      </c>
    </row>
    <row r="162" spans="2:65" s="1" customFormat="1" ht="14.4" customHeight="1">
      <c r="B162" s="48"/>
      <c r="C162" s="228" t="s">
        <v>566</v>
      </c>
      <c r="D162" s="228" t="s">
        <v>262</v>
      </c>
      <c r="E162" s="229" t="s">
        <v>2999</v>
      </c>
      <c r="F162" s="230" t="s">
        <v>3000</v>
      </c>
      <c r="G162" s="231" t="s">
        <v>504</v>
      </c>
      <c r="H162" s="232">
        <v>80.4</v>
      </c>
      <c r="I162" s="233"/>
      <c r="J162" s="232">
        <f>ROUND(I162*H162,2)</f>
        <v>0</v>
      </c>
      <c r="K162" s="230" t="s">
        <v>266</v>
      </c>
      <c r="L162" s="74"/>
      <c r="M162" s="234" t="s">
        <v>40</v>
      </c>
      <c r="N162" s="235" t="s">
        <v>55</v>
      </c>
      <c r="O162" s="49"/>
      <c r="P162" s="236">
        <f>O162*H162</f>
        <v>0</v>
      </c>
      <c r="Q162" s="236">
        <v>0.567</v>
      </c>
      <c r="R162" s="236">
        <f>Q162*H162</f>
        <v>45.5868</v>
      </c>
      <c r="S162" s="236">
        <v>0</v>
      </c>
      <c r="T162" s="237">
        <f>S162*H162</f>
        <v>0</v>
      </c>
      <c r="AR162" s="25" t="s">
        <v>287</v>
      </c>
      <c r="AT162" s="25" t="s">
        <v>262</v>
      </c>
      <c r="AU162" s="25" t="s">
        <v>92</v>
      </c>
      <c r="AY162" s="25" t="s">
        <v>261</v>
      </c>
      <c r="BE162" s="238">
        <f>IF(N162="základní",J162,0)</f>
        <v>0</v>
      </c>
      <c r="BF162" s="238">
        <f>IF(N162="snížená",J162,0)</f>
        <v>0</v>
      </c>
      <c r="BG162" s="238">
        <f>IF(N162="zákl. přenesená",J162,0)</f>
        <v>0</v>
      </c>
      <c r="BH162" s="238">
        <f>IF(N162="sníž. přenesená",J162,0)</f>
        <v>0</v>
      </c>
      <c r="BI162" s="238">
        <f>IF(N162="nulová",J162,0)</f>
        <v>0</v>
      </c>
      <c r="BJ162" s="25" t="s">
        <v>24</v>
      </c>
      <c r="BK162" s="238">
        <f>ROUND(I162*H162,2)</f>
        <v>0</v>
      </c>
      <c r="BL162" s="25" t="s">
        <v>287</v>
      </c>
      <c r="BM162" s="25" t="s">
        <v>3001</v>
      </c>
    </row>
    <row r="163" spans="2:47" s="1" customFormat="1" ht="13.5">
      <c r="B163" s="48"/>
      <c r="C163" s="76"/>
      <c r="D163" s="239" t="s">
        <v>269</v>
      </c>
      <c r="E163" s="76"/>
      <c r="F163" s="240" t="s">
        <v>3002</v>
      </c>
      <c r="G163" s="76"/>
      <c r="H163" s="76"/>
      <c r="I163" s="198"/>
      <c r="J163" s="76"/>
      <c r="K163" s="76"/>
      <c r="L163" s="74"/>
      <c r="M163" s="241"/>
      <c r="N163" s="49"/>
      <c r="O163" s="49"/>
      <c r="P163" s="49"/>
      <c r="Q163" s="49"/>
      <c r="R163" s="49"/>
      <c r="S163" s="49"/>
      <c r="T163" s="97"/>
      <c r="AT163" s="25" t="s">
        <v>269</v>
      </c>
      <c r="AU163" s="25" t="s">
        <v>92</v>
      </c>
    </row>
    <row r="164" spans="2:51" s="12" customFormat="1" ht="13.5">
      <c r="B164" s="253"/>
      <c r="C164" s="254"/>
      <c r="D164" s="239" t="s">
        <v>278</v>
      </c>
      <c r="E164" s="255" t="s">
        <v>40</v>
      </c>
      <c r="F164" s="256" t="s">
        <v>3003</v>
      </c>
      <c r="G164" s="254"/>
      <c r="H164" s="257">
        <v>80.4</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14.4" customHeight="1">
      <c r="B165" s="48"/>
      <c r="C165" s="228" t="s">
        <v>572</v>
      </c>
      <c r="D165" s="228" t="s">
        <v>262</v>
      </c>
      <c r="E165" s="229" t="s">
        <v>3004</v>
      </c>
      <c r="F165" s="230" t="s">
        <v>3005</v>
      </c>
      <c r="G165" s="231" t="s">
        <v>504</v>
      </c>
      <c r="H165" s="232">
        <v>50</v>
      </c>
      <c r="I165" s="233"/>
      <c r="J165" s="232">
        <f>ROUND(I165*H165,2)</f>
        <v>0</v>
      </c>
      <c r="K165" s="230" t="s">
        <v>266</v>
      </c>
      <c r="L165" s="74"/>
      <c r="M165" s="234" t="s">
        <v>40</v>
      </c>
      <c r="N165" s="235" t="s">
        <v>55</v>
      </c>
      <c r="O165" s="49"/>
      <c r="P165" s="236">
        <f>O165*H165</f>
        <v>0</v>
      </c>
      <c r="Q165" s="236">
        <v>0</v>
      </c>
      <c r="R165" s="236">
        <f>Q165*H165</f>
        <v>0</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3006</v>
      </c>
    </row>
    <row r="166" spans="2:47" s="1" customFormat="1" ht="13.5">
      <c r="B166" s="48"/>
      <c r="C166" s="76"/>
      <c r="D166" s="239" t="s">
        <v>269</v>
      </c>
      <c r="E166" s="76"/>
      <c r="F166" s="240" t="s">
        <v>3007</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3008</v>
      </c>
      <c r="G167" s="76"/>
      <c r="H167" s="76"/>
      <c r="I167" s="198"/>
      <c r="J167" s="76"/>
      <c r="K167" s="76"/>
      <c r="L167" s="74"/>
      <c r="M167" s="241"/>
      <c r="N167" s="49"/>
      <c r="O167" s="49"/>
      <c r="P167" s="49"/>
      <c r="Q167" s="49"/>
      <c r="R167" s="49"/>
      <c r="S167" s="49"/>
      <c r="T167" s="97"/>
      <c r="AT167" s="25" t="s">
        <v>343</v>
      </c>
      <c r="AU167" s="25" t="s">
        <v>92</v>
      </c>
    </row>
    <row r="168" spans="2:51" s="12" customFormat="1" ht="13.5">
      <c r="B168" s="253"/>
      <c r="C168" s="254"/>
      <c r="D168" s="239" t="s">
        <v>278</v>
      </c>
      <c r="E168" s="255" t="s">
        <v>40</v>
      </c>
      <c r="F168" s="256" t="s">
        <v>3009</v>
      </c>
      <c r="G168" s="254"/>
      <c r="H168" s="257">
        <v>50</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14.4" customHeight="1">
      <c r="B169" s="48"/>
      <c r="C169" s="228" t="s">
        <v>578</v>
      </c>
      <c r="D169" s="228" t="s">
        <v>262</v>
      </c>
      <c r="E169" s="229" t="s">
        <v>3010</v>
      </c>
      <c r="F169" s="230" t="s">
        <v>3011</v>
      </c>
      <c r="G169" s="231" t="s">
        <v>504</v>
      </c>
      <c r="H169" s="232">
        <v>70</v>
      </c>
      <c r="I169" s="233"/>
      <c r="J169" s="232">
        <f>ROUND(I169*H169,2)</f>
        <v>0</v>
      </c>
      <c r="K169" s="230" t="s">
        <v>266</v>
      </c>
      <c r="L169" s="74"/>
      <c r="M169" s="234" t="s">
        <v>40</v>
      </c>
      <c r="N169" s="235" t="s">
        <v>55</v>
      </c>
      <c r="O169" s="49"/>
      <c r="P169" s="236">
        <f>O169*H169</f>
        <v>0</v>
      </c>
      <c r="Q169" s="236">
        <v>0.18776</v>
      </c>
      <c r="R169" s="236">
        <f>Q169*H169</f>
        <v>13.1432</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3012</v>
      </c>
    </row>
    <row r="170" spans="2:47" s="1" customFormat="1" ht="13.5">
      <c r="B170" s="48"/>
      <c r="C170" s="76"/>
      <c r="D170" s="239" t="s">
        <v>269</v>
      </c>
      <c r="E170" s="76"/>
      <c r="F170" s="240" t="s">
        <v>3013</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242" t="s">
        <v>3014</v>
      </c>
      <c r="G171" s="76"/>
      <c r="H171" s="76"/>
      <c r="I171" s="198"/>
      <c r="J171" s="76"/>
      <c r="K171" s="76"/>
      <c r="L171" s="74"/>
      <c r="M171" s="241"/>
      <c r="N171" s="49"/>
      <c r="O171" s="49"/>
      <c r="P171" s="49"/>
      <c r="Q171" s="49"/>
      <c r="R171" s="49"/>
      <c r="S171" s="49"/>
      <c r="T171" s="97"/>
      <c r="AT171" s="25" t="s">
        <v>343</v>
      </c>
      <c r="AU171" s="25" t="s">
        <v>92</v>
      </c>
    </row>
    <row r="172" spans="2:51" s="12" customFormat="1" ht="13.5">
      <c r="B172" s="253"/>
      <c r="C172" s="254"/>
      <c r="D172" s="239" t="s">
        <v>278</v>
      </c>
      <c r="E172" s="255" t="s">
        <v>40</v>
      </c>
      <c r="F172" s="256" t="s">
        <v>3015</v>
      </c>
      <c r="G172" s="254"/>
      <c r="H172" s="257">
        <v>70</v>
      </c>
      <c r="I172" s="258"/>
      <c r="J172" s="254"/>
      <c r="K172" s="254"/>
      <c r="L172" s="259"/>
      <c r="M172" s="260"/>
      <c r="N172" s="261"/>
      <c r="O172" s="261"/>
      <c r="P172" s="261"/>
      <c r="Q172" s="261"/>
      <c r="R172" s="261"/>
      <c r="S172" s="261"/>
      <c r="T172" s="262"/>
      <c r="AT172" s="263" t="s">
        <v>278</v>
      </c>
      <c r="AU172" s="263" t="s">
        <v>92</v>
      </c>
      <c r="AV172" s="12" t="s">
        <v>92</v>
      </c>
      <c r="AW172" s="12" t="s">
        <v>47</v>
      </c>
      <c r="AX172" s="12" t="s">
        <v>24</v>
      </c>
      <c r="AY172" s="263" t="s">
        <v>261</v>
      </c>
    </row>
    <row r="173" spans="2:65" s="1" customFormat="1" ht="14.4" customHeight="1">
      <c r="B173" s="48"/>
      <c r="C173" s="228" t="s">
        <v>584</v>
      </c>
      <c r="D173" s="228" t="s">
        <v>262</v>
      </c>
      <c r="E173" s="229" t="s">
        <v>3016</v>
      </c>
      <c r="F173" s="230" t="s">
        <v>3017</v>
      </c>
      <c r="G173" s="231" t="s">
        <v>340</v>
      </c>
      <c r="H173" s="232">
        <v>2.25</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3018</v>
      </c>
    </row>
    <row r="174" spans="2:47" s="1" customFormat="1" ht="13.5">
      <c r="B174" s="48"/>
      <c r="C174" s="76"/>
      <c r="D174" s="239" t="s">
        <v>269</v>
      </c>
      <c r="E174" s="76"/>
      <c r="F174" s="240" t="s">
        <v>3019</v>
      </c>
      <c r="G174" s="76"/>
      <c r="H174" s="76"/>
      <c r="I174" s="198"/>
      <c r="J174" s="76"/>
      <c r="K174" s="76"/>
      <c r="L174" s="74"/>
      <c r="M174" s="241"/>
      <c r="N174" s="49"/>
      <c r="O174" s="49"/>
      <c r="P174" s="49"/>
      <c r="Q174" s="49"/>
      <c r="R174" s="49"/>
      <c r="S174" s="49"/>
      <c r="T174" s="97"/>
      <c r="AT174" s="25" t="s">
        <v>269</v>
      </c>
      <c r="AU174" s="25" t="s">
        <v>92</v>
      </c>
    </row>
    <row r="175" spans="2:47" s="1" customFormat="1" ht="13.5">
      <c r="B175" s="48"/>
      <c r="C175" s="76"/>
      <c r="D175" s="239" t="s">
        <v>343</v>
      </c>
      <c r="E175" s="76"/>
      <c r="F175" s="242" t="s">
        <v>3020</v>
      </c>
      <c r="G175" s="76"/>
      <c r="H175" s="76"/>
      <c r="I175" s="198"/>
      <c r="J175" s="76"/>
      <c r="K175" s="76"/>
      <c r="L175" s="74"/>
      <c r="M175" s="241"/>
      <c r="N175" s="49"/>
      <c r="O175" s="49"/>
      <c r="P175" s="49"/>
      <c r="Q175" s="49"/>
      <c r="R175" s="49"/>
      <c r="S175" s="49"/>
      <c r="T175" s="97"/>
      <c r="AT175" s="25" t="s">
        <v>343</v>
      </c>
      <c r="AU175" s="25" t="s">
        <v>92</v>
      </c>
    </row>
    <row r="176" spans="2:51" s="12" customFormat="1" ht="13.5">
      <c r="B176" s="253"/>
      <c r="C176" s="254"/>
      <c r="D176" s="239" t="s">
        <v>278</v>
      </c>
      <c r="E176" s="255" t="s">
        <v>40</v>
      </c>
      <c r="F176" s="256" t="s">
        <v>3021</v>
      </c>
      <c r="G176" s="254"/>
      <c r="H176" s="257">
        <v>2.25</v>
      </c>
      <c r="I176" s="258"/>
      <c r="J176" s="254"/>
      <c r="K176" s="254"/>
      <c r="L176" s="259"/>
      <c r="M176" s="260"/>
      <c r="N176" s="261"/>
      <c r="O176" s="261"/>
      <c r="P176" s="261"/>
      <c r="Q176" s="261"/>
      <c r="R176" s="261"/>
      <c r="S176" s="261"/>
      <c r="T176" s="262"/>
      <c r="AT176" s="263" t="s">
        <v>278</v>
      </c>
      <c r="AU176" s="263" t="s">
        <v>92</v>
      </c>
      <c r="AV176" s="12" t="s">
        <v>92</v>
      </c>
      <c r="AW176" s="12" t="s">
        <v>47</v>
      </c>
      <c r="AX176" s="12" t="s">
        <v>24</v>
      </c>
      <c r="AY176" s="263" t="s">
        <v>261</v>
      </c>
    </row>
    <row r="177" spans="2:65" s="1" customFormat="1" ht="22.8" customHeight="1">
      <c r="B177" s="48"/>
      <c r="C177" s="228" t="s">
        <v>9</v>
      </c>
      <c r="D177" s="228" t="s">
        <v>262</v>
      </c>
      <c r="E177" s="229" t="s">
        <v>3022</v>
      </c>
      <c r="F177" s="230" t="s">
        <v>3023</v>
      </c>
      <c r="G177" s="231" t="s">
        <v>504</v>
      </c>
      <c r="H177" s="232">
        <v>97</v>
      </c>
      <c r="I177" s="233"/>
      <c r="J177" s="232">
        <f>ROUND(I177*H177,2)</f>
        <v>0</v>
      </c>
      <c r="K177" s="230" t="s">
        <v>266</v>
      </c>
      <c r="L177" s="74"/>
      <c r="M177" s="234" t="s">
        <v>40</v>
      </c>
      <c r="N177" s="235" t="s">
        <v>55</v>
      </c>
      <c r="O177" s="49"/>
      <c r="P177" s="236">
        <f>O177*H177</f>
        <v>0</v>
      </c>
      <c r="Q177" s="236">
        <v>0.00601</v>
      </c>
      <c r="R177" s="236">
        <f>Q177*H177</f>
        <v>0.58297</v>
      </c>
      <c r="S177" s="236">
        <v>0</v>
      </c>
      <c r="T177" s="237">
        <f>S177*H177</f>
        <v>0</v>
      </c>
      <c r="AR177" s="25" t="s">
        <v>287</v>
      </c>
      <c r="AT177" s="25" t="s">
        <v>262</v>
      </c>
      <c r="AU177" s="25" t="s">
        <v>92</v>
      </c>
      <c r="AY177" s="25" t="s">
        <v>261</v>
      </c>
      <c r="BE177" s="238">
        <f>IF(N177="základní",J177,0)</f>
        <v>0</v>
      </c>
      <c r="BF177" s="238">
        <f>IF(N177="snížená",J177,0)</f>
        <v>0</v>
      </c>
      <c r="BG177" s="238">
        <f>IF(N177="zákl. přenesená",J177,0)</f>
        <v>0</v>
      </c>
      <c r="BH177" s="238">
        <f>IF(N177="sníž. přenesená",J177,0)</f>
        <v>0</v>
      </c>
      <c r="BI177" s="238">
        <f>IF(N177="nulová",J177,0)</f>
        <v>0</v>
      </c>
      <c r="BJ177" s="25" t="s">
        <v>24</v>
      </c>
      <c r="BK177" s="238">
        <f>ROUND(I177*H177,2)</f>
        <v>0</v>
      </c>
      <c r="BL177" s="25" t="s">
        <v>287</v>
      </c>
      <c r="BM177" s="25" t="s">
        <v>3024</v>
      </c>
    </row>
    <row r="178" spans="2:47" s="1" customFormat="1" ht="13.5">
      <c r="B178" s="48"/>
      <c r="C178" s="76"/>
      <c r="D178" s="239" t="s">
        <v>269</v>
      </c>
      <c r="E178" s="76"/>
      <c r="F178" s="240" t="s">
        <v>3025</v>
      </c>
      <c r="G178" s="76"/>
      <c r="H178" s="76"/>
      <c r="I178" s="198"/>
      <c r="J178" s="76"/>
      <c r="K178" s="76"/>
      <c r="L178" s="74"/>
      <c r="M178" s="241"/>
      <c r="N178" s="49"/>
      <c r="O178" s="49"/>
      <c r="P178" s="49"/>
      <c r="Q178" s="49"/>
      <c r="R178" s="49"/>
      <c r="S178" s="49"/>
      <c r="T178" s="97"/>
      <c r="AT178" s="25" t="s">
        <v>269</v>
      </c>
      <c r="AU178" s="25" t="s">
        <v>92</v>
      </c>
    </row>
    <row r="179" spans="2:65" s="1" customFormat="1" ht="14.4" customHeight="1">
      <c r="B179" s="48"/>
      <c r="C179" s="228" t="s">
        <v>595</v>
      </c>
      <c r="D179" s="228" t="s">
        <v>262</v>
      </c>
      <c r="E179" s="229" t="s">
        <v>3026</v>
      </c>
      <c r="F179" s="230" t="s">
        <v>3027</v>
      </c>
      <c r="G179" s="231" t="s">
        <v>504</v>
      </c>
      <c r="H179" s="232">
        <v>102.3</v>
      </c>
      <c r="I179" s="233"/>
      <c r="J179" s="232">
        <f>ROUND(I179*H179,2)</f>
        <v>0</v>
      </c>
      <c r="K179" s="230" t="s">
        <v>266</v>
      </c>
      <c r="L179" s="74"/>
      <c r="M179" s="234" t="s">
        <v>40</v>
      </c>
      <c r="N179" s="235" t="s">
        <v>55</v>
      </c>
      <c r="O179" s="49"/>
      <c r="P179" s="236">
        <f>O179*H179</f>
        <v>0</v>
      </c>
      <c r="Q179" s="236">
        <v>0.00061</v>
      </c>
      <c r="R179" s="236">
        <f>Q179*H179</f>
        <v>0.06240299999999999</v>
      </c>
      <c r="S179" s="236">
        <v>0</v>
      </c>
      <c r="T179" s="237">
        <f>S179*H179</f>
        <v>0</v>
      </c>
      <c r="AR179" s="25" t="s">
        <v>287</v>
      </c>
      <c r="AT179" s="25" t="s">
        <v>262</v>
      </c>
      <c r="AU179" s="25" t="s">
        <v>92</v>
      </c>
      <c r="AY179" s="25" t="s">
        <v>261</v>
      </c>
      <c r="BE179" s="238">
        <f>IF(N179="základní",J179,0)</f>
        <v>0</v>
      </c>
      <c r="BF179" s="238">
        <f>IF(N179="snížená",J179,0)</f>
        <v>0</v>
      </c>
      <c r="BG179" s="238">
        <f>IF(N179="zákl. přenesená",J179,0)</f>
        <v>0</v>
      </c>
      <c r="BH179" s="238">
        <f>IF(N179="sníž. přenesená",J179,0)</f>
        <v>0</v>
      </c>
      <c r="BI179" s="238">
        <f>IF(N179="nulová",J179,0)</f>
        <v>0</v>
      </c>
      <c r="BJ179" s="25" t="s">
        <v>24</v>
      </c>
      <c r="BK179" s="238">
        <f>ROUND(I179*H179,2)</f>
        <v>0</v>
      </c>
      <c r="BL179" s="25" t="s">
        <v>287</v>
      </c>
      <c r="BM179" s="25" t="s">
        <v>3028</v>
      </c>
    </row>
    <row r="180" spans="2:47" s="1" customFormat="1" ht="13.5">
      <c r="B180" s="48"/>
      <c r="C180" s="76"/>
      <c r="D180" s="239" t="s">
        <v>269</v>
      </c>
      <c r="E180" s="76"/>
      <c r="F180" s="240" t="s">
        <v>3029</v>
      </c>
      <c r="G180" s="76"/>
      <c r="H180" s="76"/>
      <c r="I180" s="198"/>
      <c r="J180" s="76"/>
      <c r="K180" s="76"/>
      <c r="L180" s="74"/>
      <c r="M180" s="241"/>
      <c r="N180" s="49"/>
      <c r="O180" s="49"/>
      <c r="P180" s="49"/>
      <c r="Q180" s="49"/>
      <c r="R180" s="49"/>
      <c r="S180" s="49"/>
      <c r="T180" s="97"/>
      <c r="AT180" s="25" t="s">
        <v>269</v>
      </c>
      <c r="AU180" s="25" t="s">
        <v>92</v>
      </c>
    </row>
    <row r="181" spans="2:51" s="12" customFormat="1" ht="13.5">
      <c r="B181" s="253"/>
      <c r="C181" s="254"/>
      <c r="D181" s="239" t="s">
        <v>278</v>
      </c>
      <c r="E181" s="255" t="s">
        <v>40</v>
      </c>
      <c r="F181" s="256" t="s">
        <v>3030</v>
      </c>
      <c r="G181" s="254"/>
      <c r="H181" s="257">
        <v>102.3</v>
      </c>
      <c r="I181" s="258"/>
      <c r="J181" s="254"/>
      <c r="K181" s="254"/>
      <c r="L181" s="259"/>
      <c r="M181" s="260"/>
      <c r="N181" s="261"/>
      <c r="O181" s="261"/>
      <c r="P181" s="261"/>
      <c r="Q181" s="261"/>
      <c r="R181" s="261"/>
      <c r="S181" s="261"/>
      <c r="T181" s="262"/>
      <c r="AT181" s="263" t="s">
        <v>278</v>
      </c>
      <c r="AU181" s="263" t="s">
        <v>92</v>
      </c>
      <c r="AV181" s="12" t="s">
        <v>92</v>
      </c>
      <c r="AW181" s="12" t="s">
        <v>47</v>
      </c>
      <c r="AX181" s="12" t="s">
        <v>24</v>
      </c>
      <c r="AY181" s="263" t="s">
        <v>261</v>
      </c>
    </row>
    <row r="182" spans="2:65" s="1" customFormat="1" ht="22.8" customHeight="1">
      <c r="B182" s="48"/>
      <c r="C182" s="228" t="s">
        <v>601</v>
      </c>
      <c r="D182" s="228" t="s">
        <v>262</v>
      </c>
      <c r="E182" s="229" t="s">
        <v>3031</v>
      </c>
      <c r="F182" s="230" t="s">
        <v>3032</v>
      </c>
      <c r="G182" s="231" t="s">
        <v>504</v>
      </c>
      <c r="H182" s="232">
        <v>125</v>
      </c>
      <c r="I182" s="233"/>
      <c r="J182" s="232">
        <f>ROUND(I182*H182,2)</f>
        <v>0</v>
      </c>
      <c r="K182" s="230" t="s">
        <v>266</v>
      </c>
      <c r="L182" s="74"/>
      <c r="M182" s="234" t="s">
        <v>40</v>
      </c>
      <c r="N182" s="235" t="s">
        <v>55</v>
      </c>
      <c r="O182" s="49"/>
      <c r="P182" s="236">
        <f>O182*H182</f>
        <v>0</v>
      </c>
      <c r="Q182" s="236">
        <v>0</v>
      </c>
      <c r="R182" s="236">
        <f>Q182*H182</f>
        <v>0</v>
      </c>
      <c r="S182" s="236">
        <v>0</v>
      </c>
      <c r="T182" s="237">
        <f>S182*H182</f>
        <v>0</v>
      </c>
      <c r="AR182" s="25" t="s">
        <v>287</v>
      </c>
      <c r="AT182" s="25" t="s">
        <v>262</v>
      </c>
      <c r="AU182" s="25" t="s">
        <v>92</v>
      </c>
      <c r="AY182" s="25" t="s">
        <v>261</v>
      </c>
      <c r="BE182" s="238">
        <f>IF(N182="základní",J182,0)</f>
        <v>0</v>
      </c>
      <c r="BF182" s="238">
        <f>IF(N182="snížená",J182,0)</f>
        <v>0</v>
      </c>
      <c r="BG182" s="238">
        <f>IF(N182="zákl. přenesená",J182,0)</f>
        <v>0</v>
      </c>
      <c r="BH182" s="238">
        <f>IF(N182="sníž. přenesená",J182,0)</f>
        <v>0</v>
      </c>
      <c r="BI182" s="238">
        <f>IF(N182="nulová",J182,0)</f>
        <v>0</v>
      </c>
      <c r="BJ182" s="25" t="s">
        <v>24</v>
      </c>
      <c r="BK182" s="238">
        <f>ROUND(I182*H182,2)</f>
        <v>0</v>
      </c>
      <c r="BL182" s="25" t="s">
        <v>287</v>
      </c>
      <c r="BM182" s="25" t="s">
        <v>3033</v>
      </c>
    </row>
    <row r="183" spans="2:47" s="1" customFormat="1" ht="13.5">
      <c r="B183" s="48"/>
      <c r="C183" s="76"/>
      <c r="D183" s="239" t="s">
        <v>269</v>
      </c>
      <c r="E183" s="76"/>
      <c r="F183" s="240" t="s">
        <v>3034</v>
      </c>
      <c r="G183" s="76"/>
      <c r="H183" s="76"/>
      <c r="I183" s="198"/>
      <c r="J183" s="76"/>
      <c r="K183" s="76"/>
      <c r="L183" s="74"/>
      <c r="M183" s="241"/>
      <c r="N183" s="49"/>
      <c r="O183" s="49"/>
      <c r="P183" s="49"/>
      <c r="Q183" s="49"/>
      <c r="R183" s="49"/>
      <c r="S183" s="49"/>
      <c r="T183" s="97"/>
      <c r="AT183" s="25" t="s">
        <v>269</v>
      </c>
      <c r="AU183" s="25" t="s">
        <v>92</v>
      </c>
    </row>
    <row r="184" spans="2:47" s="1" customFormat="1" ht="13.5">
      <c r="B184" s="48"/>
      <c r="C184" s="76"/>
      <c r="D184" s="239" t="s">
        <v>343</v>
      </c>
      <c r="E184" s="76"/>
      <c r="F184" s="242" t="s">
        <v>3035</v>
      </c>
      <c r="G184" s="76"/>
      <c r="H184" s="76"/>
      <c r="I184" s="198"/>
      <c r="J184" s="76"/>
      <c r="K184" s="76"/>
      <c r="L184" s="74"/>
      <c r="M184" s="241"/>
      <c r="N184" s="49"/>
      <c r="O184" s="49"/>
      <c r="P184" s="49"/>
      <c r="Q184" s="49"/>
      <c r="R184" s="49"/>
      <c r="S184" s="49"/>
      <c r="T184" s="97"/>
      <c r="AT184" s="25" t="s">
        <v>343</v>
      </c>
      <c r="AU184" s="25" t="s">
        <v>92</v>
      </c>
    </row>
    <row r="185" spans="2:65" s="1" customFormat="1" ht="22.8" customHeight="1">
      <c r="B185" s="48"/>
      <c r="C185" s="228" t="s">
        <v>604</v>
      </c>
      <c r="D185" s="228" t="s">
        <v>262</v>
      </c>
      <c r="E185" s="229" t="s">
        <v>3036</v>
      </c>
      <c r="F185" s="230" t="s">
        <v>3037</v>
      </c>
      <c r="G185" s="231" t="s">
        <v>504</v>
      </c>
      <c r="H185" s="232">
        <v>102.3</v>
      </c>
      <c r="I185" s="233"/>
      <c r="J185" s="232">
        <f>ROUND(I185*H185,2)</f>
        <v>0</v>
      </c>
      <c r="K185" s="230" t="s">
        <v>266</v>
      </c>
      <c r="L185" s="74"/>
      <c r="M185" s="234" t="s">
        <v>40</v>
      </c>
      <c r="N185" s="235" t="s">
        <v>55</v>
      </c>
      <c r="O185" s="49"/>
      <c r="P185" s="236">
        <f>O185*H185</f>
        <v>0</v>
      </c>
      <c r="Q185" s="236">
        <v>0</v>
      </c>
      <c r="R185" s="236">
        <f>Q185*H185</f>
        <v>0</v>
      </c>
      <c r="S185" s="236">
        <v>0</v>
      </c>
      <c r="T185" s="237">
        <f>S185*H185</f>
        <v>0</v>
      </c>
      <c r="AR185" s="25" t="s">
        <v>287</v>
      </c>
      <c r="AT185" s="25" t="s">
        <v>262</v>
      </c>
      <c r="AU185" s="25" t="s">
        <v>92</v>
      </c>
      <c r="AY185" s="25" t="s">
        <v>261</v>
      </c>
      <c r="BE185" s="238">
        <f>IF(N185="základní",J185,0)</f>
        <v>0</v>
      </c>
      <c r="BF185" s="238">
        <f>IF(N185="snížená",J185,0)</f>
        <v>0</v>
      </c>
      <c r="BG185" s="238">
        <f>IF(N185="zákl. přenesená",J185,0)</f>
        <v>0</v>
      </c>
      <c r="BH185" s="238">
        <f>IF(N185="sníž. přenesená",J185,0)</f>
        <v>0</v>
      </c>
      <c r="BI185" s="238">
        <f>IF(N185="nulová",J185,0)</f>
        <v>0</v>
      </c>
      <c r="BJ185" s="25" t="s">
        <v>24</v>
      </c>
      <c r="BK185" s="238">
        <f>ROUND(I185*H185,2)</f>
        <v>0</v>
      </c>
      <c r="BL185" s="25" t="s">
        <v>287</v>
      </c>
      <c r="BM185" s="25" t="s">
        <v>3038</v>
      </c>
    </row>
    <row r="186" spans="2:47" s="1" customFormat="1" ht="13.5">
      <c r="B186" s="48"/>
      <c r="C186" s="76"/>
      <c r="D186" s="239" t="s">
        <v>269</v>
      </c>
      <c r="E186" s="76"/>
      <c r="F186" s="240" t="s">
        <v>3039</v>
      </c>
      <c r="G186" s="76"/>
      <c r="H186" s="76"/>
      <c r="I186" s="198"/>
      <c r="J186" s="76"/>
      <c r="K186" s="76"/>
      <c r="L186" s="74"/>
      <c r="M186" s="241"/>
      <c r="N186" s="49"/>
      <c r="O186" s="49"/>
      <c r="P186" s="49"/>
      <c r="Q186" s="49"/>
      <c r="R186" s="49"/>
      <c r="S186" s="49"/>
      <c r="T186" s="97"/>
      <c r="AT186" s="25" t="s">
        <v>269</v>
      </c>
      <c r="AU186" s="25" t="s">
        <v>92</v>
      </c>
    </row>
    <row r="187" spans="2:47" s="1" customFormat="1" ht="13.5">
      <c r="B187" s="48"/>
      <c r="C187" s="76"/>
      <c r="D187" s="239" t="s">
        <v>343</v>
      </c>
      <c r="E187" s="76"/>
      <c r="F187" s="242" t="s">
        <v>3040</v>
      </c>
      <c r="G187" s="76"/>
      <c r="H187" s="76"/>
      <c r="I187" s="198"/>
      <c r="J187" s="76"/>
      <c r="K187" s="76"/>
      <c r="L187" s="74"/>
      <c r="M187" s="241"/>
      <c r="N187" s="49"/>
      <c r="O187" s="49"/>
      <c r="P187" s="49"/>
      <c r="Q187" s="49"/>
      <c r="R187" s="49"/>
      <c r="S187" s="49"/>
      <c r="T187" s="97"/>
      <c r="AT187" s="25" t="s">
        <v>343</v>
      </c>
      <c r="AU187" s="25" t="s">
        <v>92</v>
      </c>
    </row>
    <row r="188" spans="2:51" s="12" customFormat="1" ht="13.5">
      <c r="B188" s="253"/>
      <c r="C188" s="254"/>
      <c r="D188" s="239" t="s">
        <v>278</v>
      </c>
      <c r="E188" s="255" t="s">
        <v>40</v>
      </c>
      <c r="F188" s="256" t="s">
        <v>3030</v>
      </c>
      <c r="G188" s="254"/>
      <c r="H188" s="257">
        <v>102.3</v>
      </c>
      <c r="I188" s="258"/>
      <c r="J188" s="254"/>
      <c r="K188" s="254"/>
      <c r="L188" s="259"/>
      <c r="M188" s="260"/>
      <c r="N188" s="261"/>
      <c r="O188" s="261"/>
      <c r="P188" s="261"/>
      <c r="Q188" s="261"/>
      <c r="R188" s="261"/>
      <c r="S188" s="261"/>
      <c r="T188" s="262"/>
      <c r="AT188" s="263" t="s">
        <v>278</v>
      </c>
      <c r="AU188" s="263" t="s">
        <v>92</v>
      </c>
      <c r="AV188" s="12" t="s">
        <v>92</v>
      </c>
      <c r="AW188" s="12" t="s">
        <v>47</v>
      </c>
      <c r="AX188" s="12" t="s">
        <v>24</v>
      </c>
      <c r="AY188" s="263" t="s">
        <v>261</v>
      </c>
    </row>
    <row r="189" spans="2:65" s="1" customFormat="1" ht="14.4" customHeight="1">
      <c r="B189" s="48"/>
      <c r="C189" s="228" t="s">
        <v>607</v>
      </c>
      <c r="D189" s="228" t="s">
        <v>262</v>
      </c>
      <c r="E189" s="229" t="s">
        <v>3041</v>
      </c>
      <c r="F189" s="230" t="s">
        <v>3042</v>
      </c>
      <c r="G189" s="231" t="s">
        <v>504</v>
      </c>
      <c r="H189" s="232">
        <v>6</v>
      </c>
      <c r="I189" s="233"/>
      <c r="J189" s="232">
        <f>ROUND(I189*H189,2)</f>
        <v>0</v>
      </c>
      <c r="K189" s="230" t="s">
        <v>266</v>
      </c>
      <c r="L189" s="74"/>
      <c r="M189" s="234" t="s">
        <v>40</v>
      </c>
      <c r="N189" s="235" t="s">
        <v>55</v>
      </c>
      <c r="O189" s="49"/>
      <c r="P189" s="236">
        <f>O189*H189</f>
        <v>0</v>
      </c>
      <c r="Q189" s="236">
        <v>0.61404</v>
      </c>
      <c r="R189" s="236">
        <f>Q189*H189</f>
        <v>3.68424</v>
      </c>
      <c r="S189" s="236">
        <v>0</v>
      </c>
      <c r="T189" s="237">
        <f>S189*H189</f>
        <v>0</v>
      </c>
      <c r="AR189" s="25" t="s">
        <v>287</v>
      </c>
      <c r="AT189" s="25" t="s">
        <v>262</v>
      </c>
      <c r="AU189" s="25" t="s">
        <v>92</v>
      </c>
      <c r="AY189" s="25" t="s">
        <v>261</v>
      </c>
      <c r="BE189" s="238">
        <f>IF(N189="základní",J189,0)</f>
        <v>0</v>
      </c>
      <c r="BF189" s="238">
        <f>IF(N189="snížená",J189,0)</f>
        <v>0</v>
      </c>
      <c r="BG189" s="238">
        <f>IF(N189="zákl. přenesená",J189,0)</f>
        <v>0</v>
      </c>
      <c r="BH189" s="238">
        <f>IF(N189="sníž. přenesená",J189,0)</f>
        <v>0</v>
      </c>
      <c r="BI189" s="238">
        <f>IF(N189="nulová",J189,0)</f>
        <v>0</v>
      </c>
      <c r="BJ189" s="25" t="s">
        <v>24</v>
      </c>
      <c r="BK189" s="238">
        <f>ROUND(I189*H189,2)</f>
        <v>0</v>
      </c>
      <c r="BL189" s="25" t="s">
        <v>287</v>
      </c>
      <c r="BM189" s="25" t="s">
        <v>3043</v>
      </c>
    </row>
    <row r="190" spans="2:47" s="1" customFormat="1" ht="13.5">
      <c r="B190" s="48"/>
      <c r="C190" s="76"/>
      <c r="D190" s="239" t="s">
        <v>269</v>
      </c>
      <c r="E190" s="76"/>
      <c r="F190" s="240" t="s">
        <v>3044</v>
      </c>
      <c r="G190" s="76"/>
      <c r="H190" s="76"/>
      <c r="I190" s="198"/>
      <c r="J190" s="76"/>
      <c r="K190" s="76"/>
      <c r="L190" s="74"/>
      <c r="M190" s="241"/>
      <c r="N190" s="49"/>
      <c r="O190" s="49"/>
      <c r="P190" s="49"/>
      <c r="Q190" s="49"/>
      <c r="R190" s="49"/>
      <c r="S190" s="49"/>
      <c r="T190" s="97"/>
      <c r="AT190" s="25" t="s">
        <v>269</v>
      </c>
      <c r="AU190" s="25" t="s">
        <v>92</v>
      </c>
    </row>
    <row r="191" spans="2:47" s="1" customFormat="1" ht="13.5">
      <c r="B191" s="48"/>
      <c r="C191" s="76"/>
      <c r="D191" s="239" t="s">
        <v>343</v>
      </c>
      <c r="E191" s="76"/>
      <c r="F191" s="242" t="s">
        <v>3045</v>
      </c>
      <c r="G191" s="76"/>
      <c r="H191" s="76"/>
      <c r="I191" s="198"/>
      <c r="J191" s="76"/>
      <c r="K191" s="76"/>
      <c r="L191" s="74"/>
      <c r="M191" s="241"/>
      <c r="N191" s="49"/>
      <c r="O191" s="49"/>
      <c r="P191" s="49"/>
      <c r="Q191" s="49"/>
      <c r="R191" s="49"/>
      <c r="S191" s="49"/>
      <c r="T191" s="97"/>
      <c r="AT191" s="25" t="s">
        <v>343</v>
      </c>
      <c r="AU191" s="25" t="s">
        <v>92</v>
      </c>
    </row>
    <row r="192" spans="2:51" s="12" customFormat="1" ht="13.5">
      <c r="B192" s="253"/>
      <c r="C192" s="254"/>
      <c r="D192" s="239" t="s">
        <v>278</v>
      </c>
      <c r="E192" s="255" t="s">
        <v>40</v>
      </c>
      <c r="F192" s="256" t="s">
        <v>3046</v>
      </c>
      <c r="G192" s="254"/>
      <c r="H192" s="257">
        <v>6</v>
      </c>
      <c r="I192" s="258"/>
      <c r="J192" s="254"/>
      <c r="K192" s="254"/>
      <c r="L192" s="259"/>
      <c r="M192" s="260"/>
      <c r="N192" s="261"/>
      <c r="O192" s="261"/>
      <c r="P192" s="261"/>
      <c r="Q192" s="261"/>
      <c r="R192" s="261"/>
      <c r="S192" s="261"/>
      <c r="T192" s="262"/>
      <c r="AT192" s="263" t="s">
        <v>278</v>
      </c>
      <c r="AU192" s="263" t="s">
        <v>92</v>
      </c>
      <c r="AV192" s="12" t="s">
        <v>92</v>
      </c>
      <c r="AW192" s="12" t="s">
        <v>47</v>
      </c>
      <c r="AX192" s="12" t="s">
        <v>24</v>
      </c>
      <c r="AY192" s="263" t="s">
        <v>261</v>
      </c>
    </row>
    <row r="193" spans="2:65" s="1" customFormat="1" ht="14.4" customHeight="1">
      <c r="B193" s="48"/>
      <c r="C193" s="228" t="s">
        <v>615</v>
      </c>
      <c r="D193" s="228" t="s">
        <v>262</v>
      </c>
      <c r="E193" s="229" t="s">
        <v>3047</v>
      </c>
      <c r="F193" s="230" t="s">
        <v>3048</v>
      </c>
      <c r="G193" s="231" t="s">
        <v>857</v>
      </c>
      <c r="H193" s="232">
        <v>28.64</v>
      </c>
      <c r="I193" s="233"/>
      <c r="J193" s="232">
        <f>ROUND(I193*H193,2)</f>
        <v>0</v>
      </c>
      <c r="K193" s="230" t="s">
        <v>266</v>
      </c>
      <c r="L193" s="74"/>
      <c r="M193" s="234" t="s">
        <v>40</v>
      </c>
      <c r="N193" s="235" t="s">
        <v>55</v>
      </c>
      <c r="O193" s="49"/>
      <c r="P193" s="236">
        <f>O193*H193</f>
        <v>0</v>
      </c>
      <c r="Q193" s="236">
        <v>0.0036</v>
      </c>
      <c r="R193" s="236">
        <f>Q193*H193</f>
        <v>0.103104</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3049</v>
      </c>
    </row>
    <row r="194" spans="2:47" s="1" customFormat="1" ht="13.5">
      <c r="B194" s="48"/>
      <c r="C194" s="76"/>
      <c r="D194" s="239" t="s">
        <v>269</v>
      </c>
      <c r="E194" s="76"/>
      <c r="F194" s="240" t="s">
        <v>3050</v>
      </c>
      <c r="G194" s="76"/>
      <c r="H194" s="76"/>
      <c r="I194" s="198"/>
      <c r="J194" s="76"/>
      <c r="K194" s="76"/>
      <c r="L194" s="74"/>
      <c r="M194" s="241"/>
      <c r="N194" s="49"/>
      <c r="O194" s="49"/>
      <c r="P194" s="49"/>
      <c r="Q194" s="49"/>
      <c r="R194" s="49"/>
      <c r="S194" s="49"/>
      <c r="T194" s="97"/>
      <c r="AT194" s="25" t="s">
        <v>269</v>
      </c>
      <c r="AU194" s="25" t="s">
        <v>92</v>
      </c>
    </row>
    <row r="195" spans="2:47" s="1" customFormat="1" ht="13.5">
      <c r="B195" s="48"/>
      <c r="C195" s="76"/>
      <c r="D195" s="239" t="s">
        <v>343</v>
      </c>
      <c r="E195" s="76"/>
      <c r="F195" s="242" t="s">
        <v>3051</v>
      </c>
      <c r="G195" s="76"/>
      <c r="H195" s="76"/>
      <c r="I195" s="198"/>
      <c r="J195" s="76"/>
      <c r="K195" s="76"/>
      <c r="L195" s="74"/>
      <c r="M195" s="241"/>
      <c r="N195" s="49"/>
      <c r="O195" s="49"/>
      <c r="P195" s="49"/>
      <c r="Q195" s="49"/>
      <c r="R195" s="49"/>
      <c r="S195" s="49"/>
      <c r="T195" s="97"/>
      <c r="AT195" s="25" t="s">
        <v>343</v>
      </c>
      <c r="AU195" s="25" t="s">
        <v>92</v>
      </c>
    </row>
    <row r="196" spans="2:51" s="12" customFormat="1" ht="13.5">
      <c r="B196" s="253"/>
      <c r="C196" s="254"/>
      <c r="D196" s="239" t="s">
        <v>278</v>
      </c>
      <c r="E196" s="255" t="s">
        <v>40</v>
      </c>
      <c r="F196" s="256" t="s">
        <v>3052</v>
      </c>
      <c r="G196" s="254"/>
      <c r="H196" s="257">
        <v>28.64</v>
      </c>
      <c r="I196" s="258"/>
      <c r="J196" s="254"/>
      <c r="K196" s="254"/>
      <c r="L196" s="259"/>
      <c r="M196" s="260"/>
      <c r="N196" s="261"/>
      <c r="O196" s="261"/>
      <c r="P196" s="261"/>
      <c r="Q196" s="261"/>
      <c r="R196" s="261"/>
      <c r="S196" s="261"/>
      <c r="T196" s="262"/>
      <c r="AT196" s="263" t="s">
        <v>278</v>
      </c>
      <c r="AU196" s="263" t="s">
        <v>92</v>
      </c>
      <c r="AV196" s="12" t="s">
        <v>92</v>
      </c>
      <c r="AW196" s="12" t="s">
        <v>47</v>
      </c>
      <c r="AX196" s="12" t="s">
        <v>24</v>
      </c>
      <c r="AY196" s="263" t="s">
        <v>261</v>
      </c>
    </row>
    <row r="197" spans="2:63" s="10" customFormat="1" ht="29.85" customHeight="1">
      <c r="B197" s="214"/>
      <c r="C197" s="215"/>
      <c r="D197" s="216" t="s">
        <v>83</v>
      </c>
      <c r="E197" s="274" t="s">
        <v>313</v>
      </c>
      <c r="F197" s="274" t="s">
        <v>3053</v>
      </c>
      <c r="G197" s="215"/>
      <c r="H197" s="215"/>
      <c r="I197" s="218"/>
      <c r="J197" s="275">
        <f>BK197</f>
        <v>0</v>
      </c>
      <c r="K197" s="215"/>
      <c r="L197" s="220"/>
      <c r="M197" s="221"/>
      <c r="N197" s="222"/>
      <c r="O197" s="222"/>
      <c r="P197" s="223">
        <f>SUM(P198:P276)</f>
        <v>0</v>
      </c>
      <c r="Q197" s="222"/>
      <c r="R197" s="223">
        <f>SUM(R198:R276)</f>
        <v>76.34774602400002</v>
      </c>
      <c r="S197" s="222"/>
      <c r="T197" s="224">
        <f>SUM(T198:T276)</f>
        <v>7.84</v>
      </c>
      <c r="AR197" s="225" t="s">
        <v>24</v>
      </c>
      <c r="AT197" s="226" t="s">
        <v>83</v>
      </c>
      <c r="AU197" s="226" t="s">
        <v>24</v>
      </c>
      <c r="AY197" s="225" t="s">
        <v>261</v>
      </c>
      <c r="BK197" s="227">
        <f>SUM(BK198:BK276)</f>
        <v>0</v>
      </c>
    </row>
    <row r="198" spans="2:65" s="1" customFormat="1" ht="22.8" customHeight="1">
      <c r="B198" s="48"/>
      <c r="C198" s="228" t="s">
        <v>622</v>
      </c>
      <c r="D198" s="228" t="s">
        <v>262</v>
      </c>
      <c r="E198" s="229" t="s">
        <v>3054</v>
      </c>
      <c r="F198" s="230" t="s">
        <v>3055</v>
      </c>
      <c r="G198" s="231" t="s">
        <v>474</v>
      </c>
      <c r="H198" s="232">
        <v>4</v>
      </c>
      <c r="I198" s="233"/>
      <c r="J198" s="232">
        <f>ROUND(I198*H198,2)</f>
        <v>0</v>
      </c>
      <c r="K198" s="230" t="s">
        <v>266</v>
      </c>
      <c r="L198" s="74"/>
      <c r="M198" s="234" t="s">
        <v>40</v>
      </c>
      <c r="N198" s="235" t="s">
        <v>55</v>
      </c>
      <c r="O198" s="49"/>
      <c r="P198" s="236">
        <f>O198*H198</f>
        <v>0</v>
      </c>
      <c r="Q198" s="236">
        <v>0</v>
      </c>
      <c r="R198" s="236">
        <f>Q198*H198</f>
        <v>0</v>
      </c>
      <c r="S198" s="236">
        <v>0</v>
      </c>
      <c r="T198" s="237">
        <f>S198*H198</f>
        <v>0</v>
      </c>
      <c r="AR198" s="25" t="s">
        <v>287</v>
      </c>
      <c r="AT198" s="25" t="s">
        <v>262</v>
      </c>
      <c r="AU198" s="25" t="s">
        <v>92</v>
      </c>
      <c r="AY198" s="25" t="s">
        <v>261</v>
      </c>
      <c r="BE198" s="238">
        <f>IF(N198="základní",J198,0)</f>
        <v>0</v>
      </c>
      <c r="BF198" s="238">
        <f>IF(N198="snížená",J198,0)</f>
        <v>0</v>
      </c>
      <c r="BG198" s="238">
        <f>IF(N198="zákl. přenesená",J198,0)</f>
        <v>0</v>
      </c>
      <c r="BH198" s="238">
        <f>IF(N198="sníž. přenesená",J198,0)</f>
        <v>0</v>
      </c>
      <c r="BI198" s="238">
        <f>IF(N198="nulová",J198,0)</f>
        <v>0</v>
      </c>
      <c r="BJ198" s="25" t="s">
        <v>24</v>
      </c>
      <c r="BK198" s="238">
        <f>ROUND(I198*H198,2)</f>
        <v>0</v>
      </c>
      <c r="BL198" s="25" t="s">
        <v>287</v>
      </c>
      <c r="BM198" s="25" t="s">
        <v>3056</v>
      </c>
    </row>
    <row r="199" spans="2:47" s="1" customFormat="1" ht="13.5">
      <c r="B199" s="48"/>
      <c r="C199" s="76"/>
      <c r="D199" s="239" t="s">
        <v>269</v>
      </c>
      <c r="E199" s="76"/>
      <c r="F199" s="240" t="s">
        <v>3057</v>
      </c>
      <c r="G199" s="76"/>
      <c r="H199" s="76"/>
      <c r="I199" s="198"/>
      <c r="J199" s="76"/>
      <c r="K199" s="76"/>
      <c r="L199" s="74"/>
      <c r="M199" s="241"/>
      <c r="N199" s="49"/>
      <c r="O199" s="49"/>
      <c r="P199" s="49"/>
      <c r="Q199" s="49"/>
      <c r="R199" s="49"/>
      <c r="S199" s="49"/>
      <c r="T199" s="97"/>
      <c r="AT199" s="25" t="s">
        <v>269</v>
      </c>
      <c r="AU199" s="25" t="s">
        <v>92</v>
      </c>
    </row>
    <row r="200" spans="2:47" s="1" customFormat="1" ht="13.5">
      <c r="B200" s="48"/>
      <c r="C200" s="76"/>
      <c r="D200" s="239" t="s">
        <v>343</v>
      </c>
      <c r="E200" s="76"/>
      <c r="F200" s="242" t="s">
        <v>3058</v>
      </c>
      <c r="G200" s="76"/>
      <c r="H200" s="76"/>
      <c r="I200" s="198"/>
      <c r="J200" s="76"/>
      <c r="K200" s="76"/>
      <c r="L200" s="74"/>
      <c r="M200" s="241"/>
      <c r="N200" s="49"/>
      <c r="O200" s="49"/>
      <c r="P200" s="49"/>
      <c r="Q200" s="49"/>
      <c r="R200" s="49"/>
      <c r="S200" s="49"/>
      <c r="T200" s="97"/>
      <c r="AT200" s="25" t="s">
        <v>343</v>
      </c>
      <c r="AU200" s="25" t="s">
        <v>92</v>
      </c>
    </row>
    <row r="201" spans="2:65" s="1" customFormat="1" ht="14.4" customHeight="1">
      <c r="B201" s="48"/>
      <c r="C201" s="301" t="s">
        <v>625</v>
      </c>
      <c r="D201" s="301" t="s">
        <v>510</v>
      </c>
      <c r="E201" s="302" t="s">
        <v>3059</v>
      </c>
      <c r="F201" s="303" t="s">
        <v>3060</v>
      </c>
      <c r="G201" s="304" t="s">
        <v>474</v>
      </c>
      <c r="H201" s="305">
        <v>4</v>
      </c>
      <c r="I201" s="306"/>
      <c r="J201" s="305">
        <f>ROUND(I201*H201,2)</f>
        <v>0</v>
      </c>
      <c r="K201" s="303" t="s">
        <v>266</v>
      </c>
      <c r="L201" s="307"/>
      <c r="M201" s="308" t="s">
        <v>40</v>
      </c>
      <c r="N201" s="309" t="s">
        <v>55</v>
      </c>
      <c r="O201" s="49"/>
      <c r="P201" s="236">
        <f>O201*H201</f>
        <v>0</v>
      </c>
      <c r="Q201" s="236">
        <v>0.0022</v>
      </c>
      <c r="R201" s="236">
        <f>Q201*H201</f>
        <v>0.0088</v>
      </c>
      <c r="S201" s="236">
        <v>0</v>
      </c>
      <c r="T201" s="237">
        <f>S201*H201</f>
        <v>0</v>
      </c>
      <c r="AR201" s="25" t="s">
        <v>308</v>
      </c>
      <c r="AT201" s="25" t="s">
        <v>510</v>
      </c>
      <c r="AU201" s="25" t="s">
        <v>92</v>
      </c>
      <c r="AY201" s="25" t="s">
        <v>261</v>
      </c>
      <c r="BE201" s="238">
        <f>IF(N201="základní",J201,0)</f>
        <v>0</v>
      </c>
      <c r="BF201" s="238">
        <f>IF(N201="snížená",J201,0)</f>
        <v>0</v>
      </c>
      <c r="BG201" s="238">
        <f>IF(N201="zákl. přenesená",J201,0)</f>
        <v>0</v>
      </c>
      <c r="BH201" s="238">
        <f>IF(N201="sníž. přenesená",J201,0)</f>
        <v>0</v>
      </c>
      <c r="BI201" s="238">
        <f>IF(N201="nulová",J201,0)</f>
        <v>0</v>
      </c>
      <c r="BJ201" s="25" t="s">
        <v>24</v>
      </c>
      <c r="BK201" s="238">
        <f>ROUND(I201*H201,2)</f>
        <v>0</v>
      </c>
      <c r="BL201" s="25" t="s">
        <v>287</v>
      </c>
      <c r="BM201" s="25" t="s">
        <v>3061</v>
      </c>
    </row>
    <row r="202" spans="2:47" s="1" customFormat="1" ht="13.5">
      <c r="B202" s="48"/>
      <c r="C202" s="76"/>
      <c r="D202" s="239" t="s">
        <v>269</v>
      </c>
      <c r="E202" s="76"/>
      <c r="F202" s="240" t="s">
        <v>3060</v>
      </c>
      <c r="G202" s="76"/>
      <c r="H202" s="76"/>
      <c r="I202" s="198"/>
      <c r="J202" s="76"/>
      <c r="K202" s="76"/>
      <c r="L202" s="74"/>
      <c r="M202" s="241"/>
      <c r="N202" s="49"/>
      <c r="O202" s="49"/>
      <c r="P202" s="49"/>
      <c r="Q202" s="49"/>
      <c r="R202" s="49"/>
      <c r="S202" s="49"/>
      <c r="T202" s="97"/>
      <c r="AT202" s="25" t="s">
        <v>269</v>
      </c>
      <c r="AU202" s="25" t="s">
        <v>92</v>
      </c>
    </row>
    <row r="203" spans="2:65" s="1" customFormat="1" ht="14.4" customHeight="1">
      <c r="B203" s="48"/>
      <c r="C203" s="228" t="s">
        <v>631</v>
      </c>
      <c r="D203" s="228" t="s">
        <v>262</v>
      </c>
      <c r="E203" s="229" t="s">
        <v>3062</v>
      </c>
      <c r="F203" s="230" t="s">
        <v>3063</v>
      </c>
      <c r="G203" s="231" t="s">
        <v>474</v>
      </c>
      <c r="H203" s="232">
        <v>4</v>
      </c>
      <c r="I203" s="233"/>
      <c r="J203" s="232">
        <f>ROUND(I203*H203,2)</f>
        <v>0</v>
      </c>
      <c r="K203" s="230" t="s">
        <v>266</v>
      </c>
      <c r="L203" s="74"/>
      <c r="M203" s="234" t="s">
        <v>40</v>
      </c>
      <c r="N203" s="235" t="s">
        <v>55</v>
      </c>
      <c r="O203" s="49"/>
      <c r="P203" s="236">
        <f>O203*H203</f>
        <v>0</v>
      </c>
      <c r="Q203" s="236">
        <v>0</v>
      </c>
      <c r="R203" s="236">
        <f>Q203*H203</f>
        <v>0</v>
      </c>
      <c r="S203" s="236">
        <v>0</v>
      </c>
      <c r="T203" s="237">
        <f>S203*H203</f>
        <v>0</v>
      </c>
      <c r="AR203" s="25" t="s">
        <v>287</v>
      </c>
      <c r="AT203" s="25" t="s">
        <v>262</v>
      </c>
      <c r="AU203" s="25" t="s">
        <v>92</v>
      </c>
      <c r="AY203" s="25" t="s">
        <v>261</v>
      </c>
      <c r="BE203" s="238">
        <f>IF(N203="základní",J203,0)</f>
        <v>0</v>
      </c>
      <c r="BF203" s="238">
        <f>IF(N203="snížená",J203,0)</f>
        <v>0</v>
      </c>
      <c r="BG203" s="238">
        <f>IF(N203="zákl. přenesená",J203,0)</f>
        <v>0</v>
      </c>
      <c r="BH203" s="238">
        <f>IF(N203="sníž. přenesená",J203,0)</f>
        <v>0</v>
      </c>
      <c r="BI203" s="238">
        <f>IF(N203="nulová",J203,0)</f>
        <v>0</v>
      </c>
      <c r="BJ203" s="25" t="s">
        <v>24</v>
      </c>
      <c r="BK203" s="238">
        <f>ROUND(I203*H203,2)</f>
        <v>0</v>
      </c>
      <c r="BL203" s="25" t="s">
        <v>287</v>
      </c>
      <c r="BM203" s="25" t="s">
        <v>3064</v>
      </c>
    </row>
    <row r="204" spans="2:47" s="1" customFormat="1" ht="13.5">
      <c r="B204" s="48"/>
      <c r="C204" s="76"/>
      <c r="D204" s="239" t="s">
        <v>269</v>
      </c>
      <c r="E204" s="76"/>
      <c r="F204" s="240" t="s">
        <v>3065</v>
      </c>
      <c r="G204" s="76"/>
      <c r="H204" s="76"/>
      <c r="I204" s="198"/>
      <c r="J204" s="76"/>
      <c r="K204" s="76"/>
      <c r="L204" s="74"/>
      <c r="M204" s="241"/>
      <c r="N204" s="49"/>
      <c r="O204" s="49"/>
      <c r="P204" s="49"/>
      <c r="Q204" s="49"/>
      <c r="R204" s="49"/>
      <c r="S204" s="49"/>
      <c r="T204" s="97"/>
      <c r="AT204" s="25" t="s">
        <v>269</v>
      </c>
      <c r="AU204" s="25" t="s">
        <v>92</v>
      </c>
    </row>
    <row r="205" spans="2:47" s="1" customFormat="1" ht="13.5">
      <c r="B205" s="48"/>
      <c r="C205" s="76"/>
      <c r="D205" s="239" t="s">
        <v>343</v>
      </c>
      <c r="E205" s="76"/>
      <c r="F205" s="242" t="s">
        <v>3066</v>
      </c>
      <c r="G205" s="76"/>
      <c r="H205" s="76"/>
      <c r="I205" s="198"/>
      <c r="J205" s="76"/>
      <c r="K205" s="76"/>
      <c r="L205" s="74"/>
      <c r="M205" s="241"/>
      <c r="N205" s="49"/>
      <c r="O205" s="49"/>
      <c r="P205" s="49"/>
      <c r="Q205" s="49"/>
      <c r="R205" s="49"/>
      <c r="S205" s="49"/>
      <c r="T205" s="97"/>
      <c r="AT205" s="25" t="s">
        <v>343</v>
      </c>
      <c r="AU205" s="25" t="s">
        <v>92</v>
      </c>
    </row>
    <row r="206" spans="2:65" s="1" customFormat="1" ht="14.4" customHeight="1">
      <c r="B206" s="48"/>
      <c r="C206" s="228" t="s">
        <v>639</v>
      </c>
      <c r="D206" s="228" t="s">
        <v>262</v>
      </c>
      <c r="E206" s="229" t="s">
        <v>3067</v>
      </c>
      <c r="F206" s="230" t="s">
        <v>3068</v>
      </c>
      <c r="G206" s="231" t="s">
        <v>474</v>
      </c>
      <c r="H206" s="232">
        <v>2</v>
      </c>
      <c r="I206" s="233"/>
      <c r="J206" s="232">
        <f>ROUND(I206*H206,2)</f>
        <v>0</v>
      </c>
      <c r="K206" s="230" t="s">
        <v>266</v>
      </c>
      <c r="L206" s="74"/>
      <c r="M206" s="234" t="s">
        <v>40</v>
      </c>
      <c r="N206" s="235" t="s">
        <v>55</v>
      </c>
      <c r="O206" s="49"/>
      <c r="P206" s="236">
        <f>O206*H206</f>
        <v>0</v>
      </c>
      <c r="Q206" s="236">
        <v>0</v>
      </c>
      <c r="R206" s="236">
        <f>Q206*H206</f>
        <v>0</v>
      </c>
      <c r="S206" s="236">
        <v>0</v>
      </c>
      <c r="T206" s="237">
        <f>S206*H206</f>
        <v>0</v>
      </c>
      <c r="AR206" s="25" t="s">
        <v>287</v>
      </c>
      <c r="AT206" s="25" t="s">
        <v>262</v>
      </c>
      <c r="AU206" s="25" t="s">
        <v>92</v>
      </c>
      <c r="AY206" s="25" t="s">
        <v>261</v>
      </c>
      <c r="BE206" s="238">
        <f>IF(N206="základní",J206,0)</f>
        <v>0</v>
      </c>
      <c r="BF206" s="238">
        <f>IF(N206="snížená",J206,0)</f>
        <v>0</v>
      </c>
      <c r="BG206" s="238">
        <f>IF(N206="zákl. přenesená",J206,0)</f>
        <v>0</v>
      </c>
      <c r="BH206" s="238">
        <f>IF(N206="sníž. přenesená",J206,0)</f>
        <v>0</v>
      </c>
      <c r="BI206" s="238">
        <f>IF(N206="nulová",J206,0)</f>
        <v>0</v>
      </c>
      <c r="BJ206" s="25" t="s">
        <v>24</v>
      </c>
      <c r="BK206" s="238">
        <f>ROUND(I206*H206,2)</f>
        <v>0</v>
      </c>
      <c r="BL206" s="25" t="s">
        <v>287</v>
      </c>
      <c r="BM206" s="25" t="s">
        <v>3069</v>
      </c>
    </row>
    <row r="207" spans="2:47" s="1" customFormat="1" ht="13.5">
      <c r="B207" s="48"/>
      <c r="C207" s="76"/>
      <c r="D207" s="239" t="s">
        <v>269</v>
      </c>
      <c r="E207" s="76"/>
      <c r="F207" s="240" t="s">
        <v>3070</v>
      </c>
      <c r="G207" s="76"/>
      <c r="H207" s="76"/>
      <c r="I207" s="198"/>
      <c r="J207" s="76"/>
      <c r="K207" s="76"/>
      <c r="L207" s="74"/>
      <c r="M207" s="241"/>
      <c r="N207" s="49"/>
      <c r="O207" s="49"/>
      <c r="P207" s="49"/>
      <c r="Q207" s="49"/>
      <c r="R207" s="49"/>
      <c r="S207" s="49"/>
      <c r="T207" s="97"/>
      <c r="AT207" s="25" t="s">
        <v>269</v>
      </c>
      <c r="AU207" s="25" t="s">
        <v>92</v>
      </c>
    </row>
    <row r="208" spans="2:47" s="1" customFormat="1" ht="13.5">
      <c r="B208" s="48"/>
      <c r="C208" s="76"/>
      <c r="D208" s="239" t="s">
        <v>343</v>
      </c>
      <c r="E208" s="76"/>
      <c r="F208" s="242" t="s">
        <v>3066</v>
      </c>
      <c r="G208" s="76"/>
      <c r="H208" s="76"/>
      <c r="I208" s="198"/>
      <c r="J208" s="76"/>
      <c r="K208" s="76"/>
      <c r="L208" s="74"/>
      <c r="M208" s="241"/>
      <c r="N208" s="49"/>
      <c r="O208" s="49"/>
      <c r="P208" s="49"/>
      <c r="Q208" s="49"/>
      <c r="R208" s="49"/>
      <c r="S208" s="49"/>
      <c r="T208" s="97"/>
      <c r="AT208" s="25" t="s">
        <v>343</v>
      </c>
      <c r="AU208" s="25" t="s">
        <v>92</v>
      </c>
    </row>
    <row r="209" spans="2:65" s="1" customFormat="1" ht="22.8" customHeight="1">
      <c r="B209" s="48"/>
      <c r="C209" s="228" t="s">
        <v>645</v>
      </c>
      <c r="D209" s="228" t="s">
        <v>262</v>
      </c>
      <c r="E209" s="229" t="s">
        <v>3071</v>
      </c>
      <c r="F209" s="230" t="s">
        <v>3072</v>
      </c>
      <c r="G209" s="231" t="s">
        <v>474</v>
      </c>
      <c r="H209" s="232">
        <v>28</v>
      </c>
      <c r="I209" s="233"/>
      <c r="J209" s="232">
        <f>ROUND(I209*H209,2)</f>
        <v>0</v>
      </c>
      <c r="K209" s="230" t="s">
        <v>266</v>
      </c>
      <c r="L209" s="74"/>
      <c r="M209" s="234" t="s">
        <v>40</v>
      </c>
      <c r="N209" s="235" t="s">
        <v>55</v>
      </c>
      <c r="O209" s="49"/>
      <c r="P209" s="236">
        <f>O209*H209</f>
        <v>0</v>
      </c>
      <c r="Q209" s="236">
        <v>0</v>
      </c>
      <c r="R209" s="236">
        <f>Q209*H209</f>
        <v>0</v>
      </c>
      <c r="S209" s="236">
        <v>0</v>
      </c>
      <c r="T209" s="237">
        <f>S209*H209</f>
        <v>0</v>
      </c>
      <c r="AR209" s="25" t="s">
        <v>287</v>
      </c>
      <c r="AT209" s="25" t="s">
        <v>262</v>
      </c>
      <c r="AU209" s="25" t="s">
        <v>92</v>
      </c>
      <c r="AY209" s="25" t="s">
        <v>261</v>
      </c>
      <c r="BE209" s="238">
        <f>IF(N209="základní",J209,0)</f>
        <v>0</v>
      </c>
      <c r="BF209" s="238">
        <f>IF(N209="snížená",J209,0)</f>
        <v>0</v>
      </c>
      <c r="BG209" s="238">
        <f>IF(N209="zákl. přenesená",J209,0)</f>
        <v>0</v>
      </c>
      <c r="BH209" s="238">
        <f>IF(N209="sníž. přenesená",J209,0)</f>
        <v>0</v>
      </c>
      <c r="BI209" s="238">
        <f>IF(N209="nulová",J209,0)</f>
        <v>0</v>
      </c>
      <c r="BJ209" s="25" t="s">
        <v>24</v>
      </c>
      <c r="BK209" s="238">
        <f>ROUND(I209*H209,2)</f>
        <v>0</v>
      </c>
      <c r="BL209" s="25" t="s">
        <v>287</v>
      </c>
      <c r="BM209" s="25" t="s">
        <v>3073</v>
      </c>
    </row>
    <row r="210" spans="2:47" s="1" customFormat="1" ht="13.5">
      <c r="B210" s="48"/>
      <c r="C210" s="76"/>
      <c r="D210" s="239" t="s">
        <v>269</v>
      </c>
      <c r="E210" s="76"/>
      <c r="F210" s="240" t="s">
        <v>3074</v>
      </c>
      <c r="G210" s="76"/>
      <c r="H210" s="76"/>
      <c r="I210" s="198"/>
      <c r="J210" s="76"/>
      <c r="K210" s="76"/>
      <c r="L210" s="74"/>
      <c r="M210" s="241"/>
      <c r="N210" s="49"/>
      <c r="O210" s="49"/>
      <c r="P210" s="49"/>
      <c r="Q210" s="49"/>
      <c r="R210" s="49"/>
      <c r="S210" s="49"/>
      <c r="T210" s="97"/>
      <c r="AT210" s="25" t="s">
        <v>269</v>
      </c>
      <c r="AU210" s="25" t="s">
        <v>92</v>
      </c>
    </row>
    <row r="211" spans="2:47" s="1" customFormat="1" ht="13.5">
      <c r="B211" s="48"/>
      <c r="C211" s="76"/>
      <c r="D211" s="239" t="s">
        <v>343</v>
      </c>
      <c r="E211" s="76"/>
      <c r="F211" s="242" t="s">
        <v>3066</v>
      </c>
      <c r="G211" s="76"/>
      <c r="H211" s="76"/>
      <c r="I211" s="198"/>
      <c r="J211" s="76"/>
      <c r="K211" s="76"/>
      <c r="L211" s="74"/>
      <c r="M211" s="241"/>
      <c r="N211" s="49"/>
      <c r="O211" s="49"/>
      <c r="P211" s="49"/>
      <c r="Q211" s="49"/>
      <c r="R211" s="49"/>
      <c r="S211" s="49"/>
      <c r="T211" s="97"/>
      <c r="AT211" s="25" t="s">
        <v>343</v>
      </c>
      <c r="AU211" s="25" t="s">
        <v>92</v>
      </c>
    </row>
    <row r="212" spans="2:51" s="12" customFormat="1" ht="13.5">
      <c r="B212" s="253"/>
      <c r="C212" s="254"/>
      <c r="D212" s="239" t="s">
        <v>278</v>
      </c>
      <c r="E212" s="255" t="s">
        <v>40</v>
      </c>
      <c r="F212" s="256" t="s">
        <v>3075</v>
      </c>
      <c r="G212" s="254"/>
      <c r="H212" s="257">
        <v>28</v>
      </c>
      <c r="I212" s="258"/>
      <c r="J212" s="254"/>
      <c r="K212" s="254"/>
      <c r="L212" s="259"/>
      <c r="M212" s="260"/>
      <c r="N212" s="261"/>
      <c r="O212" s="261"/>
      <c r="P212" s="261"/>
      <c r="Q212" s="261"/>
      <c r="R212" s="261"/>
      <c r="S212" s="261"/>
      <c r="T212" s="262"/>
      <c r="AT212" s="263" t="s">
        <v>278</v>
      </c>
      <c r="AU212" s="263" t="s">
        <v>92</v>
      </c>
      <c r="AV212" s="12" t="s">
        <v>92</v>
      </c>
      <c r="AW212" s="12" t="s">
        <v>47</v>
      </c>
      <c r="AX212" s="12" t="s">
        <v>24</v>
      </c>
      <c r="AY212" s="263" t="s">
        <v>261</v>
      </c>
    </row>
    <row r="213" spans="2:65" s="1" customFormat="1" ht="22.8" customHeight="1">
      <c r="B213" s="48"/>
      <c r="C213" s="228" t="s">
        <v>650</v>
      </c>
      <c r="D213" s="228" t="s">
        <v>262</v>
      </c>
      <c r="E213" s="229" t="s">
        <v>3076</v>
      </c>
      <c r="F213" s="230" t="s">
        <v>3077</v>
      </c>
      <c r="G213" s="231" t="s">
        <v>474</v>
      </c>
      <c r="H213" s="232">
        <v>84</v>
      </c>
      <c r="I213" s="233"/>
      <c r="J213" s="232">
        <f>ROUND(I213*H213,2)</f>
        <v>0</v>
      </c>
      <c r="K213" s="230" t="s">
        <v>266</v>
      </c>
      <c r="L213" s="74"/>
      <c r="M213" s="234" t="s">
        <v>40</v>
      </c>
      <c r="N213" s="235" t="s">
        <v>55</v>
      </c>
      <c r="O213" s="49"/>
      <c r="P213" s="236">
        <f>O213*H213</f>
        <v>0</v>
      </c>
      <c r="Q213" s="236">
        <v>0</v>
      </c>
      <c r="R213" s="236">
        <f>Q213*H213</f>
        <v>0</v>
      </c>
      <c r="S213" s="236">
        <v>0</v>
      </c>
      <c r="T213" s="237">
        <f>S213*H213</f>
        <v>0</v>
      </c>
      <c r="AR213" s="25" t="s">
        <v>287</v>
      </c>
      <c r="AT213" s="25" t="s">
        <v>262</v>
      </c>
      <c r="AU213" s="25" t="s">
        <v>92</v>
      </c>
      <c r="AY213" s="25" t="s">
        <v>261</v>
      </c>
      <c r="BE213" s="238">
        <f>IF(N213="základní",J213,0)</f>
        <v>0</v>
      </c>
      <c r="BF213" s="238">
        <f>IF(N213="snížená",J213,0)</f>
        <v>0</v>
      </c>
      <c r="BG213" s="238">
        <f>IF(N213="zákl. přenesená",J213,0)</f>
        <v>0</v>
      </c>
      <c r="BH213" s="238">
        <f>IF(N213="sníž. přenesená",J213,0)</f>
        <v>0</v>
      </c>
      <c r="BI213" s="238">
        <f>IF(N213="nulová",J213,0)</f>
        <v>0</v>
      </c>
      <c r="BJ213" s="25" t="s">
        <v>24</v>
      </c>
      <c r="BK213" s="238">
        <f>ROUND(I213*H213,2)</f>
        <v>0</v>
      </c>
      <c r="BL213" s="25" t="s">
        <v>287</v>
      </c>
      <c r="BM213" s="25" t="s">
        <v>3078</v>
      </c>
    </row>
    <row r="214" spans="2:47" s="1" customFormat="1" ht="13.5">
      <c r="B214" s="48"/>
      <c r="C214" s="76"/>
      <c r="D214" s="239" t="s">
        <v>269</v>
      </c>
      <c r="E214" s="76"/>
      <c r="F214" s="240" t="s">
        <v>3079</v>
      </c>
      <c r="G214" s="76"/>
      <c r="H214" s="76"/>
      <c r="I214" s="198"/>
      <c r="J214" s="76"/>
      <c r="K214" s="76"/>
      <c r="L214" s="74"/>
      <c r="M214" s="241"/>
      <c r="N214" s="49"/>
      <c r="O214" s="49"/>
      <c r="P214" s="49"/>
      <c r="Q214" s="49"/>
      <c r="R214" s="49"/>
      <c r="S214" s="49"/>
      <c r="T214" s="97"/>
      <c r="AT214" s="25" t="s">
        <v>269</v>
      </c>
      <c r="AU214" s="25" t="s">
        <v>92</v>
      </c>
    </row>
    <row r="215" spans="2:47" s="1" customFormat="1" ht="13.5">
      <c r="B215" s="48"/>
      <c r="C215" s="76"/>
      <c r="D215" s="239" t="s">
        <v>343</v>
      </c>
      <c r="E215" s="76"/>
      <c r="F215" s="242" t="s">
        <v>3066</v>
      </c>
      <c r="G215" s="76"/>
      <c r="H215" s="76"/>
      <c r="I215" s="198"/>
      <c r="J215" s="76"/>
      <c r="K215" s="76"/>
      <c r="L215" s="74"/>
      <c r="M215" s="241"/>
      <c r="N215" s="49"/>
      <c r="O215" s="49"/>
      <c r="P215" s="49"/>
      <c r="Q215" s="49"/>
      <c r="R215" s="49"/>
      <c r="S215" s="49"/>
      <c r="T215" s="97"/>
      <c r="AT215" s="25" t="s">
        <v>343</v>
      </c>
      <c r="AU215" s="25" t="s">
        <v>92</v>
      </c>
    </row>
    <row r="216" spans="2:51" s="12" customFormat="1" ht="13.5">
      <c r="B216" s="253"/>
      <c r="C216" s="254"/>
      <c r="D216" s="239" t="s">
        <v>278</v>
      </c>
      <c r="E216" s="255" t="s">
        <v>40</v>
      </c>
      <c r="F216" s="256" t="s">
        <v>3080</v>
      </c>
      <c r="G216" s="254"/>
      <c r="H216" s="257">
        <v>84</v>
      </c>
      <c r="I216" s="258"/>
      <c r="J216" s="254"/>
      <c r="K216" s="254"/>
      <c r="L216" s="259"/>
      <c r="M216" s="260"/>
      <c r="N216" s="261"/>
      <c r="O216" s="261"/>
      <c r="P216" s="261"/>
      <c r="Q216" s="261"/>
      <c r="R216" s="261"/>
      <c r="S216" s="261"/>
      <c r="T216" s="262"/>
      <c r="AT216" s="263" t="s">
        <v>278</v>
      </c>
      <c r="AU216" s="263" t="s">
        <v>92</v>
      </c>
      <c r="AV216" s="12" t="s">
        <v>92</v>
      </c>
      <c r="AW216" s="12" t="s">
        <v>47</v>
      </c>
      <c r="AX216" s="12" t="s">
        <v>24</v>
      </c>
      <c r="AY216" s="263" t="s">
        <v>261</v>
      </c>
    </row>
    <row r="217" spans="2:65" s="1" customFormat="1" ht="14.4" customHeight="1">
      <c r="B217" s="48"/>
      <c r="C217" s="228" t="s">
        <v>655</v>
      </c>
      <c r="D217" s="228" t="s">
        <v>262</v>
      </c>
      <c r="E217" s="229" t="s">
        <v>3081</v>
      </c>
      <c r="F217" s="230" t="s">
        <v>3082</v>
      </c>
      <c r="G217" s="231" t="s">
        <v>474</v>
      </c>
      <c r="H217" s="232">
        <v>4</v>
      </c>
      <c r="I217" s="233"/>
      <c r="J217" s="232">
        <f>ROUND(I217*H217,2)</f>
        <v>0</v>
      </c>
      <c r="K217" s="230" t="s">
        <v>266</v>
      </c>
      <c r="L217" s="74"/>
      <c r="M217" s="234" t="s">
        <v>40</v>
      </c>
      <c r="N217" s="235" t="s">
        <v>55</v>
      </c>
      <c r="O217" s="49"/>
      <c r="P217" s="236">
        <f>O217*H217</f>
        <v>0</v>
      </c>
      <c r="Q217" s="236">
        <v>0</v>
      </c>
      <c r="R217" s="236">
        <f>Q217*H217</f>
        <v>0</v>
      </c>
      <c r="S217" s="236">
        <v>0</v>
      </c>
      <c r="T217" s="237">
        <f>S217*H217</f>
        <v>0</v>
      </c>
      <c r="AR217" s="25" t="s">
        <v>287</v>
      </c>
      <c r="AT217" s="25" t="s">
        <v>262</v>
      </c>
      <c r="AU217" s="25" t="s">
        <v>92</v>
      </c>
      <c r="AY217" s="25" t="s">
        <v>261</v>
      </c>
      <c r="BE217" s="238">
        <f>IF(N217="základní",J217,0)</f>
        <v>0</v>
      </c>
      <c r="BF217" s="238">
        <f>IF(N217="snížená",J217,0)</f>
        <v>0</v>
      </c>
      <c r="BG217" s="238">
        <f>IF(N217="zákl. přenesená",J217,0)</f>
        <v>0</v>
      </c>
      <c r="BH217" s="238">
        <f>IF(N217="sníž. přenesená",J217,0)</f>
        <v>0</v>
      </c>
      <c r="BI217" s="238">
        <f>IF(N217="nulová",J217,0)</f>
        <v>0</v>
      </c>
      <c r="BJ217" s="25" t="s">
        <v>24</v>
      </c>
      <c r="BK217" s="238">
        <f>ROUND(I217*H217,2)</f>
        <v>0</v>
      </c>
      <c r="BL217" s="25" t="s">
        <v>287</v>
      </c>
      <c r="BM217" s="25" t="s">
        <v>3083</v>
      </c>
    </row>
    <row r="218" spans="2:47" s="1" customFormat="1" ht="13.5">
      <c r="B218" s="48"/>
      <c r="C218" s="76"/>
      <c r="D218" s="239" t="s">
        <v>269</v>
      </c>
      <c r="E218" s="76"/>
      <c r="F218" s="240" t="s">
        <v>3084</v>
      </c>
      <c r="G218" s="76"/>
      <c r="H218" s="76"/>
      <c r="I218" s="198"/>
      <c r="J218" s="76"/>
      <c r="K218" s="76"/>
      <c r="L218" s="74"/>
      <c r="M218" s="241"/>
      <c r="N218" s="49"/>
      <c r="O218" s="49"/>
      <c r="P218" s="49"/>
      <c r="Q218" s="49"/>
      <c r="R218" s="49"/>
      <c r="S218" s="49"/>
      <c r="T218" s="97"/>
      <c r="AT218" s="25" t="s">
        <v>269</v>
      </c>
      <c r="AU218" s="25" t="s">
        <v>92</v>
      </c>
    </row>
    <row r="219" spans="2:47" s="1" customFormat="1" ht="13.5">
      <c r="B219" s="48"/>
      <c r="C219" s="76"/>
      <c r="D219" s="239" t="s">
        <v>343</v>
      </c>
      <c r="E219" s="76"/>
      <c r="F219" s="242" t="s">
        <v>3085</v>
      </c>
      <c r="G219" s="76"/>
      <c r="H219" s="76"/>
      <c r="I219" s="198"/>
      <c r="J219" s="76"/>
      <c r="K219" s="76"/>
      <c r="L219" s="74"/>
      <c r="M219" s="241"/>
      <c r="N219" s="49"/>
      <c r="O219" s="49"/>
      <c r="P219" s="49"/>
      <c r="Q219" s="49"/>
      <c r="R219" s="49"/>
      <c r="S219" s="49"/>
      <c r="T219" s="97"/>
      <c r="AT219" s="25" t="s">
        <v>343</v>
      </c>
      <c r="AU219" s="25" t="s">
        <v>92</v>
      </c>
    </row>
    <row r="220" spans="2:65" s="1" customFormat="1" ht="22.8" customHeight="1">
      <c r="B220" s="48"/>
      <c r="C220" s="228" t="s">
        <v>660</v>
      </c>
      <c r="D220" s="228" t="s">
        <v>262</v>
      </c>
      <c r="E220" s="229" t="s">
        <v>3086</v>
      </c>
      <c r="F220" s="230" t="s">
        <v>3087</v>
      </c>
      <c r="G220" s="231" t="s">
        <v>474</v>
      </c>
      <c r="H220" s="232">
        <v>28</v>
      </c>
      <c r="I220" s="233"/>
      <c r="J220" s="232">
        <f>ROUND(I220*H220,2)</f>
        <v>0</v>
      </c>
      <c r="K220" s="230" t="s">
        <v>266</v>
      </c>
      <c r="L220" s="74"/>
      <c r="M220" s="234" t="s">
        <v>40</v>
      </c>
      <c r="N220" s="235" t="s">
        <v>55</v>
      </c>
      <c r="O220" s="49"/>
      <c r="P220" s="236">
        <f>O220*H220</f>
        <v>0</v>
      </c>
      <c r="Q220" s="236">
        <v>0</v>
      </c>
      <c r="R220" s="236">
        <f>Q220*H220</f>
        <v>0</v>
      </c>
      <c r="S220" s="236">
        <v>0</v>
      </c>
      <c r="T220" s="237">
        <f>S220*H220</f>
        <v>0</v>
      </c>
      <c r="AR220" s="25" t="s">
        <v>287</v>
      </c>
      <c r="AT220" s="25" t="s">
        <v>262</v>
      </c>
      <c r="AU220" s="25" t="s">
        <v>92</v>
      </c>
      <c r="AY220" s="25" t="s">
        <v>261</v>
      </c>
      <c r="BE220" s="238">
        <f>IF(N220="základní",J220,0)</f>
        <v>0</v>
      </c>
      <c r="BF220" s="238">
        <f>IF(N220="snížená",J220,0)</f>
        <v>0</v>
      </c>
      <c r="BG220" s="238">
        <f>IF(N220="zákl. přenesená",J220,0)</f>
        <v>0</v>
      </c>
      <c r="BH220" s="238">
        <f>IF(N220="sníž. přenesená",J220,0)</f>
        <v>0</v>
      </c>
      <c r="BI220" s="238">
        <f>IF(N220="nulová",J220,0)</f>
        <v>0</v>
      </c>
      <c r="BJ220" s="25" t="s">
        <v>24</v>
      </c>
      <c r="BK220" s="238">
        <f>ROUND(I220*H220,2)</f>
        <v>0</v>
      </c>
      <c r="BL220" s="25" t="s">
        <v>287</v>
      </c>
      <c r="BM220" s="25" t="s">
        <v>3088</v>
      </c>
    </row>
    <row r="221" spans="2:47" s="1" customFormat="1" ht="13.5">
      <c r="B221" s="48"/>
      <c r="C221" s="76"/>
      <c r="D221" s="239" t="s">
        <v>269</v>
      </c>
      <c r="E221" s="76"/>
      <c r="F221" s="240" t="s">
        <v>3089</v>
      </c>
      <c r="G221" s="76"/>
      <c r="H221" s="76"/>
      <c r="I221" s="198"/>
      <c r="J221" s="76"/>
      <c r="K221" s="76"/>
      <c r="L221" s="74"/>
      <c r="M221" s="241"/>
      <c r="N221" s="49"/>
      <c r="O221" s="49"/>
      <c r="P221" s="49"/>
      <c r="Q221" s="49"/>
      <c r="R221" s="49"/>
      <c r="S221" s="49"/>
      <c r="T221" s="97"/>
      <c r="AT221" s="25" t="s">
        <v>269</v>
      </c>
      <c r="AU221" s="25" t="s">
        <v>92</v>
      </c>
    </row>
    <row r="222" spans="2:47" s="1" customFormat="1" ht="13.5">
      <c r="B222" s="48"/>
      <c r="C222" s="76"/>
      <c r="D222" s="239" t="s">
        <v>343</v>
      </c>
      <c r="E222" s="76"/>
      <c r="F222" s="242" t="s">
        <v>3085</v>
      </c>
      <c r="G222" s="76"/>
      <c r="H222" s="76"/>
      <c r="I222" s="198"/>
      <c r="J222" s="76"/>
      <c r="K222" s="76"/>
      <c r="L222" s="74"/>
      <c r="M222" s="241"/>
      <c r="N222" s="49"/>
      <c r="O222" s="49"/>
      <c r="P222" s="49"/>
      <c r="Q222" s="49"/>
      <c r="R222" s="49"/>
      <c r="S222" s="49"/>
      <c r="T222" s="97"/>
      <c r="AT222" s="25" t="s">
        <v>343</v>
      </c>
      <c r="AU222" s="25" t="s">
        <v>92</v>
      </c>
    </row>
    <row r="223" spans="2:51" s="12" customFormat="1" ht="13.5">
      <c r="B223" s="253"/>
      <c r="C223" s="254"/>
      <c r="D223" s="239" t="s">
        <v>278</v>
      </c>
      <c r="E223" s="255" t="s">
        <v>40</v>
      </c>
      <c r="F223" s="256" t="s">
        <v>3075</v>
      </c>
      <c r="G223" s="254"/>
      <c r="H223" s="257">
        <v>28</v>
      </c>
      <c r="I223" s="258"/>
      <c r="J223" s="254"/>
      <c r="K223" s="254"/>
      <c r="L223" s="259"/>
      <c r="M223" s="260"/>
      <c r="N223" s="261"/>
      <c r="O223" s="261"/>
      <c r="P223" s="261"/>
      <c r="Q223" s="261"/>
      <c r="R223" s="261"/>
      <c r="S223" s="261"/>
      <c r="T223" s="262"/>
      <c r="AT223" s="263" t="s">
        <v>278</v>
      </c>
      <c r="AU223" s="263" t="s">
        <v>92</v>
      </c>
      <c r="AV223" s="12" t="s">
        <v>92</v>
      </c>
      <c r="AW223" s="12" t="s">
        <v>47</v>
      </c>
      <c r="AX223" s="12" t="s">
        <v>24</v>
      </c>
      <c r="AY223" s="263" t="s">
        <v>261</v>
      </c>
    </row>
    <row r="224" spans="2:65" s="1" customFormat="1" ht="22.8" customHeight="1">
      <c r="B224" s="48"/>
      <c r="C224" s="228" t="s">
        <v>666</v>
      </c>
      <c r="D224" s="228" t="s">
        <v>262</v>
      </c>
      <c r="E224" s="229" t="s">
        <v>3090</v>
      </c>
      <c r="F224" s="230" t="s">
        <v>3091</v>
      </c>
      <c r="G224" s="231" t="s">
        <v>474</v>
      </c>
      <c r="H224" s="232">
        <v>1</v>
      </c>
      <c r="I224" s="233"/>
      <c r="J224" s="232">
        <f>ROUND(I224*H224,2)</f>
        <v>0</v>
      </c>
      <c r="K224" s="230" t="s">
        <v>266</v>
      </c>
      <c r="L224" s="74"/>
      <c r="M224" s="234" t="s">
        <v>40</v>
      </c>
      <c r="N224" s="235" t="s">
        <v>55</v>
      </c>
      <c r="O224" s="49"/>
      <c r="P224" s="236">
        <f>O224*H224</f>
        <v>0</v>
      </c>
      <c r="Q224" s="236">
        <v>0.0007</v>
      </c>
      <c r="R224" s="236">
        <f>Q224*H224</f>
        <v>0.0007</v>
      </c>
      <c r="S224" s="236">
        <v>0</v>
      </c>
      <c r="T224" s="237">
        <f>S224*H224</f>
        <v>0</v>
      </c>
      <c r="AR224" s="25" t="s">
        <v>287</v>
      </c>
      <c r="AT224" s="25" t="s">
        <v>262</v>
      </c>
      <c r="AU224" s="25" t="s">
        <v>92</v>
      </c>
      <c r="AY224" s="25" t="s">
        <v>261</v>
      </c>
      <c r="BE224" s="238">
        <f>IF(N224="základní",J224,0)</f>
        <v>0</v>
      </c>
      <c r="BF224" s="238">
        <f>IF(N224="snížená",J224,0)</f>
        <v>0</v>
      </c>
      <c r="BG224" s="238">
        <f>IF(N224="zákl. přenesená",J224,0)</f>
        <v>0</v>
      </c>
      <c r="BH224" s="238">
        <f>IF(N224="sníž. přenesená",J224,0)</f>
        <v>0</v>
      </c>
      <c r="BI224" s="238">
        <f>IF(N224="nulová",J224,0)</f>
        <v>0</v>
      </c>
      <c r="BJ224" s="25" t="s">
        <v>24</v>
      </c>
      <c r="BK224" s="238">
        <f>ROUND(I224*H224,2)</f>
        <v>0</v>
      </c>
      <c r="BL224" s="25" t="s">
        <v>287</v>
      </c>
      <c r="BM224" s="25" t="s">
        <v>3092</v>
      </c>
    </row>
    <row r="225" spans="2:47" s="1" customFormat="1" ht="13.5">
      <c r="B225" s="48"/>
      <c r="C225" s="76"/>
      <c r="D225" s="239" t="s">
        <v>269</v>
      </c>
      <c r="E225" s="76"/>
      <c r="F225" s="240" t="s">
        <v>3093</v>
      </c>
      <c r="G225" s="76"/>
      <c r="H225" s="76"/>
      <c r="I225" s="198"/>
      <c r="J225" s="76"/>
      <c r="K225" s="76"/>
      <c r="L225" s="74"/>
      <c r="M225" s="241"/>
      <c r="N225" s="49"/>
      <c r="O225" s="49"/>
      <c r="P225" s="49"/>
      <c r="Q225" s="49"/>
      <c r="R225" s="49"/>
      <c r="S225" s="49"/>
      <c r="T225" s="97"/>
      <c r="AT225" s="25" t="s">
        <v>269</v>
      </c>
      <c r="AU225" s="25" t="s">
        <v>92</v>
      </c>
    </row>
    <row r="226" spans="2:47" s="1" customFormat="1" ht="13.5">
      <c r="B226" s="48"/>
      <c r="C226" s="76"/>
      <c r="D226" s="239" t="s">
        <v>343</v>
      </c>
      <c r="E226" s="76"/>
      <c r="F226" s="242" t="s">
        <v>3094</v>
      </c>
      <c r="G226" s="76"/>
      <c r="H226" s="76"/>
      <c r="I226" s="198"/>
      <c r="J226" s="76"/>
      <c r="K226" s="76"/>
      <c r="L226" s="74"/>
      <c r="M226" s="241"/>
      <c r="N226" s="49"/>
      <c r="O226" s="49"/>
      <c r="P226" s="49"/>
      <c r="Q226" s="49"/>
      <c r="R226" s="49"/>
      <c r="S226" s="49"/>
      <c r="T226" s="97"/>
      <c r="AT226" s="25" t="s">
        <v>343</v>
      </c>
      <c r="AU226" s="25" t="s">
        <v>92</v>
      </c>
    </row>
    <row r="227" spans="2:65" s="1" customFormat="1" ht="14.4" customHeight="1">
      <c r="B227" s="48"/>
      <c r="C227" s="301" t="s">
        <v>673</v>
      </c>
      <c r="D227" s="301" t="s">
        <v>510</v>
      </c>
      <c r="E227" s="302" t="s">
        <v>3095</v>
      </c>
      <c r="F227" s="303" t="s">
        <v>3096</v>
      </c>
      <c r="G227" s="304" t="s">
        <v>474</v>
      </c>
      <c r="H227" s="305">
        <v>1</v>
      </c>
      <c r="I227" s="306"/>
      <c r="J227" s="305">
        <f>ROUND(I227*H227,2)</f>
        <v>0</v>
      </c>
      <c r="K227" s="303" t="s">
        <v>266</v>
      </c>
      <c r="L227" s="307"/>
      <c r="M227" s="308" t="s">
        <v>40</v>
      </c>
      <c r="N227" s="309" t="s">
        <v>55</v>
      </c>
      <c r="O227" s="49"/>
      <c r="P227" s="236">
        <f>O227*H227</f>
        <v>0</v>
      </c>
      <c r="Q227" s="236">
        <v>0.004</v>
      </c>
      <c r="R227" s="236">
        <f>Q227*H227</f>
        <v>0.004</v>
      </c>
      <c r="S227" s="236">
        <v>0</v>
      </c>
      <c r="T227" s="237">
        <f>S227*H227</f>
        <v>0</v>
      </c>
      <c r="AR227" s="25" t="s">
        <v>308</v>
      </c>
      <c r="AT227" s="25" t="s">
        <v>510</v>
      </c>
      <c r="AU227" s="25" t="s">
        <v>92</v>
      </c>
      <c r="AY227" s="25" t="s">
        <v>261</v>
      </c>
      <c r="BE227" s="238">
        <f>IF(N227="základní",J227,0)</f>
        <v>0</v>
      </c>
      <c r="BF227" s="238">
        <f>IF(N227="snížená",J227,0)</f>
        <v>0</v>
      </c>
      <c r="BG227" s="238">
        <f>IF(N227="zákl. přenesená",J227,0)</f>
        <v>0</v>
      </c>
      <c r="BH227" s="238">
        <f>IF(N227="sníž. přenesená",J227,0)</f>
        <v>0</v>
      </c>
      <c r="BI227" s="238">
        <f>IF(N227="nulová",J227,0)</f>
        <v>0</v>
      </c>
      <c r="BJ227" s="25" t="s">
        <v>24</v>
      </c>
      <c r="BK227" s="238">
        <f>ROUND(I227*H227,2)</f>
        <v>0</v>
      </c>
      <c r="BL227" s="25" t="s">
        <v>287</v>
      </c>
      <c r="BM227" s="25" t="s">
        <v>3097</v>
      </c>
    </row>
    <row r="228" spans="2:47" s="1" customFormat="1" ht="13.5">
      <c r="B228" s="48"/>
      <c r="C228" s="76"/>
      <c r="D228" s="239" t="s">
        <v>269</v>
      </c>
      <c r="E228" s="76"/>
      <c r="F228" s="240" t="s">
        <v>3096</v>
      </c>
      <c r="G228" s="76"/>
      <c r="H228" s="76"/>
      <c r="I228" s="198"/>
      <c r="J228" s="76"/>
      <c r="K228" s="76"/>
      <c r="L228" s="74"/>
      <c r="M228" s="241"/>
      <c r="N228" s="49"/>
      <c r="O228" s="49"/>
      <c r="P228" s="49"/>
      <c r="Q228" s="49"/>
      <c r="R228" s="49"/>
      <c r="S228" s="49"/>
      <c r="T228" s="97"/>
      <c r="AT228" s="25" t="s">
        <v>269</v>
      </c>
      <c r="AU228" s="25" t="s">
        <v>92</v>
      </c>
    </row>
    <row r="229" spans="2:65" s="1" customFormat="1" ht="22.8" customHeight="1">
      <c r="B229" s="48"/>
      <c r="C229" s="228" t="s">
        <v>680</v>
      </c>
      <c r="D229" s="228" t="s">
        <v>262</v>
      </c>
      <c r="E229" s="229" t="s">
        <v>3098</v>
      </c>
      <c r="F229" s="230" t="s">
        <v>3099</v>
      </c>
      <c r="G229" s="231" t="s">
        <v>474</v>
      </c>
      <c r="H229" s="232">
        <v>1</v>
      </c>
      <c r="I229" s="233"/>
      <c r="J229" s="232">
        <f>ROUND(I229*H229,2)</f>
        <v>0</v>
      </c>
      <c r="K229" s="230" t="s">
        <v>266</v>
      </c>
      <c r="L229" s="74"/>
      <c r="M229" s="234" t="s">
        <v>40</v>
      </c>
      <c r="N229" s="235" t="s">
        <v>55</v>
      </c>
      <c r="O229" s="49"/>
      <c r="P229" s="236">
        <f>O229*H229</f>
        <v>0</v>
      </c>
      <c r="Q229" s="236">
        <v>0.109405</v>
      </c>
      <c r="R229" s="236">
        <f>Q229*H229</f>
        <v>0.109405</v>
      </c>
      <c r="S229" s="236">
        <v>0</v>
      </c>
      <c r="T229" s="237">
        <f>S229*H229</f>
        <v>0</v>
      </c>
      <c r="AR229" s="25" t="s">
        <v>287</v>
      </c>
      <c r="AT229" s="25" t="s">
        <v>262</v>
      </c>
      <c r="AU229" s="25" t="s">
        <v>92</v>
      </c>
      <c r="AY229" s="25" t="s">
        <v>261</v>
      </c>
      <c r="BE229" s="238">
        <f>IF(N229="základní",J229,0)</f>
        <v>0</v>
      </c>
      <c r="BF229" s="238">
        <f>IF(N229="snížená",J229,0)</f>
        <v>0</v>
      </c>
      <c r="BG229" s="238">
        <f>IF(N229="zákl. přenesená",J229,0)</f>
        <v>0</v>
      </c>
      <c r="BH229" s="238">
        <f>IF(N229="sníž. přenesená",J229,0)</f>
        <v>0</v>
      </c>
      <c r="BI229" s="238">
        <f>IF(N229="nulová",J229,0)</f>
        <v>0</v>
      </c>
      <c r="BJ229" s="25" t="s">
        <v>24</v>
      </c>
      <c r="BK229" s="238">
        <f>ROUND(I229*H229,2)</f>
        <v>0</v>
      </c>
      <c r="BL229" s="25" t="s">
        <v>287</v>
      </c>
      <c r="BM229" s="25" t="s">
        <v>3100</v>
      </c>
    </row>
    <row r="230" spans="2:47" s="1" customFormat="1" ht="13.5">
      <c r="B230" s="48"/>
      <c r="C230" s="76"/>
      <c r="D230" s="239" t="s">
        <v>269</v>
      </c>
      <c r="E230" s="76"/>
      <c r="F230" s="240" t="s">
        <v>3101</v>
      </c>
      <c r="G230" s="76"/>
      <c r="H230" s="76"/>
      <c r="I230" s="198"/>
      <c r="J230" s="76"/>
      <c r="K230" s="76"/>
      <c r="L230" s="74"/>
      <c r="M230" s="241"/>
      <c r="N230" s="49"/>
      <c r="O230" s="49"/>
      <c r="P230" s="49"/>
      <c r="Q230" s="49"/>
      <c r="R230" s="49"/>
      <c r="S230" s="49"/>
      <c r="T230" s="97"/>
      <c r="AT230" s="25" t="s">
        <v>269</v>
      </c>
      <c r="AU230" s="25" t="s">
        <v>92</v>
      </c>
    </row>
    <row r="231" spans="2:47" s="1" customFormat="1" ht="13.5">
      <c r="B231" s="48"/>
      <c r="C231" s="76"/>
      <c r="D231" s="239" t="s">
        <v>343</v>
      </c>
      <c r="E231" s="76"/>
      <c r="F231" s="242" t="s">
        <v>3102</v>
      </c>
      <c r="G231" s="76"/>
      <c r="H231" s="76"/>
      <c r="I231" s="198"/>
      <c r="J231" s="76"/>
      <c r="K231" s="76"/>
      <c r="L231" s="74"/>
      <c r="M231" s="241"/>
      <c r="N231" s="49"/>
      <c r="O231" s="49"/>
      <c r="P231" s="49"/>
      <c r="Q231" s="49"/>
      <c r="R231" s="49"/>
      <c r="S231" s="49"/>
      <c r="T231" s="97"/>
      <c r="AT231" s="25" t="s">
        <v>343</v>
      </c>
      <c r="AU231" s="25" t="s">
        <v>92</v>
      </c>
    </row>
    <row r="232" spans="2:65" s="1" customFormat="1" ht="14.4" customHeight="1">
      <c r="B232" s="48"/>
      <c r="C232" s="301" t="s">
        <v>686</v>
      </c>
      <c r="D232" s="301" t="s">
        <v>510</v>
      </c>
      <c r="E232" s="302" t="s">
        <v>3103</v>
      </c>
      <c r="F232" s="303" t="s">
        <v>3104</v>
      </c>
      <c r="G232" s="304" t="s">
        <v>474</v>
      </c>
      <c r="H232" s="305">
        <v>1</v>
      </c>
      <c r="I232" s="306"/>
      <c r="J232" s="305">
        <f>ROUND(I232*H232,2)</f>
        <v>0</v>
      </c>
      <c r="K232" s="303" t="s">
        <v>266</v>
      </c>
      <c r="L232" s="307"/>
      <c r="M232" s="308" t="s">
        <v>40</v>
      </c>
      <c r="N232" s="309" t="s">
        <v>55</v>
      </c>
      <c r="O232" s="49"/>
      <c r="P232" s="236">
        <f>O232*H232</f>
        <v>0</v>
      </c>
      <c r="Q232" s="236">
        <v>0.0061</v>
      </c>
      <c r="R232" s="236">
        <f>Q232*H232</f>
        <v>0.0061</v>
      </c>
      <c r="S232" s="236">
        <v>0</v>
      </c>
      <c r="T232" s="237">
        <f>S232*H232</f>
        <v>0</v>
      </c>
      <c r="AR232" s="25" t="s">
        <v>308</v>
      </c>
      <c r="AT232" s="25" t="s">
        <v>510</v>
      </c>
      <c r="AU232" s="25" t="s">
        <v>92</v>
      </c>
      <c r="AY232" s="25" t="s">
        <v>261</v>
      </c>
      <c r="BE232" s="238">
        <f>IF(N232="základní",J232,0)</f>
        <v>0</v>
      </c>
      <c r="BF232" s="238">
        <f>IF(N232="snížená",J232,0)</f>
        <v>0</v>
      </c>
      <c r="BG232" s="238">
        <f>IF(N232="zákl. přenesená",J232,0)</f>
        <v>0</v>
      </c>
      <c r="BH232" s="238">
        <f>IF(N232="sníž. přenesená",J232,0)</f>
        <v>0</v>
      </c>
      <c r="BI232" s="238">
        <f>IF(N232="nulová",J232,0)</f>
        <v>0</v>
      </c>
      <c r="BJ232" s="25" t="s">
        <v>24</v>
      </c>
      <c r="BK232" s="238">
        <f>ROUND(I232*H232,2)</f>
        <v>0</v>
      </c>
      <c r="BL232" s="25" t="s">
        <v>287</v>
      </c>
      <c r="BM232" s="25" t="s">
        <v>3105</v>
      </c>
    </row>
    <row r="233" spans="2:47" s="1" customFormat="1" ht="13.5">
      <c r="B233" s="48"/>
      <c r="C233" s="76"/>
      <c r="D233" s="239" t="s">
        <v>269</v>
      </c>
      <c r="E233" s="76"/>
      <c r="F233" s="240" t="s">
        <v>3104</v>
      </c>
      <c r="G233" s="76"/>
      <c r="H233" s="76"/>
      <c r="I233" s="198"/>
      <c r="J233" s="76"/>
      <c r="K233" s="76"/>
      <c r="L233" s="74"/>
      <c r="M233" s="241"/>
      <c r="N233" s="49"/>
      <c r="O233" s="49"/>
      <c r="P233" s="49"/>
      <c r="Q233" s="49"/>
      <c r="R233" s="49"/>
      <c r="S233" s="49"/>
      <c r="T233" s="97"/>
      <c r="AT233" s="25" t="s">
        <v>269</v>
      </c>
      <c r="AU233" s="25" t="s">
        <v>92</v>
      </c>
    </row>
    <row r="234" spans="2:65" s="1" customFormat="1" ht="22.8" customHeight="1">
      <c r="B234" s="48"/>
      <c r="C234" s="228" t="s">
        <v>692</v>
      </c>
      <c r="D234" s="228" t="s">
        <v>262</v>
      </c>
      <c r="E234" s="229" t="s">
        <v>3106</v>
      </c>
      <c r="F234" s="230" t="s">
        <v>3107</v>
      </c>
      <c r="G234" s="231" t="s">
        <v>857</v>
      </c>
      <c r="H234" s="232">
        <v>24</v>
      </c>
      <c r="I234" s="233"/>
      <c r="J234" s="232">
        <f>ROUND(I234*H234,2)</f>
        <v>0</v>
      </c>
      <c r="K234" s="230" t="s">
        <v>266</v>
      </c>
      <c r="L234" s="74"/>
      <c r="M234" s="234" t="s">
        <v>40</v>
      </c>
      <c r="N234" s="235" t="s">
        <v>55</v>
      </c>
      <c r="O234" s="49"/>
      <c r="P234" s="236">
        <f>O234*H234</f>
        <v>0</v>
      </c>
      <c r="Q234" s="236">
        <v>7.5E-05</v>
      </c>
      <c r="R234" s="236">
        <f>Q234*H234</f>
        <v>0.0018</v>
      </c>
      <c r="S234" s="236">
        <v>0</v>
      </c>
      <c r="T234" s="237">
        <f>S234*H234</f>
        <v>0</v>
      </c>
      <c r="AR234" s="25" t="s">
        <v>287</v>
      </c>
      <c r="AT234" s="25" t="s">
        <v>262</v>
      </c>
      <c r="AU234" s="25" t="s">
        <v>92</v>
      </c>
      <c r="AY234" s="25" t="s">
        <v>261</v>
      </c>
      <c r="BE234" s="238">
        <f>IF(N234="základní",J234,0)</f>
        <v>0</v>
      </c>
      <c r="BF234" s="238">
        <f>IF(N234="snížená",J234,0)</f>
        <v>0</v>
      </c>
      <c r="BG234" s="238">
        <f>IF(N234="zákl. přenesená",J234,0)</f>
        <v>0</v>
      </c>
      <c r="BH234" s="238">
        <f>IF(N234="sníž. přenesená",J234,0)</f>
        <v>0</v>
      </c>
      <c r="BI234" s="238">
        <f>IF(N234="nulová",J234,0)</f>
        <v>0</v>
      </c>
      <c r="BJ234" s="25" t="s">
        <v>24</v>
      </c>
      <c r="BK234" s="238">
        <f>ROUND(I234*H234,2)</f>
        <v>0</v>
      </c>
      <c r="BL234" s="25" t="s">
        <v>287</v>
      </c>
      <c r="BM234" s="25" t="s">
        <v>3108</v>
      </c>
    </row>
    <row r="235" spans="2:47" s="1" customFormat="1" ht="13.5">
      <c r="B235" s="48"/>
      <c r="C235" s="76"/>
      <c r="D235" s="239" t="s">
        <v>269</v>
      </c>
      <c r="E235" s="76"/>
      <c r="F235" s="240" t="s">
        <v>3109</v>
      </c>
      <c r="G235" s="76"/>
      <c r="H235" s="76"/>
      <c r="I235" s="198"/>
      <c r="J235" s="76"/>
      <c r="K235" s="76"/>
      <c r="L235" s="74"/>
      <c r="M235" s="241"/>
      <c r="N235" s="49"/>
      <c r="O235" s="49"/>
      <c r="P235" s="49"/>
      <c r="Q235" s="49"/>
      <c r="R235" s="49"/>
      <c r="S235" s="49"/>
      <c r="T235" s="97"/>
      <c r="AT235" s="25" t="s">
        <v>269</v>
      </c>
      <c r="AU235" s="25" t="s">
        <v>92</v>
      </c>
    </row>
    <row r="236" spans="2:47" s="1" customFormat="1" ht="13.5">
      <c r="B236" s="48"/>
      <c r="C236" s="76"/>
      <c r="D236" s="239" t="s">
        <v>343</v>
      </c>
      <c r="E236" s="76"/>
      <c r="F236" s="242" t="s">
        <v>3110</v>
      </c>
      <c r="G236" s="76"/>
      <c r="H236" s="76"/>
      <c r="I236" s="198"/>
      <c r="J236" s="76"/>
      <c r="K236" s="76"/>
      <c r="L236" s="74"/>
      <c r="M236" s="241"/>
      <c r="N236" s="49"/>
      <c r="O236" s="49"/>
      <c r="P236" s="49"/>
      <c r="Q236" s="49"/>
      <c r="R236" s="49"/>
      <c r="S236" s="49"/>
      <c r="T236" s="97"/>
      <c r="AT236" s="25" t="s">
        <v>343</v>
      </c>
      <c r="AU236" s="25" t="s">
        <v>92</v>
      </c>
    </row>
    <row r="237" spans="2:65" s="1" customFormat="1" ht="22.8" customHeight="1">
      <c r="B237" s="48"/>
      <c r="C237" s="228" t="s">
        <v>697</v>
      </c>
      <c r="D237" s="228" t="s">
        <v>262</v>
      </c>
      <c r="E237" s="229" t="s">
        <v>3111</v>
      </c>
      <c r="F237" s="230" t="s">
        <v>3112</v>
      </c>
      <c r="G237" s="231" t="s">
        <v>857</v>
      </c>
      <c r="H237" s="232">
        <v>25</v>
      </c>
      <c r="I237" s="233"/>
      <c r="J237" s="232">
        <f>ROUND(I237*H237,2)</f>
        <v>0</v>
      </c>
      <c r="K237" s="230" t="s">
        <v>266</v>
      </c>
      <c r="L237" s="74"/>
      <c r="M237" s="234" t="s">
        <v>40</v>
      </c>
      <c r="N237" s="235" t="s">
        <v>55</v>
      </c>
      <c r="O237" s="49"/>
      <c r="P237" s="236">
        <f>O237*H237</f>
        <v>0</v>
      </c>
      <c r="Q237" s="236">
        <v>4.37E-06</v>
      </c>
      <c r="R237" s="236">
        <f>Q237*H237</f>
        <v>0.00010924999999999999</v>
      </c>
      <c r="S237" s="236">
        <v>0</v>
      </c>
      <c r="T237" s="237">
        <f>S237*H237</f>
        <v>0</v>
      </c>
      <c r="AR237" s="25" t="s">
        <v>287</v>
      </c>
      <c r="AT237" s="25" t="s">
        <v>262</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287</v>
      </c>
      <c r="BM237" s="25" t="s">
        <v>3113</v>
      </c>
    </row>
    <row r="238" spans="2:47" s="1" customFormat="1" ht="13.5">
      <c r="B238" s="48"/>
      <c r="C238" s="76"/>
      <c r="D238" s="239" t="s">
        <v>269</v>
      </c>
      <c r="E238" s="76"/>
      <c r="F238" s="240" t="s">
        <v>3114</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343</v>
      </c>
      <c r="E239" s="76"/>
      <c r="F239" s="242" t="s">
        <v>3115</v>
      </c>
      <c r="G239" s="76"/>
      <c r="H239" s="76"/>
      <c r="I239" s="198"/>
      <c r="J239" s="76"/>
      <c r="K239" s="76"/>
      <c r="L239" s="74"/>
      <c r="M239" s="241"/>
      <c r="N239" s="49"/>
      <c r="O239" s="49"/>
      <c r="P239" s="49"/>
      <c r="Q239" s="49"/>
      <c r="R239" s="49"/>
      <c r="S239" s="49"/>
      <c r="T239" s="97"/>
      <c r="AT239" s="25" t="s">
        <v>343</v>
      </c>
      <c r="AU239" s="25" t="s">
        <v>92</v>
      </c>
    </row>
    <row r="240" spans="2:65" s="1" customFormat="1" ht="22.8" customHeight="1">
      <c r="B240" s="48"/>
      <c r="C240" s="228" t="s">
        <v>705</v>
      </c>
      <c r="D240" s="228" t="s">
        <v>262</v>
      </c>
      <c r="E240" s="229" t="s">
        <v>3116</v>
      </c>
      <c r="F240" s="230" t="s">
        <v>3117</v>
      </c>
      <c r="G240" s="231" t="s">
        <v>857</v>
      </c>
      <c r="H240" s="232">
        <v>25</v>
      </c>
      <c r="I240" s="233"/>
      <c r="J240" s="232">
        <f>ROUND(I240*H240,2)</f>
        <v>0</v>
      </c>
      <c r="K240" s="230" t="s">
        <v>266</v>
      </c>
      <c r="L240" s="74"/>
      <c r="M240" s="234" t="s">
        <v>40</v>
      </c>
      <c r="N240" s="235" t="s">
        <v>55</v>
      </c>
      <c r="O240" s="49"/>
      <c r="P240" s="236">
        <f>O240*H240</f>
        <v>0</v>
      </c>
      <c r="Q240" s="236">
        <v>0.00017388</v>
      </c>
      <c r="R240" s="236">
        <f>Q240*H240</f>
        <v>0.004347</v>
      </c>
      <c r="S240" s="236">
        <v>0</v>
      </c>
      <c r="T240" s="237">
        <f>S240*H240</f>
        <v>0</v>
      </c>
      <c r="AR240" s="25" t="s">
        <v>287</v>
      </c>
      <c r="AT240" s="25" t="s">
        <v>262</v>
      </c>
      <c r="AU240" s="25" t="s">
        <v>92</v>
      </c>
      <c r="AY240" s="25" t="s">
        <v>261</v>
      </c>
      <c r="BE240" s="238">
        <f>IF(N240="základní",J240,0)</f>
        <v>0</v>
      </c>
      <c r="BF240" s="238">
        <f>IF(N240="snížená",J240,0)</f>
        <v>0</v>
      </c>
      <c r="BG240" s="238">
        <f>IF(N240="zákl. přenesená",J240,0)</f>
        <v>0</v>
      </c>
      <c r="BH240" s="238">
        <f>IF(N240="sníž. přenesená",J240,0)</f>
        <v>0</v>
      </c>
      <c r="BI240" s="238">
        <f>IF(N240="nulová",J240,0)</f>
        <v>0</v>
      </c>
      <c r="BJ240" s="25" t="s">
        <v>24</v>
      </c>
      <c r="BK240" s="238">
        <f>ROUND(I240*H240,2)</f>
        <v>0</v>
      </c>
      <c r="BL240" s="25" t="s">
        <v>287</v>
      </c>
      <c r="BM240" s="25" t="s">
        <v>3118</v>
      </c>
    </row>
    <row r="241" spans="2:47" s="1" customFormat="1" ht="13.5">
      <c r="B241" s="48"/>
      <c r="C241" s="76"/>
      <c r="D241" s="239" t="s">
        <v>269</v>
      </c>
      <c r="E241" s="76"/>
      <c r="F241" s="240" t="s">
        <v>3119</v>
      </c>
      <c r="G241" s="76"/>
      <c r="H241" s="76"/>
      <c r="I241" s="198"/>
      <c r="J241" s="76"/>
      <c r="K241" s="76"/>
      <c r="L241" s="74"/>
      <c r="M241" s="241"/>
      <c r="N241" s="49"/>
      <c r="O241" s="49"/>
      <c r="P241" s="49"/>
      <c r="Q241" s="49"/>
      <c r="R241" s="49"/>
      <c r="S241" s="49"/>
      <c r="T241" s="97"/>
      <c r="AT241" s="25" t="s">
        <v>269</v>
      </c>
      <c r="AU241" s="25" t="s">
        <v>92</v>
      </c>
    </row>
    <row r="242" spans="2:47" s="1" customFormat="1" ht="13.5">
      <c r="B242" s="48"/>
      <c r="C242" s="76"/>
      <c r="D242" s="239" t="s">
        <v>343</v>
      </c>
      <c r="E242" s="76"/>
      <c r="F242" s="242" t="s">
        <v>3120</v>
      </c>
      <c r="G242" s="76"/>
      <c r="H242" s="76"/>
      <c r="I242" s="198"/>
      <c r="J242" s="76"/>
      <c r="K242" s="76"/>
      <c r="L242" s="74"/>
      <c r="M242" s="241"/>
      <c r="N242" s="49"/>
      <c r="O242" s="49"/>
      <c r="P242" s="49"/>
      <c r="Q242" s="49"/>
      <c r="R242" s="49"/>
      <c r="S242" s="49"/>
      <c r="T242" s="97"/>
      <c r="AT242" s="25" t="s">
        <v>343</v>
      </c>
      <c r="AU242" s="25" t="s">
        <v>92</v>
      </c>
    </row>
    <row r="243" spans="2:65" s="1" customFormat="1" ht="22.8" customHeight="1">
      <c r="B243" s="48"/>
      <c r="C243" s="228" t="s">
        <v>713</v>
      </c>
      <c r="D243" s="228" t="s">
        <v>262</v>
      </c>
      <c r="E243" s="229" t="s">
        <v>3121</v>
      </c>
      <c r="F243" s="230" t="s">
        <v>3122</v>
      </c>
      <c r="G243" s="231" t="s">
        <v>474</v>
      </c>
      <c r="H243" s="232">
        <v>2</v>
      </c>
      <c r="I243" s="233"/>
      <c r="J243" s="232">
        <f>ROUND(I243*H243,2)</f>
        <v>0</v>
      </c>
      <c r="K243" s="230" t="s">
        <v>266</v>
      </c>
      <c r="L243" s="74"/>
      <c r="M243" s="234" t="s">
        <v>40</v>
      </c>
      <c r="N243" s="235" t="s">
        <v>55</v>
      </c>
      <c r="O243" s="49"/>
      <c r="P243" s="236">
        <f>O243*H243</f>
        <v>0</v>
      </c>
      <c r="Q243" s="236">
        <v>16.751422609</v>
      </c>
      <c r="R243" s="236">
        <f>Q243*H243</f>
        <v>33.502845218</v>
      </c>
      <c r="S243" s="236">
        <v>0</v>
      </c>
      <c r="T243" s="237">
        <f>S243*H243</f>
        <v>0</v>
      </c>
      <c r="AR243" s="25" t="s">
        <v>287</v>
      </c>
      <c r="AT243" s="25" t="s">
        <v>262</v>
      </c>
      <c r="AU243" s="25" t="s">
        <v>92</v>
      </c>
      <c r="AY243" s="25" t="s">
        <v>261</v>
      </c>
      <c r="BE243" s="238">
        <f>IF(N243="základní",J243,0)</f>
        <v>0</v>
      </c>
      <c r="BF243" s="238">
        <f>IF(N243="snížená",J243,0)</f>
        <v>0</v>
      </c>
      <c r="BG243" s="238">
        <f>IF(N243="zákl. přenesená",J243,0)</f>
        <v>0</v>
      </c>
      <c r="BH243" s="238">
        <f>IF(N243="sníž. přenesená",J243,0)</f>
        <v>0</v>
      </c>
      <c r="BI243" s="238">
        <f>IF(N243="nulová",J243,0)</f>
        <v>0</v>
      </c>
      <c r="BJ243" s="25" t="s">
        <v>24</v>
      </c>
      <c r="BK243" s="238">
        <f>ROUND(I243*H243,2)</f>
        <v>0</v>
      </c>
      <c r="BL243" s="25" t="s">
        <v>287</v>
      </c>
      <c r="BM243" s="25" t="s">
        <v>3123</v>
      </c>
    </row>
    <row r="244" spans="2:47" s="1" customFormat="1" ht="13.5">
      <c r="B244" s="48"/>
      <c r="C244" s="76"/>
      <c r="D244" s="239" t="s">
        <v>269</v>
      </c>
      <c r="E244" s="76"/>
      <c r="F244" s="240" t="s">
        <v>3124</v>
      </c>
      <c r="G244" s="76"/>
      <c r="H244" s="76"/>
      <c r="I244" s="198"/>
      <c r="J244" s="76"/>
      <c r="K244" s="76"/>
      <c r="L244" s="74"/>
      <c r="M244" s="241"/>
      <c r="N244" s="49"/>
      <c r="O244" s="49"/>
      <c r="P244" s="49"/>
      <c r="Q244" s="49"/>
      <c r="R244" s="49"/>
      <c r="S244" s="49"/>
      <c r="T244" s="97"/>
      <c r="AT244" s="25" t="s">
        <v>269</v>
      </c>
      <c r="AU244" s="25" t="s">
        <v>92</v>
      </c>
    </row>
    <row r="245" spans="2:47" s="1" customFormat="1" ht="13.5">
      <c r="B245" s="48"/>
      <c r="C245" s="76"/>
      <c r="D245" s="239" t="s">
        <v>343</v>
      </c>
      <c r="E245" s="76"/>
      <c r="F245" s="242" t="s">
        <v>3125</v>
      </c>
      <c r="G245" s="76"/>
      <c r="H245" s="76"/>
      <c r="I245" s="198"/>
      <c r="J245" s="76"/>
      <c r="K245" s="76"/>
      <c r="L245" s="74"/>
      <c r="M245" s="241"/>
      <c r="N245" s="49"/>
      <c r="O245" s="49"/>
      <c r="P245" s="49"/>
      <c r="Q245" s="49"/>
      <c r="R245" s="49"/>
      <c r="S245" s="49"/>
      <c r="T245" s="97"/>
      <c r="AT245" s="25" t="s">
        <v>343</v>
      </c>
      <c r="AU245" s="25" t="s">
        <v>92</v>
      </c>
    </row>
    <row r="246" spans="2:65" s="1" customFormat="1" ht="14.4" customHeight="1">
      <c r="B246" s="48"/>
      <c r="C246" s="228" t="s">
        <v>721</v>
      </c>
      <c r="D246" s="228" t="s">
        <v>262</v>
      </c>
      <c r="E246" s="229" t="s">
        <v>3126</v>
      </c>
      <c r="F246" s="230" t="s">
        <v>3127</v>
      </c>
      <c r="G246" s="231" t="s">
        <v>857</v>
      </c>
      <c r="H246" s="232">
        <v>16.72</v>
      </c>
      <c r="I246" s="233"/>
      <c r="J246" s="232">
        <f>ROUND(I246*H246,2)</f>
        <v>0</v>
      </c>
      <c r="K246" s="230" t="s">
        <v>266</v>
      </c>
      <c r="L246" s="74"/>
      <c r="M246" s="234" t="s">
        <v>40</v>
      </c>
      <c r="N246" s="235" t="s">
        <v>55</v>
      </c>
      <c r="O246" s="49"/>
      <c r="P246" s="236">
        <f>O246*H246</f>
        <v>0</v>
      </c>
      <c r="Q246" s="236">
        <v>1.2246888</v>
      </c>
      <c r="R246" s="236">
        <f>Q246*H246</f>
        <v>20.476796736</v>
      </c>
      <c r="S246" s="236">
        <v>0</v>
      </c>
      <c r="T246" s="237">
        <f>S246*H246</f>
        <v>0</v>
      </c>
      <c r="AR246" s="25" t="s">
        <v>287</v>
      </c>
      <c r="AT246" s="25" t="s">
        <v>262</v>
      </c>
      <c r="AU246" s="25" t="s">
        <v>92</v>
      </c>
      <c r="AY246" s="25" t="s">
        <v>261</v>
      </c>
      <c r="BE246" s="238">
        <f>IF(N246="základní",J246,0)</f>
        <v>0</v>
      </c>
      <c r="BF246" s="238">
        <f>IF(N246="snížená",J246,0)</f>
        <v>0</v>
      </c>
      <c r="BG246" s="238">
        <f>IF(N246="zákl. přenesená",J246,0)</f>
        <v>0</v>
      </c>
      <c r="BH246" s="238">
        <f>IF(N246="sníž. přenesená",J246,0)</f>
        <v>0</v>
      </c>
      <c r="BI246" s="238">
        <f>IF(N246="nulová",J246,0)</f>
        <v>0</v>
      </c>
      <c r="BJ246" s="25" t="s">
        <v>24</v>
      </c>
      <c r="BK246" s="238">
        <f>ROUND(I246*H246,2)</f>
        <v>0</v>
      </c>
      <c r="BL246" s="25" t="s">
        <v>287</v>
      </c>
      <c r="BM246" s="25" t="s">
        <v>3128</v>
      </c>
    </row>
    <row r="247" spans="2:47" s="1" customFormat="1" ht="13.5">
      <c r="B247" s="48"/>
      <c r="C247" s="76"/>
      <c r="D247" s="239" t="s">
        <v>269</v>
      </c>
      <c r="E247" s="76"/>
      <c r="F247" s="240" t="s">
        <v>3129</v>
      </c>
      <c r="G247" s="76"/>
      <c r="H247" s="76"/>
      <c r="I247" s="198"/>
      <c r="J247" s="76"/>
      <c r="K247" s="76"/>
      <c r="L247" s="74"/>
      <c r="M247" s="241"/>
      <c r="N247" s="49"/>
      <c r="O247" s="49"/>
      <c r="P247" s="49"/>
      <c r="Q247" s="49"/>
      <c r="R247" s="49"/>
      <c r="S247" s="49"/>
      <c r="T247" s="97"/>
      <c r="AT247" s="25" t="s">
        <v>269</v>
      </c>
      <c r="AU247" s="25" t="s">
        <v>92</v>
      </c>
    </row>
    <row r="248" spans="2:47" s="1" customFormat="1" ht="13.5">
      <c r="B248" s="48"/>
      <c r="C248" s="76"/>
      <c r="D248" s="239" t="s">
        <v>343</v>
      </c>
      <c r="E248" s="76"/>
      <c r="F248" s="242" t="s">
        <v>3130</v>
      </c>
      <c r="G248" s="76"/>
      <c r="H248" s="76"/>
      <c r="I248" s="198"/>
      <c r="J248" s="76"/>
      <c r="K248" s="76"/>
      <c r="L248" s="74"/>
      <c r="M248" s="241"/>
      <c r="N248" s="49"/>
      <c r="O248" s="49"/>
      <c r="P248" s="49"/>
      <c r="Q248" s="49"/>
      <c r="R248" s="49"/>
      <c r="S248" s="49"/>
      <c r="T248" s="97"/>
      <c r="AT248" s="25" t="s">
        <v>343</v>
      </c>
      <c r="AU248" s="25" t="s">
        <v>92</v>
      </c>
    </row>
    <row r="249" spans="2:51" s="12" customFormat="1" ht="13.5">
      <c r="B249" s="253"/>
      <c r="C249" s="254"/>
      <c r="D249" s="239" t="s">
        <v>278</v>
      </c>
      <c r="E249" s="255" t="s">
        <v>40</v>
      </c>
      <c r="F249" s="256" t="s">
        <v>3131</v>
      </c>
      <c r="G249" s="254"/>
      <c r="H249" s="257">
        <v>16.72</v>
      </c>
      <c r="I249" s="258"/>
      <c r="J249" s="254"/>
      <c r="K249" s="254"/>
      <c r="L249" s="259"/>
      <c r="M249" s="260"/>
      <c r="N249" s="261"/>
      <c r="O249" s="261"/>
      <c r="P249" s="261"/>
      <c r="Q249" s="261"/>
      <c r="R249" s="261"/>
      <c r="S249" s="261"/>
      <c r="T249" s="262"/>
      <c r="AT249" s="263" t="s">
        <v>278</v>
      </c>
      <c r="AU249" s="263" t="s">
        <v>92</v>
      </c>
      <c r="AV249" s="12" t="s">
        <v>92</v>
      </c>
      <c r="AW249" s="12" t="s">
        <v>47</v>
      </c>
      <c r="AX249" s="12" t="s">
        <v>24</v>
      </c>
      <c r="AY249" s="263" t="s">
        <v>261</v>
      </c>
    </row>
    <row r="250" spans="2:65" s="1" customFormat="1" ht="22.8" customHeight="1">
      <c r="B250" s="48"/>
      <c r="C250" s="301" t="s">
        <v>728</v>
      </c>
      <c r="D250" s="301" t="s">
        <v>510</v>
      </c>
      <c r="E250" s="302" t="s">
        <v>3132</v>
      </c>
      <c r="F250" s="303" t="s">
        <v>3133</v>
      </c>
      <c r="G250" s="304" t="s">
        <v>474</v>
      </c>
      <c r="H250" s="305">
        <v>7</v>
      </c>
      <c r="I250" s="306"/>
      <c r="J250" s="305">
        <f>ROUND(I250*H250,2)</f>
        <v>0</v>
      </c>
      <c r="K250" s="303" t="s">
        <v>266</v>
      </c>
      <c r="L250" s="307"/>
      <c r="M250" s="308" t="s">
        <v>40</v>
      </c>
      <c r="N250" s="309" t="s">
        <v>55</v>
      </c>
      <c r="O250" s="49"/>
      <c r="P250" s="236">
        <f>O250*H250</f>
        <v>0</v>
      </c>
      <c r="Q250" s="236">
        <v>1.747</v>
      </c>
      <c r="R250" s="236">
        <f>Q250*H250</f>
        <v>12.229000000000001</v>
      </c>
      <c r="S250" s="236">
        <v>0</v>
      </c>
      <c r="T250" s="237">
        <f>S250*H250</f>
        <v>0</v>
      </c>
      <c r="AR250" s="25" t="s">
        <v>308</v>
      </c>
      <c r="AT250" s="25" t="s">
        <v>510</v>
      </c>
      <c r="AU250" s="25" t="s">
        <v>92</v>
      </c>
      <c r="AY250" s="25" t="s">
        <v>261</v>
      </c>
      <c r="BE250" s="238">
        <f>IF(N250="základní",J250,0)</f>
        <v>0</v>
      </c>
      <c r="BF250" s="238">
        <f>IF(N250="snížená",J250,0)</f>
        <v>0</v>
      </c>
      <c r="BG250" s="238">
        <f>IF(N250="zákl. přenesená",J250,0)</f>
        <v>0</v>
      </c>
      <c r="BH250" s="238">
        <f>IF(N250="sníž. přenesená",J250,0)</f>
        <v>0</v>
      </c>
      <c r="BI250" s="238">
        <f>IF(N250="nulová",J250,0)</f>
        <v>0</v>
      </c>
      <c r="BJ250" s="25" t="s">
        <v>24</v>
      </c>
      <c r="BK250" s="238">
        <f>ROUND(I250*H250,2)</f>
        <v>0</v>
      </c>
      <c r="BL250" s="25" t="s">
        <v>287</v>
      </c>
      <c r="BM250" s="25" t="s">
        <v>3134</v>
      </c>
    </row>
    <row r="251" spans="2:47" s="1" customFormat="1" ht="13.5">
      <c r="B251" s="48"/>
      <c r="C251" s="76"/>
      <c r="D251" s="239" t="s">
        <v>269</v>
      </c>
      <c r="E251" s="76"/>
      <c r="F251" s="240" t="s">
        <v>3135</v>
      </c>
      <c r="G251" s="76"/>
      <c r="H251" s="76"/>
      <c r="I251" s="198"/>
      <c r="J251" s="76"/>
      <c r="K251" s="76"/>
      <c r="L251" s="74"/>
      <c r="M251" s="241"/>
      <c r="N251" s="49"/>
      <c r="O251" s="49"/>
      <c r="P251" s="49"/>
      <c r="Q251" s="49"/>
      <c r="R251" s="49"/>
      <c r="S251" s="49"/>
      <c r="T251" s="97"/>
      <c r="AT251" s="25" t="s">
        <v>269</v>
      </c>
      <c r="AU251" s="25" t="s">
        <v>92</v>
      </c>
    </row>
    <row r="252" spans="2:51" s="12" customFormat="1" ht="13.5">
      <c r="B252" s="253"/>
      <c r="C252" s="254"/>
      <c r="D252" s="239" t="s">
        <v>278</v>
      </c>
      <c r="E252" s="255" t="s">
        <v>40</v>
      </c>
      <c r="F252" s="256" t="s">
        <v>3136</v>
      </c>
      <c r="G252" s="254"/>
      <c r="H252" s="257">
        <v>7</v>
      </c>
      <c r="I252" s="258"/>
      <c r="J252" s="254"/>
      <c r="K252" s="254"/>
      <c r="L252" s="259"/>
      <c r="M252" s="260"/>
      <c r="N252" s="261"/>
      <c r="O252" s="261"/>
      <c r="P252" s="261"/>
      <c r="Q252" s="261"/>
      <c r="R252" s="261"/>
      <c r="S252" s="261"/>
      <c r="T252" s="262"/>
      <c r="AT252" s="263" t="s">
        <v>278</v>
      </c>
      <c r="AU252" s="263" t="s">
        <v>92</v>
      </c>
      <c r="AV252" s="12" t="s">
        <v>92</v>
      </c>
      <c r="AW252" s="12" t="s">
        <v>47</v>
      </c>
      <c r="AX252" s="12" t="s">
        <v>24</v>
      </c>
      <c r="AY252" s="263" t="s">
        <v>261</v>
      </c>
    </row>
    <row r="253" spans="2:65" s="1" customFormat="1" ht="14.4" customHeight="1">
      <c r="B253" s="48"/>
      <c r="C253" s="228" t="s">
        <v>734</v>
      </c>
      <c r="D253" s="228" t="s">
        <v>262</v>
      </c>
      <c r="E253" s="229" t="s">
        <v>3137</v>
      </c>
      <c r="F253" s="230" t="s">
        <v>3138</v>
      </c>
      <c r="G253" s="231" t="s">
        <v>474</v>
      </c>
      <c r="H253" s="232">
        <v>2</v>
      </c>
      <c r="I253" s="233"/>
      <c r="J253" s="232">
        <f>ROUND(I253*H253,2)</f>
        <v>0</v>
      </c>
      <c r="K253" s="230" t="s">
        <v>266</v>
      </c>
      <c r="L253" s="74"/>
      <c r="M253" s="234" t="s">
        <v>40</v>
      </c>
      <c r="N253" s="235" t="s">
        <v>55</v>
      </c>
      <c r="O253" s="49"/>
      <c r="P253" s="236">
        <f>O253*H253</f>
        <v>0</v>
      </c>
      <c r="Q253" s="236">
        <v>0</v>
      </c>
      <c r="R253" s="236">
        <f>Q253*H253</f>
        <v>0</v>
      </c>
      <c r="S253" s="236">
        <v>0</v>
      </c>
      <c r="T253" s="237">
        <f>S253*H253</f>
        <v>0</v>
      </c>
      <c r="AR253" s="25" t="s">
        <v>287</v>
      </c>
      <c r="AT253" s="25" t="s">
        <v>262</v>
      </c>
      <c r="AU253" s="25" t="s">
        <v>92</v>
      </c>
      <c r="AY253" s="25" t="s">
        <v>261</v>
      </c>
      <c r="BE253" s="238">
        <f>IF(N253="základní",J253,0)</f>
        <v>0</v>
      </c>
      <c r="BF253" s="238">
        <f>IF(N253="snížená",J253,0)</f>
        <v>0</v>
      </c>
      <c r="BG253" s="238">
        <f>IF(N253="zákl. přenesená",J253,0)</f>
        <v>0</v>
      </c>
      <c r="BH253" s="238">
        <f>IF(N253="sníž. přenesená",J253,0)</f>
        <v>0</v>
      </c>
      <c r="BI253" s="238">
        <f>IF(N253="nulová",J253,0)</f>
        <v>0</v>
      </c>
      <c r="BJ253" s="25" t="s">
        <v>24</v>
      </c>
      <c r="BK253" s="238">
        <f>ROUND(I253*H253,2)</f>
        <v>0</v>
      </c>
      <c r="BL253" s="25" t="s">
        <v>287</v>
      </c>
      <c r="BM253" s="25" t="s">
        <v>3139</v>
      </c>
    </row>
    <row r="254" spans="2:47" s="1" customFormat="1" ht="13.5">
      <c r="B254" s="48"/>
      <c r="C254" s="76"/>
      <c r="D254" s="239" t="s">
        <v>269</v>
      </c>
      <c r="E254" s="76"/>
      <c r="F254" s="240" t="s">
        <v>3140</v>
      </c>
      <c r="G254" s="76"/>
      <c r="H254" s="76"/>
      <c r="I254" s="198"/>
      <c r="J254" s="76"/>
      <c r="K254" s="76"/>
      <c r="L254" s="74"/>
      <c r="M254" s="241"/>
      <c r="N254" s="49"/>
      <c r="O254" s="49"/>
      <c r="P254" s="49"/>
      <c r="Q254" s="49"/>
      <c r="R254" s="49"/>
      <c r="S254" s="49"/>
      <c r="T254" s="97"/>
      <c r="AT254" s="25" t="s">
        <v>269</v>
      </c>
      <c r="AU254" s="25" t="s">
        <v>92</v>
      </c>
    </row>
    <row r="255" spans="2:47" s="1" customFormat="1" ht="13.5">
      <c r="B255" s="48"/>
      <c r="C255" s="76"/>
      <c r="D255" s="239" t="s">
        <v>343</v>
      </c>
      <c r="E255" s="76"/>
      <c r="F255" s="242" t="s">
        <v>3141</v>
      </c>
      <c r="G255" s="76"/>
      <c r="H255" s="76"/>
      <c r="I255" s="198"/>
      <c r="J255" s="76"/>
      <c r="K255" s="76"/>
      <c r="L255" s="74"/>
      <c r="M255" s="241"/>
      <c r="N255" s="49"/>
      <c r="O255" s="49"/>
      <c r="P255" s="49"/>
      <c r="Q255" s="49"/>
      <c r="R255" s="49"/>
      <c r="S255" s="49"/>
      <c r="T255" s="97"/>
      <c r="AT255" s="25" t="s">
        <v>343</v>
      </c>
      <c r="AU255" s="25" t="s">
        <v>92</v>
      </c>
    </row>
    <row r="256" spans="2:65" s="1" customFormat="1" ht="22.8" customHeight="1">
      <c r="B256" s="48"/>
      <c r="C256" s="228" t="s">
        <v>739</v>
      </c>
      <c r="D256" s="228" t="s">
        <v>262</v>
      </c>
      <c r="E256" s="229" t="s">
        <v>3142</v>
      </c>
      <c r="F256" s="230" t="s">
        <v>3143</v>
      </c>
      <c r="G256" s="231" t="s">
        <v>504</v>
      </c>
      <c r="H256" s="232">
        <v>0.52</v>
      </c>
      <c r="I256" s="233"/>
      <c r="J256" s="232">
        <f>ROUND(I256*H256,2)</f>
        <v>0</v>
      </c>
      <c r="K256" s="230" t="s">
        <v>266</v>
      </c>
      <c r="L256" s="74"/>
      <c r="M256" s="234" t="s">
        <v>40</v>
      </c>
      <c r="N256" s="235" t="s">
        <v>55</v>
      </c>
      <c r="O256" s="49"/>
      <c r="P256" s="236">
        <f>O256*H256</f>
        <v>0</v>
      </c>
      <c r="Q256" s="236">
        <v>0.0001785</v>
      </c>
      <c r="R256" s="236">
        <f>Q256*H256</f>
        <v>9.282000000000001E-05</v>
      </c>
      <c r="S256" s="236">
        <v>0</v>
      </c>
      <c r="T256" s="237">
        <f>S256*H256</f>
        <v>0</v>
      </c>
      <c r="AR256" s="25" t="s">
        <v>287</v>
      </c>
      <c r="AT256" s="25" t="s">
        <v>262</v>
      </c>
      <c r="AU256" s="25" t="s">
        <v>92</v>
      </c>
      <c r="AY256" s="25" t="s">
        <v>261</v>
      </c>
      <c r="BE256" s="238">
        <f>IF(N256="základní",J256,0)</f>
        <v>0</v>
      </c>
      <c r="BF256" s="238">
        <f>IF(N256="snížená",J256,0)</f>
        <v>0</v>
      </c>
      <c r="BG256" s="238">
        <f>IF(N256="zákl. přenesená",J256,0)</f>
        <v>0</v>
      </c>
      <c r="BH256" s="238">
        <f>IF(N256="sníž. přenesená",J256,0)</f>
        <v>0</v>
      </c>
      <c r="BI256" s="238">
        <f>IF(N256="nulová",J256,0)</f>
        <v>0</v>
      </c>
      <c r="BJ256" s="25" t="s">
        <v>24</v>
      </c>
      <c r="BK256" s="238">
        <f>ROUND(I256*H256,2)</f>
        <v>0</v>
      </c>
      <c r="BL256" s="25" t="s">
        <v>287</v>
      </c>
      <c r="BM256" s="25" t="s">
        <v>3144</v>
      </c>
    </row>
    <row r="257" spans="2:47" s="1" customFormat="1" ht="13.5">
      <c r="B257" s="48"/>
      <c r="C257" s="76"/>
      <c r="D257" s="239" t="s">
        <v>269</v>
      </c>
      <c r="E257" s="76"/>
      <c r="F257" s="240" t="s">
        <v>3145</v>
      </c>
      <c r="G257" s="76"/>
      <c r="H257" s="76"/>
      <c r="I257" s="198"/>
      <c r="J257" s="76"/>
      <c r="K257" s="76"/>
      <c r="L257" s="74"/>
      <c r="M257" s="241"/>
      <c r="N257" s="49"/>
      <c r="O257" s="49"/>
      <c r="P257" s="49"/>
      <c r="Q257" s="49"/>
      <c r="R257" s="49"/>
      <c r="S257" s="49"/>
      <c r="T257" s="97"/>
      <c r="AT257" s="25" t="s">
        <v>269</v>
      </c>
      <c r="AU257" s="25" t="s">
        <v>92</v>
      </c>
    </row>
    <row r="258" spans="2:51" s="12" customFormat="1" ht="13.5">
      <c r="B258" s="253"/>
      <c r="C258" s="254"/>
      <c r="D258" s="239" t="s">
        <v>278</v>
      </c>
      <c r="E258" s="255" t="s">
        <v>40</v>
      </c>
      <c r="F258" s="256" t="s">
        <v>3146</v>
      </c>
      <c r="G258" s="254"/>
      <c r="H258" s="257">
        <v>0.52</v>
      </c>
      <c r="I258" s="258"/>
      <c r="J258" s="254"/>
      <c r="K258" s="254"/>
      <c r="L258" s="259"/>
      <c r="M258" s="260"/>
      <c r="N258" s="261"/>
      <c r="O258" s="261"/>
      <c r="P258" s="261"/>
      <c r="Q258" s="261"/>
      <c r="R258" s="261"/>
      <c r="S258" s="261"/>
      <c r="T258" s="262"/>
      <c r="AT258" s="263" t="s">
        <v>278</v>
      </c>
      <c r="AU258" s="263" t="s">
        <v>92</v>
      </c>
      <c r="AV258" s="12" t="s">
        <v>92</v>
      </c>
      <c r="AW258" s="12" t="s">
        <v>47</v>
      </c>
      <c r="AX258" s="12" t="s">
        <v>24</v>
      </c>
      <c r="AY258" s="263" t="s">
        <v>261</v>
      </c>
    </row>
    <row r="259" spans="2:65" s="1" customFormat="1" ht="14.4" customHeight="1">
      <c r="B259" s="48"/>
      <c r="C259" s="228" t="s">
        <v>746</v>
      </c>
      <c r="D259" s="228" t="s">
        <v>262</v>
      </c>
      <c r="E259" s="229" t="s">
        <v>3147</v>
      </c>
      <c r="F259" s="230" t="s">
        <v>3148</v>
      </c>
      <c r="G259" s="231" t="s">
        <v>857</v>
      </c>
      <c r="H259" s="232">
        <v>8</v>
      </c>
      <c r="I259" s="233"/>
      <c r="J259" s="232">
        <f>ROUND(I259*H259,2)</f>
        <v>0</v>
      </c>
      <c r="K259" s="230" t="s">
        <v>266</v>
      </c>
      <c r="L259" s="74"/>
      <c r="M259" s="234" t="s">
        <v>40</v>
      </c>
      <c r="N259" s="235" t="s">
        <v>55</v>
      </c>
      <c r="O259" s="49"/>
      <c r="P259" s="236">
        <f>O259*H259</f>
        <v>0</v>
      </c>
      <c r="Q259" s="236">
        <v>0</v>
      </c>
      <c r="R259" s="236">
        <f>Q259*H259</f>
        <v>0</v>
      </c>
      <c r="S259" s="236">
        <v>0.98</v>
      </c>
      <c r="T259" s="237">
        <f>S259*H259</f>
        <v>7.84</v>
      </c>
      <c r="AR259" s="25" t="s">
        <v>287</v>
      </c>
      <c r="AT259" s="25" t="s">
        <v>262</v>
      </c>
      <c r="AU259" s="25" t="s">
        <v>92</v>
      </c>
      <c r="AY259" s="25" t="s">
        <v>261</v>
      </c>
      <c r="BE259" s="238">
        <f>IF(N259="základní",J259,0)</f>
        <v>0</v>
      </c>
      <c r="BF259" s="238">
        <f>IF(N259="snížená",J259,0)</f>
        <v>0</v>
      </c>
      <c r="BG259" s="238">
        <f>IF(N259="zákl. přenesená",J259,0)</f>
        <v>0</v>
      </c>
      <c r="BH259" s="238">
        <f>IF(N259="sníž. přenesená",J259,0)</f>
        <v>0</v>
      </c>
      <c r="BI259" s="238">
        <f>IF(N259="nulová",J259,0)</f>
        <v>0</v>
      </c>
      <c r="BJ259" s="25" t="s">
        <v>24</v>
      </c>
      <c r="BK259" s="238">
        <f>ROUND(I259*H259,2)</f>
        <v>0</v>
      </c>
      <c r="BL259" s="25" t="s">
        <v>287</v>
      </c>
      <c r="BM259" s="25" t="s">
        <v>3149</v>
      </c>
    </row>
    <row r="260" spans="2:47" s="1" customFormat="1" ht="13.5">
      <c r="B260" s="48"/>
      <c r="C260" s="76"/>
      <c r="D260" s="239" t="s">
        <v>269</v>
      </c>
      <c r="E260" s="76"/>
      <c r="F260" s="240" t="s">
        <v>3150</v>
      </c>
      <c r="G260" s="76"/>
      <c r="H260" s="76"/>
      <c r="I260" s="198"/>
      <c r="J260" s="76"/>
      <c r="K260" s="76"/>
      <c r="L260" s="74"/>
      <c r="M260" s="241"/>
      <c r="N260" s="49"/>
      <c r="O260" s="49"/>
      <c r="P260" s="49"/>
      <c r="Q260" s="49"/>
      <c r="R260" s="49"/>
      <c r="S260" s="49"/>
      <c r="T260" s="97"/>
      <c r="AT260" s="25" t="s">
        <v>269</v>
      </c>
      <c r="AU260" s="25" t="s">
        <v>92</v>
      </c>
    </row>
    <row r="261" spans="2:47" s="1" customFormat="1" ht="13.5">
      <c r="B261" s="48"/>
      <c r="C261" s="76"/>
      <c r="D261" s="239" t="s">
        <v>343</v>
      </c>
      <c r="E261" s="76"/>
      <c r="F261" s="242" t="s">
        <v>3151</v>
      </c>
      <c r="G261" s="76"/>
      <c r="H261" s="76"/>
      <c r="I261" s="198"/>
      <c r="J261" s="76"/>
      <c r="K261" s="76"/>
      <c r="L261" s="74"/>
      <c r="M261" s="241"/>
      <c r="N261" s="49"/>
      <c r="O261" s="49"/>
      <c r="P261" s="49"/>
      <c r="Q261" s="49"/>
      <c r="R261" s="49"/>
      <c r="S261" s="49"/>
      <c r="T261" s="97"/>
      <c r="AT261" s="25" t="s">
        <v>343</v>
      </c>
      <c r="AU261" s="25" t="s">
        <v>92</v>
      </c>
    </row>
    <row r="262" spans="2:65" s="1" customFormat="1" ht="22.8" customHeight="1">
      <c r="B262" s="48"/>
      <c r="C262" s="228" t="s">
        <v>752</v>
      </c>
      <c r="D262" s="228" t="s">
        <v>262</v>
      </c>
      <c r="E262" s="229" t="s">
        <v>1252</v>
      </c>
      <c r="F262" s="230" t="s">
        <v>1253</v>
      </c>
      <c r="G262" s="231" t="s">
        <v>340</v>
      </c>
      <c r="H262" s="232">
        <v>17.77</v>
      </c>
      <c r="I262" s="233"/>
      <c r="J262" s="232">
        <f>ROUND(I262*H262,2)</f>
        <v>0</v>
      </c>
      <c r="K262" s="230" t="s">
        <v>266</v>
      </c>
      <c r="L262" s="74"/>
      <c r="M262" s="234" t="s">
        <v>40</v>
      </c>
      <c r="N262" s="235" t="s">
        <v>55</v>
      </c>
      <c r="O262" s="49"/>
      <c r="P262" s="236">
        <f>O262*H262</f>
        <v>0</v>
      </c>
      <c r="Q262" s="236">
        <v>0</v>
      </c>
      <c r="R262" s="236">
        <f>Q262*H262</f>
        <v>0</v>
      </c>
      <c r="S262" s="236">
        <v>0</v>
      </c>
      <c r="T262" s="237">
        <f>S262*H262</f>
        <v>0</v>
      </c>
      <c r="AR262" s="25" t="s">
        <v>287</v>
      </c>
      <c r="AT262" s="25" t="s">
        <v>262</v>
      </c>
      <c r="AU262" s="25" t="s">
        <v>92</v>
      </c>
      <c r="AY262" s="25" t="s">
        <v>261</v>
      </c>
      <c r="BE262" s="238">
        <f>IF(N262="základní",J262,0)</f>
        <v>0</v>
      </c>
      <c r="BF262" s="238">
        <f>IF(N262="snížená",J262,0)</f>
        <v>0</v>
      </c>
      <c r="BG262" s="238">
        <f>IF(N262="zákl. přenesená",J262,0)</f>
        <v>0</v>
      </c>
      <c r="BH262" s="238">
        <f>IF(N262="sníž. přenesená",J262,0)</f>
        <v>0</v>
      </c>
      <c r="BI262" s="238">
        <f>IF(N262="nulová",J262,0)</f>
        <v>0</v>
      </c>
      <c r="BJ262" s="25" t="s">
        <v>24</v>
      </c>
      <c r="BK262" s="238">
        <f>ROUND(I262*H262,2)</f>
        <v>0</v>
      </c>
      <c r="BL262" s="25" t="s">
        <v>287</v>
      </c>
      <c r="BM262" s="25" t="s">
        <v>3152</v>
      </c>
    </row>
    <row r="263" spans="2:47" s="1" customFormat="1" ht="13.5">
      <c r="B263" s="48"/>
      <c r="C263" s="76"/>
      <c r="D263" s="239" t="s">
        <v>269</v>
      </c>
      <c r="E263" s="76"/>
      <c r="F263" s="240" t="s">
        <v>1255</v>
      </c>
      <c r="G263" s="76"/>
      <c r="H263" s="76"/>
      <c r="I263" s="198"/>
      <c r="J263" s="76"/>
      <c r="K263" s="76"/>
      <c r="L263" s="74"/>
      <c r="M263" s="241"/>
      <c r="N263" s="49"/>
      <c r="O263" s="49"/>
      <c r="P263" s="49"/>
      <c r="Q263" s="49"/>
      <c r="R263" s="49"/>
      <c r="S263" s="49"/>
      <c r="T263" s="97"/>
      <c r="AT263" s="25" t="s">
        <v>269</v>
      </c>
      <c r="AU263" s="25" t="s">
        <v>92</v>
      </c>
    </row>
    <row r="264" spans="2:47" s="1" customFormat="1" ht="13.5">
      <c r="B264" s="48"/>
      <c r="C264" s="76"/>
      <c r="D264" s="239" t="s">
        <v>343</v>
      </c>
      <c r="E264" s="76"/>
      <c r="F264" s="242" t="s">
        <v>1256</v>
      </c>
      <c r="G264" s="76"/>
      <c r="H264" s="76"/>
      <c r="I264" s="198"/>
      <c r="J264" s="76"/>
      <c r="K264" s="76"/>
      <c r="L264" s="74"/>
      <c r="M264" s="241"/>
      <c r="N264" s="49"/>
      <c r="O264" s="49"/>
      <c r="P264" s="49"/>
      <c r="Q264" s="49"/>
      <c r="R264" s="49"/>
      <c r="S264" s="49"/>
      <c r="T264" s="97"/>
      <c r="AT264" s="25" t="s">
        <v>343</v>
      </c>
      <c r="AU264" s="25" t="s">
        <v>92</v>
      </c>
    </row>
    <row r="265" spans="2:51" s="12" customFormat="1" ht="13.5">
      <c r="B265" s="253"/>
      <c r="C265" s="254"/>
      <c r="D265" s="239" t="s">
        <v>278</v>
      </c>
      <c r="E265" s="255" t="s">
        <v>40</v>
      </c>
      <c r="F265" s="256" t="s">
        <v>3153</v>
      </c>
      <c r="G265" s="254"/>
      <c r="H265" s="257">
        <v>10.85</v>
      </c>
      <c r="I265" s="258"/>
      <c r="J265" s="254"/>
      <c r="K265" s="254"/>
      <c r="L265" s="259"/>
      <c r="M265" s="260"/>
      <c r="N265" s="261"/>
      <c r="O265" s="261"/>
      <c r="P265" s="261"/>
      <c r="Q265" s="261"/>
      <c r="R265" s="261"/>
      <c r="S265" s="261"/>
      <c r="T265" s="262"/>
      <c r="AT265" s="263" t="s">
        <v>278</v>
      </c>
      <c r="AU265" s="263" t="s">
        <v>92</v>
      </c>
      <c r="AV265" s="12" t="s">
        <v>92</v>
      </c>
      <c r="AW265" s="12" t="s">
        <v>47</v>
      </c>
      <c r="AX265" s="12" t="s">
        <v>84</v>
      </c>
      <c r="AY265" s="263" t="s">
        <v>261</v>
      </c>
    </row>
    <row r="266" spans="2:51" s="12" customFormat="1" ht="13.5">
      <c r="B266" s="253"/>
      <c r="C266" s="254"/>
      <c r="D266" s="239" t="s">
        <v>278</v>
      </c>
      <c r="E266" s="255" t="s">
        <v>40</v>
      </c>
      <c r="F266" s="256" t="s">
        <v>3154</v>
      </c>
      <c r="G266" s="254"/>
      <c r="H266" s="257">
        <v>5.75</v>
      </c>
      <c r="I266" s="258"/>
      <c r="J266" s="254"/>
      <c r="K266" s="254"/>
      <c r="L266" s="259"/>
      <c r="M266" s="260"/>
      <c r="N266" s="261"/>
      <c r="O266" s="261"/>
      <c r="P266" s="261"/>
      <c r="Q266" s="261"/>
      <c r="R266" s="261"/>
      <c r="S266" s="261"/>
      <c r="T266" s="262"/>
      <c r="AT266" s="263" t="s">
        <v>278</v>
      </c>
      <c r="AU266" s="263" t="s">
        <v>92</v>
      </c>
      <c r="AV266" s="12" t="s">
        <v>92</v>
      </c>
      <c r="AW266" s="12" t="s">
        <v>47</v>
      </c>
      <c r="AX266" s="12" t="s">
        <v>84</v>
      </c>
      <c r="AY266" s="263" t="s">
        <v>261</v>
      </c>
    </row>
    <row r="267" spans="2:51" s="12" customFormat="1" ht="13.5">
      <c r="B267" s="253"/>
      <c r="C267" s="254"/>
      <c r="D267" s="239" t="s">
        <v>278</v>
      </c>
      <c r="E267" s="255" t="s">
        <v>40</v>
      </c>
      <c r="F267" s="256" t="s">
        <v>3155</v>
      </c>
      <c r="G267" s="254"/>
      <c r="H267" s="257">
        <v>1.17</v>
      </c>
      <c r="I267" s="258"/>
      <c r="J267" s="254"/>
      <c r="K267" s="254"/>
      <c r="L267" s="259"/>
      <c r="M267" s="260"/>
      <c r="N267" s="261"/>
      <c r="O267" s="261"/>
      <c r="P267" s="261"/>
      <c r="Q267" s="261"/>
      <c r="R267" s="261"/>
      <c r="S267" s="261"/>
      <c r="T267" s="262"/>
      <c r="AT267" s="263" t="s">
        <v>278</v>
      </c>
      <c r="AU267" s="263" t="s">
        <v>92</v>
      </c>
      <c r="AV267" s="12" t="s">
        <v>92</v>
      </c>
      <c r="AW267" s="12" t="s">
        <v>47</v>
      </c>
      <c r="AX267" s="12" t="s">
        <v>84</v>
      </c>
      <c r="AY267" s="263" t="s">
        <v>261</v>
      </c>
    </row>
    <row r="268" spans="2:51" s="15" customFormat="1" ht="13.5">
      <c r="B268" s="290"/>
      <c r="C268" s="291"/>
      <c r="D268" s="239" t="s">
        <v>278</v>
      </c>
      <c r="E268" s="292" t="s">
        <v>40</v>
      </c>
      <c r="F268" s="293" t="s">
        <v>380</v>
      </c>
      <c r="G268" s="291"/>
      <c r="H268" s="294">
        <v>17.77</v>
      </c>
      <c r="I268" s="295"/>
      <c r="J268" s="291"/>
      <c r="K268" s="291"/>
      <c r="L268" s="296"/>
      <c r="M268" s="297"/>
      <c r="N268" s="298"/>
      <c r="O268" s="298"/>
      <c r="P268" s="298"/>
      <c r="Q268" s="298"/>
      <c r="R268" s="298"/>
      <c r="S268" s="298"/>
      <c r="T268" s="299"/>
      <c r="AT268" s="300" t="s">
        <v>278</v>
      </c>
      <c r="AU268" s="300" t="s">
        <v>92</v>
      </c>
      <c r="AV268" s="15" t="s">
        <v>287</v>
      </c>
      <c r="AW268" s="15" t="s">
        <v>47</v>
      </c>
      <c r="AX268" s="15" t="s">
        <v>24</v>
      </c>
      <c r="AY268" s="300" t="s">
        <v>261</v>
      </c>
    </row>
    <row r="269" spans="2:65" s="1" customFormat="1" ht="22.8" customHeight="1">
      <c r="B269" s="48"/>
      <c r="C269" s="228" t="s">
        <v>759</v>
      </c>
      <c r="D269" s="228" t="s">
        <v>262</v>
      </c>
      <c r="E269" s="229" t="s">
        <v>3156</v>
      </c>
      <c r="F269" s="230" t="s">
        <v>3157</v>
      </c>
      <c r="G269" s="231" t="s">
        <v>504</v>
      </c>
      <c r="H269" s="232">
        <v>16.5</v>
      </c>
      <c r="I269" s="233"/>
      <c r="J269" s="232">
        <f>ROUND(I269*H269,2)</f>
        <v>0</v>
      </c>
      <c r="K269" s="230" t="s">
        <v>266</v>
      </c>
      <c r="L269" s="74"/>
      <c r="M269" s="234" t="s">
        <v>40</v>
      </c>
      <c r="N269" s="235" t="s">
        <v>55</v>
      </c>
      <c r="O269" s="49"/>
      <c r="P269" s="236">
        <f>O269*H269</f>
        <v>0</v>
      </c>
      <c r="Q269" s="236">
        <v>0.0835</v>
      </c>
      <c r="R269" s="236">
        <f>Q269*H269</f>
        <v>1.37775</v>
      </c>
      <c r="S269" s="236">
        <v>0</v>
      </c>
      <c r="T269" s="237">
        <f>S269*H269</f>
        <v>0</v>
      </c>
      <c r="AR269" s="25" t="s">
        <v>287</v>
      </c>
      <c r="AT269" s="25" t="s">
        <v>262</v>
      </c>
      <c r="AU269" s="25" t="s">
        <v>92</v>
      </c>
      <c r="AY269" s="25" t="s">
        <v>261</v>
      </c>
      <c r="BE269" s="238">
        <f>IF(N269="základní",J269,0)</f>
        <v>0</v>
      </c>
      <c r="BF269" s="238">
        <f>IF(N269="snížená",J269,0)</f>
        <v>0</v>
      </c>
      <c r="BG269" s="238">
        <f>IF(N269="zákl. přenesená",J269,0)</f>
        <v>0</v>
      </c>
      <c r="BH269" s="238">
        <f>IF(N269="sníž. přenesená",J269,0)</f>
        <v>0</v>
      </c>
      <c r="BI269" s="238">
        <f>IF(N269="nulová",J269,0)</f>
        <v>0</v>
      </c>
      <c r="BJ269" s="25" t="s">
        <v>24</v>
      </c>
      <c r="BK269" s="238">
        <f>ROUND(I269*H269,2)</f>
        <v>0</v>
      </c>
      <c r="BL269" s="25" t="s">
        <v>287</v>
      </c>
      <c r="BM269" s="25" t="s">
        <v>3158</v>
      </c>
    </row>
    <row r="270" spans="2:47" s="1" customFormat="1" ht="13.5">
      <c r="B270" s="48"/>
      <c r="C270" s="76"/>
      <c r="D270" s="239" t="s">
        <v>269</v>
      </c>
      <c r="E270" s="76"/>
      <c r="F270" s="240" t="s">
        <v>3159</v>
      </c>
      <c r="G270" s="76"/>
      <c r="H270" s="76"/>
      <c r="I270" s="198"/>
      <c r="J270" s="76"/>
      <c r="K270" s="76"/>
      <c r="L270" s="74"/>
      <c r="M270" s="241"/>
      <c r="N270" s="49"/>
      <c r="O270" s="49"/>
      <c r="P270" s="49"/>
      <c r="Q270" s="49"/>
      <c r="R270" s="49"/>
      <c r="S270" s="49"/>
      <c r="T270" s="97"/>
      <c r="AT270" s="25" t="s">
        <v>269</v>
      </c>
      <c r="AU270" s="25" t="s">
        <v>92</v>
      </c>
    </row>
    <row r="271" spans="2:47" s="1" customFormat="1" ht="13.5">
      <c r="B271" s="48"/>
      <c r="C271" s="76"/>
      <c r="D271" s="239" t="s">
        <v>343</v>
      </c>
      <c r="E271" s="76"/>
      <c r="F271" s="242" t="s">
        <v>3160</v>
      </c>
      <c r="G271" s="76"/>
      <c r="H271" s="76"/>
      <c r="I271" s="198"/>
      <c r="J271" s="76"/>
      <c r="K271" s="76"/>
      <c r="L271" s="74"/>
      <c r="M271" s="241"/>
      <c r="N271" s="49"/>
      <c r="O271" s="49"/>
      <c r="P271" s="49"/>
      <c r="Q271" s="49"/>
      <c r="R271" s="49"/>
      <c r="S271" s="49"/>
      <c r="T271" s="97"/>
      <c r="AT271" s="25" t="s">
        <v>343</v>
      </c>
      <c r="AU271" s="25" t="s">
        <v>92</v>
      </c>
    </row>
    <row r="272" spans="2:51" s="12" customFormat="1" ht="13.5">
      <c r="B272" s="253"/>
      <c r="C272" s="254"/>
      <c r="D272" s="239" t="s">
        <v>278</v>
      </c>
      <c r="E272" s="255" t="s">
        <v>40</v>
      </c>
      <c r="F272" s="256" t="s">
        <v>3161</v>
      </c>
      <c r="G272" s="254"/>
      <c r="H272" s="257">
        <v>16.5</v>
      </c>
      <c r="I272" s="258"/>
      <c r="J272" s="254"/>
      <c r="K272" s="254"/>
      <c r="L272" s="259"/>
      <c r="M272" s="260"/>
      <c r="N272" s="261"/>
      <c r="O272" s="261"/>
      <c r="P272" s="261"/>
      <c r="Q272" s="261"/>
      <c r="R272" s="261"/>
      <c r="S272" s="261"/>
      <c r="T272" s="262"/>
      <c r="AT272" s="263" t="s">
        <v>278</v>
      </c>
      <c r="AU272" s="263" t="s">
        <v>92</v>
      </c>
      <c r="AV272" s="12" t="s">
        <v>92</v>
      </c>
      <c r="AW272" s="12" t="s">
        <v>47</v>
      </c>
      <c r="AX272" s="12" t="s">
        <v>24</v>
      </c>
      <c r="AY272" s="263" t="s">
        <v>261</v>
      </c>
    </row>
    <row r="273" spans="2:65" s="1" customFormat="1" ht="14.4" customHeight="1">
      <c r="B273" s="48"/>
      <c r="C273" s="301" t="s">
        <v>766</v>
      </c>
      <c r="D273" s="301" t="s">
        <v>510</v>
      </c>
      <c r="E273" s="302" t="s">
        <v>3162</v>
      </c>
      <c r="F273" s="303" t="s">
        <v>3163</v>
      </c>
      <c r="G273" s="304" t="s">
        <v>474</v>
      </c>
      <c r="H273" s="305">
        <v>3</v>
      </c>
      <c r="I273" s="306"/>
      <c r="J273" s="305">
        <f>ROUND(I273*H273,2)</f>
        <v>0</v>
      </c>
      <c r="K273" s="303" t="s">
        <v>266</v>
      </c>
      <c r="L273" s="307"/>
      <c r="M273" s="308" t="s">
        <v>40</v>
      </c>
      <c r="N273" s="309" t="s">
        <v>55</v>
      </c>
      <c r="O273" s="49"/>
      <c r="P273" s="236">
        <f>O273*H273</f>
        <v>0</v>
      </c>
      <c r="Q273" s="236">
        <v>2.37</v>
      </c>
      <c r="R273" s="236">
        <f>Q273*H273</f>
        <v>7.11</v>
      </c>
      <c r="S273" s="236">
        <v>0</v>
      </c>
      <c r="T273" s="237">
        <f>S273*H273</f>
        <v>0</v>
      </c>
      <c r="AR273" s="25" t="s">
        <v>308</v>
      </c>
      <c r="AT273" s="25" t="s">
        <v>510</v>
      </c>
      <c r="AU273" s="25" t="s">
        <v>92</v>
      </c>
      <c r="AY273" s="25" t="s">
        <v>261</v>
      </c>
      <c r="BE273" s="238">
        <f>IF(N273="základní",J273,0)</f>
        <v>0</v>
      </c>
      <c r="BF273" s="238">
        <f>IF(N273="snížená",J273,0)</f>
        <v>0</v>
      </c>
      <c r="BG273" s="238">
        <f>IF(N273="zákl. přenesená",J273,0)</f>
        <v>0</v>
      </c>
      <c r="BH273" s="238">
        <f>IF(N273="sníž. přenesená",J273,0)</f>
        <v>0</v>
      </c>
      <c r="BI273" s="238">
        <f>IF(N273="nulová",J273,0)</f>
        <v>0</v>
      </c>
      <c r="BJ273" s="25" t="s">
        <v>24</v>
      </c>
      <c r="BK273" s="238">
        <f>ROUND(I273*H273,2)</f>
        <v>0</v>
      </c>
      <c r="BL273" s="25" t="s">
        <v>287</v>
      </c>
      <c r="BM273" s="25" t="s">
        <v>3164</v>
      </c>
    </row>
    <row r="274" spans="2:47" s="1" customFormat="1" ht="13.5">
      <c r="B274" s="48"/>
      <c r="C274" s="76"/>
      <c r="D274" s="239" t="s">
        <v>269</v>
      </c>
      <c r="E274" s="76"/>
      <c r="F274" s="240" t="s">
        <v>3165</v>
      </c>
      <c r="G274" s="76"/>
      <c r="H274" s="76"/>
      <c r="I274" s="198"/>
      <c r="J274" s="76"/>
      <c r="K274" s="76"/>
      <c r="L274" s="74"/>
      <c r="M274" s="241"/>
      <c r="N274" s="49"/>
      <c r="O274" s="49"/>
      <c r="P274" s="49"/>
      <c r="Q274" s="49"/>
      <c r="R274" s="49"/>
      <c r="S274" s="49"/>
      <c r="T274" s="97"/>
      <c r="AT274" s="25" t="s">
        <v>269</v>
      </c>
      <c r="AU274" s="25" t="s">
        <v>92</v>
      </c>
    </row>
    <row r="275" spans="2:65" s="1" customFormat="1" ht="14.4" customHeight="1">
      <c r="B275" s="48"/>
      <c r="C275" s="301" t="s">
        <v>773</v>
      </c>
      <c r="D275" s="301" t="s">
        <v>510</v>
      </c>
      <c r="E275" s="302" t="s">
        <v>3166</v>
      </c>
      <c r="F275" s="303" t="s">
        <v>3167</v>
      </c>
      <c r="G275" s="304" t="s">
        <v>474</v>
      </c>
      <c r="H275" s="305">
        <v>1</v>
      </c>
      <c r="I275" s="306"/>
      <c r="J275" s="305">
        <f>ROUND(I275*H275,2)</f>
        <v>0</v>
      </c>
      <c r="K275" s="303" t="s">
        <v>266</v>
      </c>
      <c r="L275" s="307"/>
      <c r="M275" s="308" t="s">
        <v>40</v>
      </c>
      <c r="N275" s="309" t="s">
        <v>55</v>
      </c>
      <c r="O275" s="49"/>
      <c r="P275" s="236">
        <f>O275*H275</f>
        <v>0</v>
      </c>
      <c r="Q275" s="236">
        <v>1.516</v>
      </c>
      <c r="R275" s="236">
        <f>Q275*H275</f>
        <v>1.516</v>
      </c>
      <c r="S275" s="236">
        <v>0</v>
      </c>
      <c r="T275" s="237">
        <f>S275*H275</f>
        <v>0</v>
      </c>
      <c r="AR275" s="25" t="s">
        <v>308</v>
      </c>
      <c r="AT275" s="25" t="s">
        <v>510</v>
      </c>
      <c r="AU275" s="25" t="s">
        <v>92</v>
      </c>
      <c r="AY275" s="25" t="s">
        <v>261</v>
      </c>
      <c r="BE275" s="238">
        <f>IF(N275="základní",J275,0)</f>
        <v>0</v>
      </c>
      <c r="BF275" s="238">
        <f>IF(N275="snížená",J275,0)</f>
        <v>0</v>
      </c>
      <c r="BG275" s="238">
        <f>IF(N275="zákl. přenesená",J275,0)</f>
        <v>0</v>
      </c>
      <c r="BH275" s="238">
        <f>IF(N275="sníž. přenesená",J275,0)</f>
        <v>0</v>
      </c>
      <c r="BI275" s="238">
        <f>IF(N275="nulová",J275,0)</f>
        <v>0</v>
      </c>
      <c r="BJ275" s="25" t="s">
        <v>24</v>
      </c>
      <c r="BK275" s="238">
        <f>ROUND(I275*H275,2)</f>
        <v>0</v>
      </c>
      <c r="BL275" s="25" t="s">
        <v>287</v>
      </c>
      <c r="BM275" s="25" t="s">
        <v>3168</v>
      </c>
    </row>
    <row r="276" spans="2:47" s="1" customFormat="1" ht="13.5">
      <c r="B276" s="48"/>
      <c r="C276" s="76"/>
      <c r="D276" s="239" t="s">
        <v>269</v>
      </c>
      <c r="E276" s="76"/>
      <c r="F276" s="240" t="s">
        <v>3169</v>
      </c>
      <c r="G276" s="76"/>
      <c r="H276" s="76"/>
      <c r="I276" s="198"/>
      <c r="J276" s="76"/>
      <c r="K276" s="76"/>
      <c r="L276" s="74"/>
      <c r="M276" s="241"/>
      <c r="N276" s="49"/>
      <c r="O276" s="49"/>
      <c r="P276" s="49"/>
      <c r="Q276" s="49"/>
      <c r="R276" s="49"/>
      <c r="S276" s="49"/>
      <c r="T276" s="97"/>
      <c r="AT276" s="25" t="s">
        <v>269</v>
      </c>
      <c r="AU276" s="25" t="s">
        <v>92</v>
      </c>
    </row>
    <row r="277" spans="2:63" s="10" customFormat="1" ht="29.85" customHeight="1">
      <c r="B277" s="214"/>
      <c r="C277" s="215"/>
      <c r="D277" s="216" t="s">
        <v>83</v>
      </c>
      <c r="E277" s="274" t="s">
        <v>893</v>
      </c>
      <c r="F277" s="274" t="s">
        <v>894</v>
      </c>
      <c r="G277" s="215"/>
      <c r="H277" s="215"/>
      <c r="I277" s="218"/>
      <c r="J277" s="275">
        <f>BK277</f>
        <v>0</v>
      </c>
      <c r="K277" s="215"/>
      <c r="L277" s="220"/>
      <c r="M277" s="221"/>
      <c r="N277" s="222"/>
      <c r="O277" s="222"/>
      <c r="P277" s="223">
        <f>SUM(P278:P293)</f>
        <v>0</v>
      </c>
      <c r="Q277" s="222"/>
      <c r="R277" s="223">
        <f>SUM(R278:R293)</f>
        <v>0</v>
      </c>
      <c r="S277" s="222"/>
      <c r="T277" s="224">
        <f>SUM(T278:T293)</f>
        <v>0</v>
      </c>
      <c r="AR277" s="225" t="s">
        <v>24</v>
      </c>
      <c r="AT277" s="226" t="s">
        <v>83</v>
      </c>
      <c r="AU277" s="226" t="s">
        <v>24</v>
      </c>
      <c r="AY277" s="225" t="s">
        <v>261</v>
      </c>
      <c r="BK277" s="227">
        <f>SUM(BK278:BK293)</f>
        <v>0</v>
      </c>
    </row>
    <row r="278" spans="2:65" s="1" customFormat="1" ht="14.4" customHeight="1">
      <c r="B278" s="48"/>
      <c r="C278" s="228" t="s">
        <v>779</v>
      </c>
      <c r="D278" s="228" t="s">
        <v>262</v>
      </c>
      <c r="E278" s="229" t="s">
        <v>3170</v>
      </c>
      <c r="F278" s="230" t="s">
        <v>3171</v>
      </c>
      <c r="G278" s="231" t="s">
        <v>363</v>
      </c>
      <c r="H278" s="232">
        <v>122.88</v>
      </c>
      <c r="I278" s="233"/>
      <c r="J278" s="232">
        <f>ROUND(I278*H278,2)</f>
        <v>0</v>
      </c>
      <c r="K278" s="230" t="s">
        <v>266</v>
      </c>
      <c r="L278" s="74"/>
      <c r="M278" s="234" t="s">
        <v>40</v>
      </c>
      <c r="N278" s="235" t="s">
        <v>55</v>
      </c>
      <c r="O278" s="49"/>
      <c r="P278" s="236">
        <f>O278*H278</f>
        <v>0</v>
      </c>
      <c r="Q278" s="236">
        <v>0</v>
      </c>
      <c r="R278" s="236">
        <f>Q278*H278</f>
        <v>0</v>
      </c>
      <c r="S278" s="236">
        <v>0</v>
      </c>
      <c r="T278" s="237">
        <f>S278*H278</f>
        <v>0</v>
      </c>
      <c r="AR278" s="25" t="s">
        <v>287</v>
      </c>
      <c r="AT278" s="25" t="s">
        <v>262</v>
      </c>
      <c r="AU278" s="25" t="s">
        <v>92</v>
      </c>
      <c r="AY278" s="25" t="s">
        <v>261</v>
      </c>
      <c r="BE278" s="238">
        <f>IF(N278="základní",J278,0)</f>
        <v>0</v>
      </c>
      <c r="BF278" s="238">
        <f>IF(N278="snížená",J278,0)</f>
        <v>0</v>
      </c>
      <c r="BG278" s="238">
        <f>IF(N278="zákl. přenesená",J278,0)</f>
        <v>0</v>
      </c>
      <c r="BH278" s="238">
        <f>IF(N278="sníž. přenesená",J278,0)</f>
        <v>0</v>
      </c>
      <c r="BI278" s="238">
        <f>IF(N278="nulová",J278,0)</f>
        <v>0</v>
      </c>
      <c r="BJ278" s="25" t="s">
        <v>24</v>
      </c>
      <c r="BK278" s="238">
        <f>ROUND(I278*H278,2)</f>
        <v>0</v>
      </c>
      <c r="BL278" s="25" t="s">
        <v>287</v>
      </c>
      <c r="BM278" s="25" t="s">
        <v>3172</v>
      </c>
    </row>
    <row r="279" spans="2:47" s="1" customFormat="1" ht="13.5">
      <c r="B279" s="48"/>
      <c r="C279" s="76"/>
      <c r="D279" s="239" t="s">
        <v>269</v>
      </c>
      <c r="E279" s="76"/>
      <c r="F279" s="240" t="s">
        <v>3173</v>
      </c>
      <c r="G279" s="76"/>
      <c r="H279" s="76"/>
      <c r="I279" s="198"/>
      <c r="J279" s="76"/>
      <c r="K279" s="76"/>
      <c r="L279" s="74"/>
      <c r="M279" s="241"/>
      <c r="N279" s="49"/>
      <c r="O279" s="49"/>
      <c r="P279" s="49"/>
      <c r="Q279" s="49"/>
      <c r="R279" s="49"/>
      <c r="S279" s="49"/>
      <c r="T279" s="97"/>
      <c r="AT279" s="25" t="s">
        <v>269</v>
      </c>
      <c r="AU279" s="25" t="s">
        <v>92</v>
      </c>
    </row>
    <row r="280" spans="2:47" s="1" customFormat="1" ht="13.5">
      <c r="B280" s="48"/>
      <c r="C280" s="76"/>
      <c r="D280" s="239" t="s">
        <v>343</v>
      </c>
      <c r="E280" s="76"/>
      <c r="F280" s="242" t="s">
        <v>3174</v>
      </c>
      <c r="G280" s="76"/>
      <c r="H280" s="76"/>
      <c r="I280" s="198"/>
      <c r="J280" s="76"/>
      <c r="K280" s="76"/>
      <c r="L280" s="74"/>
      <c r="M280" s="241"/>
      <c r="N280" s="49"/>
      <c r="O280" s="49"/>
      <c r="P280" s="49"/>
      <c r="Q280" s="49"/>
      <c r="R280" s="49"/>
      <c r="S280" s="49"/>
      <c r="T280" s="97"/>
      <c r="AT280" s="25" t="s">
        <v>343</v>
      </c>
      <c r="AU280" s="25" t="s">
        <v>92</v>
      </c>
    </row>
    <row r="281" spans="2:65" s="1" customFormat="1" ht="22.8" customHeight="1">
      <c r="B281" s="48"/>
      <c r="C281" s="228" t="s">
        <v>786</v>
      </c>
      <c r="D281" s="228" t="s">
        <v>262</v>
      </c>
      <c r="E281" s="229" t="s">
        <v>3175</v>
      </c>
      <c r="F281" s="230" t="s">
        <v>3176</v>
      </c>
      <c r="G281" s="231" t="s">
        <v>363</v>
      </c>
      <c r="H281" s="232">
        <v>1228</v>
      </c>
      <c r="I281" s="233"/>
      <c r="J281" s="232">
        <f>ROUND(I281*H281,2)</f>
        <v>0</v>
      </c>
      <c r="K281" s="230" t="s">
        <v>266</v>
      </c>
      <c r="L281" s="74"/>
      <c r="M281" s="234" t="s">
        <v>40</v>
      </c>
      <c r="N281" s="235" t="s">
        <v>55</v>
      </c>
      <c r="O281" s="49"/>
      <c r="P281" s="236">
        <f>O281*H281</f>
        <v>0</v>
      </c>
      <c r="Q281" s="236">
        <v>0</v>
      </c>
      <c r="R281" s="236">
        <f>Q281*H281</f>
        <v>0</v>
      </c>
      <c r="S281" s="236">
        <v>0</v>
      </c>
      <c r="T281" s="237">
        <f>S281*H281</f>
        <v>0</v>
      </c>
      <c r="AR281" s="25" t="s">
        <v>287</v>
      </c>
      <c r="AT281" s="25" t="s">
        <v>262</v>
      </c>
      <c r="AU281" s="25" t="s">
        <v>92</v>
      </c>
      <c r="AY281" s="25" t="s">
        <v>261</v>
      </c>
      <c r="BE281" s="238">
        <f>IF(N281="základní",J281,0)</f>
        <v>0</v>
      </c>
      <c r="BF281" s="238">
        <f>IF(N281="snížená",J281,0)</f>
        <v>0</v>
      </c>
      <c r="BG281" s="238">
        <f>IF(N281="zákl. přenesená",J281,0)</f>
        <v>0</v>
      </c>
      <c r="BH281" s="238">
        <f>IF(N281="sníž. přenesená",J281,0)</f>
        <v>0</v>
      </c>
      <c r="BI281" s="238">
        <f>IF(N281="nulová",J281,0)</f>
        <v>0</v>
      </c>
      <c r="BJ281" s="25" t="s">
        <v>24</v>
      </c>
      <c r="BK281" s="238">
        <f>ROUND(I281*H281,2)</f>
        <v>0</v>
      </c>
      <c r="BL281" s="25" t="s">
        <v>287</v>
      </c>
      <c r="BM281" s="25" t="s">
        <v>3177</v>
      </c>
    </row>
    <row r="282" spans="2:47" s="1" customFormat="1" ht="13.5">
      <c r="B282" s="48"/>
      <c r="C282" s="76"/>
      <c r="D282" s="239" t="s">
        <v>269</v>
      </c>
      <c r="E282" s="76"/>
      <c r="F282" s="240" t="s">
        <v>3178</v>
      </c>
      <c r="G282" s="76"/>
      <c r="H282" s="76"/>
      <c r="I282" s="198"/>
      <c r="J282" s="76"/>
      <c r="K282" s="76"/>
      <c r="L282" s="74"/>
      <c r="M282" s="241"/>
      <c r="N282" s="49"/>
      <c r="O282" s="49"/>
      <c r="P282" s="49"/>
      <c r="Q282" s="49"/>
      <c r="R282" s="49"/>
      <c r="S282" s="49"/>
      <c r="T282" s="97"/>
      <c r="AT282" s="25" t="s">
        <v>269</v>
      </c>
      <c r="AU282" s="25" t="s">
        <v>92</v>
      </c>
    </row>
    <row r="283" spans="2:47" s="1" customFormat="1" ht="13.5">
      <c r="B283" s="48"/>
      <c r="C283" s="76"/>
      <c r="D283" s="239" t="s">
        <v>343</v>
      </c>
      <c r="E283" s="76"/>
      <c r="F283" s="242" t="s">
        <v>3174</v>
      </c>
      <c r="G283" s="76"/>
      <c r="H283" s="76"/>
      <c r="I283" s="198"/>
      <c r="J283" s="76"/>
      <c r="K283" s="76"/>
      <c r="L283" s="74"/>
      <c r="M283" s="241"/>
      <c r="N283" s="49"/>
      <c r="O283" s="49"/>
      <c r="P283" s="49"/>
      <c r="Q283" s="49"/>
      <c r="R283" s="49"/>
      <c r="S283" s="49"/>
      <c r="T283" s="97"/>
      <c r="AT283" s="25" t="s">
        <v>343</v>
      </c>
      <c r="AU283" s="25" t="s">
        <v>92</v>
      </c>
    </row>
    <row r="284" spans="2:47" s="1" customFormat="1" ht="13.5">
      <c r="B284" s="48"/>
      <c r="C284" s="76"/>
      <c r="D284" s="239" t="s">
        <v>271</v>
      </c>
      <c r="E284" s="76"/>
      <c r="F284" s="242" t="s">
        <v>3179</v>
      </c>
      <c r="G284" s="76"/>
      <c r="H284" s="76"/>
      <c r="I284" s="198"/>
      <c r="J284" s="76"/>
      <c r="K284" s="76"/>
      <c r="L284" s="74"/>
      <c r="M284" s="241"/>
      <c r="N284" s="49"/>
      <c r="O284" s="49"/>
      <c r="P284" s="49"/>
      <c r="Q284" s="49"/>
      <c r="R284" s="49"/>
      <c r="S284" s="49"/>
      <c r="T284" s="97"/>
      <c r="AT284" s="25" t="s">
        <v>271</v>
      </c>
      <c r="AU284" s="25" t="s">
        <v>92</v>
      </c>
    </row>
    <row r="285" spans="2:51" s="12" customFormat="1" ht="13.5">
      <c r="B285" s="253"/>
      <c r="C285" s="254"/>
      <c r="D285" s="239" t="s">
        <v>278</v>
      </c>
      <c r="E285" s="255" t="s">
        <v>40</v>
      </c>
      <c r="F285" s="256" t="s">
        <v>3180</v>
      </c>
      <c r="G285" s="254"/>
      <c r="H285" s="257">
        <v>1228</v>
      </c>
      <c r="I285" s="258"/>
      <c r="J285" s="254"/>
      <c r="K285" s="254"/>
      <c r="L285" s="259"/>
      <c r="M285" s="260"/>
      <c r="N285" s="261"/>
      <c r="O285" s="261"/>
      <c r="P285" s="261"/>
      <c r="Q285" s="261"/>
      <c r="R285" s="261"/>
      <c r="S285" s="261"/>
      <c r="T285" s="262"/>
      <c r="AT285" s="263" t="s">
        <v>278</v>
      </c>
      <c r="AU285" s="263" t="s">
        <v>92</v>
      </c>
      <c r="AV285" s="12" t="s">
        <v>92</v>
      </c>
      <c r="AW285" s="12" t="s">
        <v>47</v>
      </c>
      <c r="AX285" s="12" t="s">
        <v>24</v>
      </c>
      <c r="AY285" s="263" t="s">
        <v>261</v>
      </c>
    </row>
    <row r="286" spans="2:65" s="1" customFormat="1" ht="22.8" customHeight="1">
      <c r="B286" s="48"/>
      <c r="C286" s="228" t="s">
        <v>794</v>
      </c>
      <c r="D286" s="228" t="s">
        <v>262</v>
      </c>
      <c r="E286" s="229" t="s">
        <v>3181</v>
      </c>
      <c r="F286" s="230" t="s">
        <v>3182</v>
      </c>
      <c r="G286" s="231" t="s">
        <v>363</v>
      </c>
      <c r="H286" s="232">
        <v>1.84</v>
      </c>
      <c r="I286" s="233"/>
      <c r="J286" s="232">
        <f>ROUND(I286*H286,2)</f>
        <v>0</v>
      </c>
      <c r="K286" s="230" t="s">
        <v>266</v>
      </c>
      <c r="L286" s="74"/>
      <c r="M286" s="234" t="s">
        <v>40</v>
      </c>
      <c r="N286" s="235" t="s">
        <v>55</v>
      </c>
      <c r="O286" s="49"/>
      <c r="P286" s="236">
        <f>O286*H286</f>
        <v>0</v>
      </c>
      <c r="Q286" s="236">
        <v>0</v>
      </c>
      <c r="R286" s="236">
        <f>Q286*H286</f>
        <v>0</v>
      </c>
      <c r="S286" s="236">
        <v>0</v>
      </c>
      <c r="T286" s="237">
        <f>S286*H286</f>
        <v>0</v>
      </c>
      <c r="AR286" s="25" t="s">
        <v>287</v>
      </c>
      <c r="AT286" s="25" t="s">
        <v>262</v>
      </c>
      <c r="AU286" s="25" t="s">
        <v>92</v>
      </c>
      <c r="AY286" s="25" t="s">
        <v>261</v>
      </c>
      <c r="BE286" s="238">
        <f>IF(N286="základní",J286,0)</f>
        <v>0</v>
      </c>
      <c r="BF286" s="238">
        <f>IF(N286="snížená",J286,0)</f>
        <v>0</v>
      </c>
      <c r="BG286" s="238">
        <f>IF(N286="zákl. přenesená",J286,0)</f>
        <v>0</v>
      </c>
      <c r="BH286" s="238">
        <f>IF(N286="sníž. přenesená",J286,0)</f>
        <v>0</v>
      </c>
      <c r="BI286" s="238">
        <f>IF(N286="nulová",J286,0)</f>
        <v>0</v>
      </c>
      <c r="BJ286" s="25" t="s">
        <v>24</v>
      </c>
      <c r="BK286" s="238">
        <f>ROUND(I286*H286,2)</f>
        <v>0</v>
      </c>
      <c r="BL286" s="25" t="s">
        <v>287</v>
      </c>
      <c r="BM286" s="25" t="s">
        <v>3183</v>
      </c>
    </row>
    <row r="287" spans="2:47" s="1" customFormat="1" ht="13.5">
      <c r="B287" s="48"/>
      <c r="C287" s="76"/>
      <c r="D287" s="239" t="s">
        <v>269</v>
      </c>
      <c r="E287" s="76"/>
      <c r="F287" s="240" t="s">
        <v>3184</v>
      </c>
      <c r="G287" s="76"/>
      <c r="H287" s="76"/>
      <c r="I287" s="198"/>
      <c r="J287" s="76"/>
      <c r="K287" s="76"/>
      <c r="L287" s="74"/>
      <c r="M287" s="241"/>
      <c r="N287" s="49"/>
      <c r="O287" s="49"/>
      <c r="P287" s="49"/>
      <c r="Q287" s="49"/>
      <c r="R287" s="49"/>
      <c r="S287" s="49"/>
      <c r="T287" s="97"/>
      <c r="AT287" s="25" t="s">
        <v>269</v>
      </c>
      <c r="AU287" s="25" t="s">
        <v>92</v>
      </c>
    </row>
    <row r="288" spans="2:47" s="1" customFormat="1" ht="13.5">
      <c r="B288" s="48"/>
      <c r="C288" s="76"/>
      <c r="D288" s="239" t="s">
        <v>343</v>
      </c>
      <c r="E288" s="76"/>
      <c r="F288" s="242" t="s">
        <v>3185</v>
      </c>
      <c r="G288" s="76"/>
      <c r="H288" s="76"/>
      <c r="I288" s="198"/>
      <c r="J288" s="76"/>
      <c r="K288" s="76"/>
      <c r="L288" s="74"/>
      <c r="M288" s="241"/>
      <c r="N288" s="49"/>
      <c r="O288" s="49"/>
      <c r="P288" s="49"/>
      <c r="Q288" s="49"/>
      <c r="R288" s="49"/>
      <c r="S288" s="49"/>
      <c r="T288" s="97"/>
      <c r="AT288" s="25" t="s">
        <v>343</v>
      </c>
      <c r="AU288" s="25" t="s">
        <v>92</v>
      </c>
    </row>
    <row r="289" spans="2:51" s="12" customFormat="1" ht="13.5">
      <c r="B289" s="253"/>
      <c r="C289" s="254"/>
      <c r="D289" s="239" t="s">
        <v>278</v>
      </c>
      <c r="E289" s="255" t="s">
        <v>40</v>
      </c>
      <c r="F289" s="256" t="s">
        <v>3186</v>
      </c>
      <c r="G289" s="254"/>
      <c r="H289" s="257">
        <v>1.84</v>
      </c>
      <c r="I289" s="258"/>
      <c r="J289" s="254"/>
      <c r="K289" s="254"/>
      <c r="L289" s="259"/>
      <c r="M289" s="260"/>
      <c r="N289" s="261"/>
      <c r="O289" s="261"/>
      <c r="P289" s="261"/>
      <c r="Q289" s="261"/>
      <c r="R289" s="261"/>
      <c r="S289" s="261"/>
      <c r="T289" s="262"/>
      <c r="AT289" s="263" t="s">
        <v>278</v>
      </c>
      <c r="AU289" s="263" t="s">
        <v>92</v>
      </c>
      <c r="AV289" s="12" t="s">
        <v>92</v>
      </c>
      <c r="AW289" s="12" t="s">
        <v>47</v>
      </c>
      <c r="AX289" s="12" t="s">
        <v>24</v>
      </c>
      <c r="AY289" s="263" t="s">
        <v>261</v>
      </c>
    </row>
    <row r="290" spans="2:65" s="1" customFormat="1" ht="14.4" customHeight="1">
      <c r="B290" s="48"/>
      <c r="C290" s="228" t="s">
        <v>802</v>
      </c>
      <c r="D290" s="228" t="s">
        <v>262</v>
      </c>
      <c r="E290" s="229" t="s">
        <v>3187</v>
      </c>
      <c r="F290" s="230" t="s">
        <v>3188</v>
      </c>
      <c r="G290" s="231" t="s">
        <v>363</v>
      </c>
      <c r="H290" s="232">
        <v>121.04</v>
      </c>
      <c r="I290" s="233"/>
      <c r="J290" s="232">
        <f>ROUND(I290*H290,2)</f>
        <v>0</v>
      </c>
      <c r="K290" s="230" t="s">
        <v>266</v>
      </c>
      <c r="L290" s="74"/>
      <c r="M290" s="234" t="s">
        <v>40</v>
      </c>
      <c r="N290" s="235" t="s">
        <v>55</v>
      </c>
      <c r="O290" s="49"/>
      <c r="P290" s="236">
        <f>O290*H290</f>
        <v>0</v>
      </c>
      <c r="Q290" s="236">
        <v>0</v>
      </c>
      <c r="R290" s="236">
        <f>Q290*H290</f>
        <v>0</v>
      </c>
      <c r="S290" s="236">
        <v>0</v>
      </c>
      <c r="T290" s="237">
        <f>S290*H290</f>
        <v>0</v>
      </c>
      <c r="AR290" s="25" t="s">
        <v>287</v>
      </c>
      <c r="AT290" s="25" t="s">
        <v>262</v>
      </c>
      <c r="AU290" s="25" t="s">
        <v>92</v>
      </c>
      <c r="AY290" s="25" t="s">
        <v>261</v>
      </c>
      <c r="BE290" s="238">
        <f>IF(N290="základní",J290,0)</f>
        <v>0</v>
      </c>
      <c r="BF290" s="238">
        <f>IF(N290="snížená",J290,0)</f>
        <v>0</v>
      </c>
      <c r="BG290" s="238">
        <f>IF(N290="zákl. přenesená",J290,0)</f>
        <v>0</v>
      </c>
      <c r="BH290" s="238">
        <f>IF(N290="sníž. přenesená",J290,0)</f>
        <v>0</v>
      </c>
      <c r="BI290" s="238">
        <f>IF(N290="nulová",J290,0)</f>
        <v>0</v>
      </c>
      <c r="BJ290" s="25" t="s">
        <v>24</v>
      </c>
      <c r="BK290" s="238">
        <f>ROUND(I290*H290,2)</f>
        <v>0</v>
      </c>
      <c r="BL290" s="25" t="s">
        <v>287</v>
      </c>
      <c r="BM290" s="25" t="s">
        <v>3189</v>
      </c>
    </row>
    <row r="291" spans="2:47" s="1" customFormat="1" ht="13.5">
      <c r="B291" s="48"/>
      <c r="C291" s="76"/>
      <c r="D291" s="239" t="s">
        <v>269</v>
      </c>
      <c r="E291" s="76"/>
      <c r="F291" s="240" t="s">
        <v>3190</v>
      </c>
      <c r="G291" s="76"/>
      <c r="H291" s="76"/>
      <c r="I291" s="198"/>
      <c r="J291" s="76"/>
      <c r="K291" s="76"/>
      <c r="L291" s="74"/>
      <c r="M291" s="241"/>
      <c r="N291" s="49"/>
      <c r="O291" s="49"/>
      <c r="P291" s="49"/>
      <c r="Q291" s="49"/>
      <c r="R291" s="49"/>
      <c r="S291" s="49"/>
      <c r="T291" s="97"/>
      <c r="AT291" s="25" t="s">
        <v>269</v>
      </c>
      <c r="AU291" s="25" t="s">
        <v>92</v>
      </c>
    </row>
    <row r="292" spans="2:47" s="1" customFormat="1" ht="13.5">
      <c r="B292" s="48"/>
      <c r="C292" s="76"/>
      <c r="D292" s="239" t="s">
        <v>343</v>
      </c>
      <c r="E292" s="76"/>
      <c r="F292" s="242" t="s">
        <v>3185</v>
      </c>
      <c r="G292" s="76"/>
      <c r="H292" s="76"/>
      <c r="I292" s="198"/>
      <c r="J292" s="76"/>
      <c r="K292" s="76"/>
      <c r="L292" s="74"/>
      <c r="M292" s="241"/>
      <c r="N292" s="49"/>
      <c r="O292" s="49"/>
      <c r="P292" s="49"/>
      <c r="Q292" s="49"/>
      <c r="R292" s="49"/>
      <c r="S292" s="49"/>
      <c r="T292" s="97"/>
      <c r="AT292" s="25" t="s">
        <v>343</v>
      </c>
      <c r="AU292" s="25" t="s">
        <v>92</v>
      </c>
    </row>
    <row r="293" spans="2:51" s="12" customFormat="1" ht="13.5">
      <c r="B293" s="253"/>
      <c r="C293" s="254"/>
      <c r="D293" s="239" t="s">
        <v>278</v>
      </c>
      <c r="E293" s="255" t="s">
        <v>40</v>
      </c>
      <c r="F293" s="256" t="s">
        <v>3191</v>
      </c>
      <c r="G293" s="254"/>
      <c r="H293" s="257">
        <v>121.04</v>
      </c>
      <c r="I293" s="258"/>
      <c r="J293" s="254"/>
      <c r="K293" s="254"/>
      <c r="L293" s="259"/>
      <c r="M293" s="260"/>
      <c r="N293" s="261"/>
      <c r="O293" s="261"/>
      <c r="P293" s="261"/>
      <c r="Q293" s="261"/>
      <c r="R293" s="261"/>
      <c r="S293" s="261"/>
      <c r="T293" s="262"/>
      <c r="AT293" s="263" t="s">
        <v>278</v>
      </c>
      <c r="AU293" s="263" t="s">
        <v>92</v>
      </c>
      <c r="AV293" s="12" t="s">
        <v>92</v>
      </c>
      <c r="AW293" s="12" t="s">
        <v>47</v>
      </c>
      <c r="AX293" s="12" t="s">
        <v>24</v>
      </c>
      <c r="AY293" s="263" t="s">
        <v>261</v>
      </c>
    </row>
    <row r="294" spans="2:63" s="10" customFormat="1" ht="29.85" customHeight="1">
      <c r="B294" s="214"/>
      <c r="C294" s="215"/>
      <c r="D294" s="216" t="s">
        <v>83</v>
      </c>
      <c r="E294" s="274" t="s">
        <v>930</v>
      </c>
      <c r="F294" s="274" t="s">
        <v>931</v>
      </c>
      <c r="G294" s="215"/>
      <c r="H294" s="215"/>
      <c r="I294" s="218"/>
      <c r="J294" s="275">
        <f>BK294</f>
        <v>0</v>
      </c>
      <c r="K294" s="215"/>
      <c r="L294" s="220"/>
      <c r="M294" s="221"/>
      <c r="N294" s="222"/>
      <c r="O294" s="222"/>
      <c r="P294" s="223">
        <f>SUM(P295:P300)</f>
        <v>0</v>
      </c>
      <c r="Q294" s="222"/>
      <c r="R294" s="223">
        <f>SUM(R295:R300)</f>
        <v>0</v>
      </c>
      <c r="S294" s="222"/>
      <c r="T294" s="224">
        <f>SUM(T295:T300)</f>
        <v>0</v>
      </c>
      <c r="AR294" s="225" t="s">
        <v>24</v>
      </c>
      <c r="AT294" s="226" t="s">
        <v>83</v>
      </c>
      <c r="AU294" s="226" t="s">
        <v>24</v>
      </c>
      <c r="AY294" s="225" t="s">
        <v>261</v>
      </c>
      <c r="BK294" s="227">
        <f>SUM(BK295:BK300)</f>
        <v>0</v>
      </c>
    </row>
    <row r="295" spans="2:65" s="1" customFormat="1" ht="22.8" customHeight="1">
      <c r="B295" s="48"/>
      <c r="C295" s="228" t="s">
        <v>809</v>
      </c>
      <c r="D295" s="228" t="s">
        <v>262</v>
      </c>
      <c r="E295" s="229" t="s">
        <v>3192</v>
      </c>
      <c r="F295" s="230" t="s">
        <v>3193</v>
      </c>
      <c r="G295" s="231" t="s">
        <v>363</v>
      </c>
      <c r="H295" s="232">
        <v>213.19</v>
      </c>
      <c r="I295" s="233"/>
      <c r="J295" s="232">
        <f>ROUND(I295*H295,2)</f>
        <v>0</v>
      </c>
      <c r="K295" s="230" t="s">
        <v>266</v>
      </c>
      <c r="L295" s="74"/>
      <c r="M295" s="234" t="s">
        <v>40</v>
      </c>
      <c r="N295" s="235" t="s">
        <v>55</v>
      </c>
      <c r="O295" s="49"/>
      <c r="P295" s="236">
        <f>O295*H295</f>
        <v>0</v>
      </c>
      <c r="Q295" s="236">
        <v>0</v>
      </c>
      <c r="R295" s="236">
        <f>Q295*H295</f>
        <v>0</v>
      </c>
      <c r="S295" s="236">
        <v>0</v>
      </c>
      <c r="T295" s="237">
        <f>S295*H295</f>
        <v>0</v>
      </c>
      <c r="AR295" s="25" t="s">
        <v>287</v>
      </c>
      <c r="AT295" s="25" t="s">
        <v>262</v>
      </c>
      <c r="AU295" s="25" t="s">
        <v>92</v>
      </c>
      <c r="AY295" s="25" t="s">
        <v>261</v>
      </c>
      <c r="BE295" s="238">
        <f>IF(N295="základní",J295,0)</f>
        <v>0</v>
      </c>
      <c r="BF295" s="238">
        <f>IF(N295="snížená",J295,0)</f>
        <v>0</v>
      </c>
      <c r="BG295" s="238">
        <f>IF(N295="zákl. přenesená",J295,0)</f>
        <v>0</v>
      </c>
      <c r="BH295" s="238">
        <f>IF(N295="sníž. přenesená",J295,0)</f>
        <v>0</v>
      </c>
      <c r="BI295" s="238">
        <f>IF(N295="nulová",J295,0)</f>
        <v>0</v>
      </c>
      <c r="BJ295" s="25" t="s">
        <v>24</v>
      </c>
      <c r="BK295" s="238">
        <f>ROUND(I295*H295,2)</f>
        <v>0</v>
      </c>
      <c r="BL295" s="25" t="s">
        <v>287</v>
      </c>
      <c r="BM295" s="25" t="s">
        <v>3194</v>
      </c>
    </row>
    <row r="296" spans="2:47" s="1" customFormat="1" ht="13.5">
      <c r="B296" s="48"/>
      <c r="C296" s="76"/>
      <c r="D296" s="239" t="s">
        <v>269</v>
      </c>
      <c r="E296" s="76"/>
      <c r="F296" s="240" t="s">
        <v>3195</v>
      </c>
      <c r="G296" s="76"/>
      <c r="H296" s="76"/>
      <c r="I296" s="198"/>
      <c r="J296" s="76"/>
      <c r="K296" s="76"/>
      <c r="L296" s="74"/>
      <c r="M296" s="241"/>
      <c r="N296" s="49"/>
      <c r="O296" s="49"/>
      <c r="P296" s="49"/>
      <c r="Q296" s="49"/>
      <c r="R296" s="49"/>
      <c r="S296" s="49"/>
      <c r="T296" s="97"/>
      <c r="AT296" s="25" t="s">
        <v>269</v>
      </c>
      <c r="AU296" s="25" t="s">
        <v>92</v>
      </c>
    </row>
    <row r="297" spans="2:47" s="1" customFormat="1" ht="13.5">
      <c r="B297" s="48"/>
      <c r="C297" s="76"/>
      <c r="D297" s="239" t="s">
        <v>343</v>
      </c>
      <c r="E297" s="76"/>
      <c r="F297" s="242" t="s">
        <v>3196</v>
      </c>
      <c r="G297" s="76"/>
      <c r="H297" s="76"/>
      <c r="I297" s="198"/>
      <c r="J297" s="76"/>
      <c r="K297" s="76"/>
      <c r="L297" s="74"/>
      <c r="M297" s="241"/>
      <c r="N297" s="49"/>
      <c r="O297" s="49"/>
      <c r="P297" s="49"/>
      <c r="Q297" s="49"/>
      <c r="R297" s="49"/>
      <c r="S297" s="49"/>
      <c r="T297" s="97"/>
      <c r="AT297" s="25" t="s">
        <v>343</v>
      </c>
      <c r="AU297" s="25" t="s">
        <v>92</v>
      </c>
    </row>
    <row r="298" spans="2:65" s="1" customFormat="1" ht="22.8" customHeight="1">
      <c r="B298" s="48"/>
      <c r="C298" s="228" t="s">
        <v>816</v>
      </c>
      <c r="D298" s="228" t="s">
        <v>262</v>
      </c>
      <c r="E298" s="229" t="s">
        <v>3197</v>
      </c>
      <c r="F298" s="230" t="s">
        <v>3198</v>
      </c>
      <c r="G298" s="231" t="s">
        <v>363</v>
      </c>
      <c r="H298" s="232">
        <v>213.19</v>
      </c>
      <c r="I298" s="233"/>
      <c r="J298" s="232">
        <f>ROUND(I298*H298,2)</f>
        <v>0</v>
      </c>
      <c r="K298" s="230" t="s">
        <v>266</v>
      </c>
      <c r="L298" s="74"/>
      <c r="M298" s="234" t="s">
        <v>40</v>
      </c>
      <c r="N298" s="235" t="s">
        <v>55</v>
      </c>
      <c r="O298" s="49"/>
      <c r="P298" s="236">
        <f>O298*H298</f>
        <v>0</v>
      </c>
      <c r="Q298" s="236">
        <v>0</v>
      </c>
      <c r="R298" s="236">
        <f>Q298*H298</f>
        <v>0</v>
      </c>
      <c r="S298" s="236">
        <v>0</v>
      </c>
      <c r="T298" s="237">
        <f>S298*H298</f>
        <v>0</v>
      </c>
      <c r="AR298" s="25" t="s">
        <v>287</v>
      </c>
      <c r="AT298" s="25" t="s">
        <v>262</v>
      </c>
      <c r="AU298" s="25" t="s">
        <v>92</v>
      </c>
      <c r="AY298" s="25" t="s">
        <v>261</v>
      </c>
      <c r="BE298" s="238">
        <f>IF(N298="základní",J298,0)</f>
        <v>0</v>
      </c>
      <c r="BF298" s="238">
        <f>IF(N298="snížená",J298,0)</f>
        <v>0</v>
      </c>
      <c r="BG298" s="238">
        <f>IF(N298="zákl. přenesená",J298,0)</f>
        <v>0</v>
      </c>
      <c r="BH298" s="238">
        <f>IF(N298="sníž. přenesená",J298,0)</f>
        <v>0</v>
      </c>
      <c r="BI298" s="238">
        <f>IF(N298="nulová",J298,0)</f>
        <v>0</v>
      </c>
      <c r="BJ298" s="25" t="s">
        <v>24</v>
      </c>
      <c r="BK298" s="238">
        <f>ROUND(I298*H298,2)</f>
        <v>0</v>
      </c>
      <c r="BL298" s="25" t="s">
        <v>287</v>
      </c>
      <c r="BM298" s="25" t="s">
        <v>3199</v>
      </c>
    </row>
    <row r="299" spans="2:47" s="1" customFormat="1" ht="13.5">
      <c r="B299" s="48"/>
      <c r="C299" s="76"/>
      <c r="D299" s="239" t="s">
        <v>269</v>
      </c>
      <c r="E299" s="76"/>
      <c r="F299" s="240" t="s">
        <v>3200</v>
      </c>
      <c r="G299" s="76"/>
      <c r="H299" s="76"/>
      <c r="I299" s="198"/>
      <c r="J299" s="76"/>
      <c r="K299" s="76"/>
      <c r="L299" s="74"/>
      <c r="M299" s="241"/>
      <c r="N299" s="49"/>
      <c r="O299" s="49"/>
      <c r="P299" s="49"/>
      <c r="Q299" s="49"/>
      <c r="R299" s="49"/>
      <c r="S299" s="49"/>
      <c r="T299" s="97"/>
      <c r="AT299" s="25" t="s">
        <v>269</v>
      </c>
      <c r="AU299" s="25" t="s">
        <v>92</v>
      </c>
    </row>
    <row r="300" spans="2:47" s="1" customFormat="1" ht="13.5">
      <c r="B300" s="48"/>
      <c r="C300" s="76"/>
      <c r="D300" s="239" t="s">
        <v>343</v>
      </c>
      <c r="E300" s="76"/>
      <c r="F300" s="242" t="s">
        <v>3196</v>
      </c>
      <c r="G300" s="76"/>
      <c r="H300" s="76"/>
      <c r="I300" s="198"/>
      <c r="J300" s="76"/>
      <c r="K300" s="76"/>
      <c r="L300" s="74"/>
      <c r="M300" s="241"/>
      <c r="N300" s="49"/>
      <c r="O300" s="49"/>
      <c r="P300" s="49"/>
      <c r="Q300" s="49"/>
      <c r="R300" s="49"/>
      <c r="S300" s="49"/>
      <c r="T300" s="97"/>
      <c r="AT300" s="25" t="s">
        <v>343</v>
      </c>
      <c r="AU300" s="25" t="s">
        <v>92</v>
      </c>
    </row>
    <row r="301" spans="2:63" s="10" customFormat="1" ht="37.4" customHeight="1">
      <c r="B301" s="214"/>
      <c r="C301" s="215"/>
      <c r="D301" s="216" t="s">
        <v>83</v>
      </c>
      <c r="E301" s="217" t="s">
        <v>937</v>
      </c>
      <c r="F301" s="217" t="s">
        <v>938</v>
      </c>
      <c r="G301" s="215"/>
      <c r="H301" s="215"/>
      <c r="I301" s="218"/>
      <c r="J301" s="219">
        <f>BK301</f>
        <v>0</v>
      </c>
      <c r="K301" s="215"/>
      <c r="L301" s="220"/>
      <c r="M301" s="221"/>
      <c r="N301" s="222"/>
      <c r="O301" s="222"/>
      <c r="P301" s="223">
        <f>P302+P322</f>
        <v>0</v>
      </c>
      <c r="Q301" s="222"/>
      <c r="R301" s="223">
        <f>R302+R322</f>
        <v>0.08245</v>
      </c>
      <c r="S301" s="222"/>
      <c r="T301" s="224">
        <f>T302+T322</f>
        <v>0</v>
      </c>
      <c r="AR301" s="225" t="s">
        <v>92</v>
      </c>
      <c r="AT301" s="226" t="s">
        <v>83</v>
      </c>
      <c r="AU301" s="226" t="s">
        <v>84</v>
      </c>
      <c r="AY301" s="225" t="s">
        <v>261</v>
      </c>
      <c r="BK301" s="227">
        <f>BK302+BK322</f>
        <v>0</v>
      </c>
    </row>
    <row r="302" spans="2:63" s="10" customFormat="1" ht="19.9" customHeight="1">
      <c r="B302" s="214"/>
      <c r="C302" s="215"/>
      <c r="D302" s="216" t="s">
        <v>83</v>
      </c>
      <c r="E302" s="274" t="s">
        <v>939</v>
      </c>
      <c r="F302" s="274" t="s">
        <v>940</v>
      </c>
      <c r="G302" s="215"/>
      <c r="H302" s="215"/>
      <c r="I302" s="218"/>
      <c r="J302" s="275">
        <f>BK302</f>
        <v>0</v>
      </c>
      <c r="K302" s="215"/>
      <c r="L302" s="220"/>
      <c r="M302" s="221"/>
      <c r="N302" s="222"/>
      <c r="O302" s="222"/>
      <c r="P302" s="223">
        <f>SUM(P303:P321)</f>
        <v>0</v>
      </c>
      <c r="Q302" s="222"/>
      <c r="R302" s="223">
        <f>SUM(R303:R321)</f>
        <v>0.08245</v>
      </c>
      <c r="S302" s="222"/>
      <c r="T302" s="224">
        <f>SUM(T303:T321)</f>
        <v>0</v>
      </c>
      <c r="AR302" s="225" t="s">
        <v>92</v>
      </c>
      <c r="AT302" s="226" t="s">
        <v>83</v>
      </c>
      <c r="AU302" s="226" t="s">
        <v>24</v>
      </c>
      <c r="AY302" s="225" t="s">
        <v>261</v>
      </c>
      <c r="BK302" s="227">
        <f>SUM(BK303:BK321)</f>
        <v>0</v>
      </c>
    </row>
    <row r="303" spans="2:65" s="1" customFormat="1" ht="22.8" customHeight="1">
      <c r="B303" s="48"/>
      <c r="C303" s="228" t="s">
        <v>820</v>
      </c>
      <c r="D303" s="228" t="s">
        <v>262</v>
      </c>
      <c r="E303" s="229" t="s">
        <v>3201</v>
      </c>
      <c r="F303" s="230" t="s">
        <v>3202</v>
      </c>
      <c r="G303" s="231" t="s">
        <v>504</v>
      </c>
      <c r="H303" s="232">
        <v>24.15</v>
      </c>
      <c r="I303" s="233"/>
      <c r="J303" s="232">
        <f>ROUND(I303*H303,2)</f>
        <v>0</v>
      </c>
      <c r="K303" s="230" t="s">
        <v>266</v>
      </c>
      <c r="L303" s="74"/>
      <c r="M303" s="234" t="s">
        <v>40</v>
      </c>
      <c r="N303" s="235" t="s">
        <v>55</v>
      </c>
      <c r="O303" s="49"/>
      <c r="P303" s="236">
        <f>O303*H303</f>
        <v>0</v>
      </c>
      <c r="Q303" s="236">
        <v>0</v>
      </c>
      <c r="R303" s="236">
        <f>Q303*H303</f>
        <v>0</v>
      </c>
      <c r="S303" s="236">
        <v>0</v>
      </c>
      <c r="T303" s="237">
        <f>S303*H303</f>
        <v>0</v>
      </c>
      <c r="AR303" s="25" t="s">
        <v>563</v>
      </c>
      <c r="AT303" s="25" t="s">
        <v>262</v>
      </c>
      <c r="AU303" s="25" t="s">
        <v>92</v>
      </c>
      <c r="AY303" s="25" t="s">
        <v>261</v>
      </c>
      <c r="BE303" s="238">
        <f>IF(N303="základní",J303,0)</f>
        <v>0</v>
      </c>
      <c r="BF303" s="238">
        <f>IF(N303="snížená",J303,0)</f>
        <v>0</v>
      </c>
      <c r="BG303" s="238">
        <f>IF(N303="zákl. přenesená",J303,0)</f>
        <v>0</v>
      </c>
      <c r="BH303" s="238">
        <f>IF(N303="sníž. přenesená",J303,0)</f>
        <v>0</v>
      </c>
      <c r="BI303" s="238">
        <f>IF(N303="nulová",J303,0)</f>
        <v>0</v>
      </c>
      <c r="BJ303" s="25" t="s">
        <v>24</v>
      </c>
      <c r="BK303" s="238">
        <f>ROUND(I303*H303,2)</f>
        <v>0</v>
      </c>
      <c r="BL303" s="25" t="s">
        <v>563</v>
      </c>
      <c r="BM303" s="25" t="s">
        <v>3203</v>
      </c>
    </row>
    <row r="304" spans="2:47" s="1" customFormat="1" ht="13.5">
      <c r="B304" s="48"/>
      <c r="C304" s="76"/>
      <c r="D304" s="239" t="s">
        <v>269</v>
      </c>
      <c r="E304" s="76"/>
      <c r="F304" s="240" t="s">
        <v>3204</v>
      </c>
      <c r="G304" s="76"/>
      <c r="H304" s="76"/>
      <c r="I304" s="198"/>
      <c r="J304" s="76"/>
      <c r="K304" s="76"/>
      <c r="L304" s="74"/>
      <c r="M304" s="241"/>
      <c r="N304" s="49"/>
      <c r="O304" s="49"/>
      <c r="P304" s="49"/>
      <c r="Q304" s="49"/>
      <c r="R304" s="49"/>
      <c r="S304" s="49"/>
      <c r="T304" s="97"/>
      <c r="AT304" s="25" t="s">
        <v>269</v>
      </c>
      <c r="AU304" s="25" t="s">
        <v>92</v>
      </c>
    </row>
    <row r="305" spans="2:47" s="1" customFormat="1" ht="13.5">
      <c r="B305" s="48"/>
      <c r="C305" s="76"/>
      <c r="D305" s="239" t="s">
        <v>343</v>
      </c>
      <c r="E305" s="76"/>
      <c r="F305" s="242" t="s">
        <v>946</v>
      </c>
      <c r="G305" s="76"/>
      <c r="H305" s="76"/>
      <c r="I305" s="198"/>
      <c r="J305" s="76"/>
      <c r="K305" s="76"/>
      <c r="L305" s="74"/>
      <c r="M305" s="241"/>
      <c r="N305" s="49"/>
      <c r="O305" s="49"/>
      <c r="P305" s="49"/>
      <c r="Q305" s="49"/>
      <c r="R305" s="49"/>
      <c r="S305" s="49"/>
      <c r="T305" s="97"/>
      <c r="AT305" s="25" t="s">
        <v>343</v>
      </c>
      <c r="AU305" s="25" t="s">
        <v>92</v>
      </c>
    </row>
    <row r="306" spans="2:51" s="12" customFormat="1" ht="13.5">
      <c r="B306" s="253"/>
      <c r="C306" s="254"/>
      <c r="D306" s="239" t="s">
        <v>278</v>
      </c>
      <c r="E306" s="255" t="s">
        <v>40</v>
      </c>
      <c r="F306" s="256" t="s">
        <v>3205</v>
      </c>
      <c r="G306" s="254"/>
      <c r="H306" s="257">
        <v>24.15</v>
      </c>
      <c r="I306" s="258"/>
      <c r="J306" s="254"/>
      <c r="K306" s="254"/>
      <c r="L306" s="259"/>
      <c r="M306" s="260"/>
      <c r="N306" s="261"/>
      <c r="O306" s="261"/>
      <c r="P306" s="261"/>
      <c r="Q306" s="261"/>
      <c r="R306" s="261"/>
      <c r="S306" s="261"/>
      <c r="T306" s="262"/>
      <c r="AT306" s="263" t="s">
        <v>278</v>
      </c>
      <c r="AU306" s="263" t="s">
        <v>92</v>
      </c>
      <c r="AV306" s="12" t="s">
        <v>92</v>
      </c>
      <c r="AW306" s="12" t="s">
        <v>47</v>
      </c>
      <c r="AX306" s="12" t="s">
        <v>24</v>
      </c>
      <c r="AY306" s="263" t="s">
        <v>261</v>
      </c>
    </row>
    <row r="307" spans="2:65" s="1" customFormat="1" ht="14.4" customHeight="1">
      <c r="B307" s="48"/>
      <c r="C307" s="301" t="s">
        <v>826</v>
      </c>
      <c r="D307" s="301" t="s">
        <v>510</v>
      </c>
      <c r="E307" s="302" t="s">
        <v>949</v>
      </c>
      <c r="F307" s="303" t="s">
        <v>950</v>
      </c>
      <c r="G307" s="304" t="s">
        <v>363</v>
      </c>
      <c r="H307" s="305">
        <v>0.01</v>
      </c>
      <c r="I307" s="306"/>
      <c r="J307" s="305">
        <f>ROUND(I307*H307,2)</f>
        <v>0</v>
      </c>
      <c r="K307" s="303" t="s">
        <v>266</v>
      </c>
      <c r="L307" s="307"/>
      <c r="M307" s="308" t="s">
        <v>40</v>
      </c>
      <c r="N307" s="309" t="s">
        <v>55</v>
      </c>
      <c r="O307" s="49"/>
      <c r="P307" s="236">
        <f>O307*H307</f>
        <v>0</v>
      </c>
      <c r="Q307" s="236">
        <v>1</v>
      </c>
      <c r="R307" s="236">
        <f>Q307*H307</f>
        <v>0.01</v>
      </c>
      <c r="S307" s="236">
        <v>0</v>
      </c>
      <c r="T307" s="237">
        <f>S307*H307</f>
        <v>0</v>
      </c>
      <c r="AR307" s="25" t="s">
        <v>650</v>
      </c>
      <c r="AT307" s="25" t="s">
        <v>510</v>
      </c>
      <c r="AU307" s="25" t="s">
        <v>92</v>
      </c>
      <c r="AY307" s="25" t="s">
        <v>261</v>
      </c>
      <c r="BE307" s="238">
        <f>IF(N307="základní",J307,0)</f>
        <v>0</v>
      </c>
      <c r="BF307" s="238">
        <f>IF(N307="snížená",J307,0)</f>
        <v>0</v>
      </c>
      <c r="BG307" s="238">
        <f>IF(N307="zákl. přenesená",J307,0)</f>
        <v>0</v>
      </c>
      <c r="BH307" s="238">
        <f>IF(N307="sníž. přenesená",J307,0)</f>
        <v>0</v>
      </c>
      <c r="BI307" s="238">
        <f>IF(N307="nulová",J307,0)</f>
        <v>0</v>
      </c>
      <c r="BJ307" s="25" t="s">
        <v>24</v>
      </c>
      <c r="BK307" s="238">
        <f>ROUND(I307*H307,2)</f>
        <v>0</v>
      </c>
      <c r="BL307" s="25" t="s">
        <v>563</v>
      </c>
      <c r="BM307" s="25" t="s">
        <v>3206</v>
      </c>
    </row>
    <row r="308" spans="2:47" s="1" customFormat="1" ht="13.5">
      <c r="B308" s="48"/>
      <c r="C308" s="76"/>
      <c r="D308" s="239" t="s">
        <v>269</v>
      </c>
      <c r="E308" s="76"/>
      <c r="F308" s="240" t="s">
        <v>952</v>
      </c>
      <c r="G308" s="76"/>
      <c r="H308" s="76"/>
      <c r="I308" s="198"/>
      <c r="J308" s="76"/>
      <c r="K308" s="76"/>
      <c r="L308" s="74"/>
      <c r="M308" s="241"/>
      <c r="N308" s="49"/>
      <c r="O308" s="49"/>
      <c r="P308" s="49"/>
      <c r="Q308" s="49"/>
      <c r="R308" s="49"/>
      <c r="S308" s="49"/>
      <c r="T308" s="97"/>
      <c r="AT308" s="25" t="s">
        <v>269</v>
      </c>
      <c r="AU308" s="25" t="s">
        <v>92</v>
      </c>
    </row>
    <row r="309" spans="2:47" s="1" customFormat="1" ht="13.5">
      <c r="B309" s="48"/>
      <c r="C309" s="76"/>
      <c r="D309" s="239" t="s">
        <v>271</v>
      </c>
      <c r="E309" s="76"/>
      <c r="F309" s="242" t="s">
        <v>1096</v>
      </c>
      <c r="G309" s="76"/>
      <c r="H309" s="76"/>
      <c r="I309" s="198"/>
      <c r="J309" s="76"/>
      <c r="K309" s="76"/>
      <c r="L309" s="74"/>
      <c r="M309" s="241"/>
      <c r="N309" s="49"/>
      <c r="O309" s="49"/>
      <c r="P309" s="49"/>
      <c r="Q309" s="49"/>
      <c r="R309" s="49"/>
      <c r="S309" s="49"/>
      <c r="T309" s="97"/>
      <c r="AT309" s="25" t="s">
        <v>271</v>
      </c>
      <c r="AU309" s="25" t="s">
        <v>92</v>
      </c>
    </row>
    <row r="310" spans="2:51" s="12" customFormat="1" ht="13.5">
      <c r="B310" s="253"/>
      <c r="C310" s="254"/>
      <c r="D310" s="239" t="s">
        <v>278</v>
      </c>
      <c r="E310" s="254"/>
      <c r="F310" s="256" t="s">
        <v>3207</v>
      </c>
      <c r="G310" s="254"/>
      <c r="H310" s="257">
        <v>0.01</v>
      </c>
      <c r="I310" s="258"/>
      <c r="J310" s="254"/>
      <c r="K310" s="254"/>
      <c r="L310" s="259"/>
      <c r="M310" s="260"/>
      <c r="N310" s="261"/>
      <c r="O310" s="261"/>
      <c r="P310" s="261"/>
      <c r="Q310" s="261"/>
      <c r="R310" s="261"/>
      <c r="S310" s="261"/>
      <c r="T310" s="262"/>
      <c r="AT310" s="263" t="s">
        <v>278</v>
      </c>
      <c r="AU310" s="263" t="s">
        <v>92</v>
      </c>
      <c r="AV310" s="12" t="s">
        <v>92</v>
      </c>
      <c r="AW310" s="12" t="s">
        <v>6</v>
      </c>
      <c r="AX310" s="12" t="s">
        <v>24</v>
      </c>
      <c r="AY310" s="263" t="s">
        <v>261</v>
      </c>
    </row>
    <row r="311" spans="2:65" s="1" customFormat="1" ht="22.8" customHeight="1">
      <c r="B311" s="48"/>
      <c r="C311" s="228" t="s">
        <v>833</v>
      </c>
      <c r="D311" s="228" t="s">
        <v>262</v>
      </c>
      <c r="E311" s="229" t="s">
        <v>3208</v>
      </c>
      <c r="F311" s="230" t="s">
        <v>3209</v>
      </c>
      <c r="G311" s="231" t="s">
        <v>504</v>
      </c>
      <c r="H311" s="232">
        <v>24.15</v>
      </c>
      <c r="I311" s="233"/>
      <c r="J311" s="232">
        <f>ROUND(I311*H311,2)</f>
        <v>0</v>
      </c>
      <c r="K311" s="230" t="s">
        <v>266</v>
      </c>
      <c r="L311" s="74"/>
      <c r="M311" s="234" t="s">
        <v>40</v>
      </c>
      <c r="N311" s="235" t="s">
        <v>55</v>
      </c>
      <c r="O311" s="49"/>
      <c r="P311" s="236">
        <f>O311*H311</f>
        <v>0</v>
      </c>
      <c r="Q311" s="236">
        <v>0</v>
      </c>
      <c r="R311" s="236">
        <f>Q311*H311</f>
        <v>0</v>
      </c>
      <c r="S311" s="236">
        <v>0</v>
      </c>
      <c r="T311" s="237">
        <f>S311*H311</f>
        <v>0</v>
      </c>
      <c r="AR311" s="25" t="s">
        <v>563</v>
      </c>
      <c r="AT311" s="25" t="s">
        <v>262</v>
      </c>
      <c r="AU311" s="25" t="s">
        <v>92</v>
      </c>
      <c r="AY311" s="25" t="s">
        <v>261</v>
      </c>
      <c r="BE311" s="238">
        <f>IF(N311="základní",J311,0)</f>
        <v>0</v>
      </c>
      <c r="BF311" s="238">
        <f>IF(N311="snížená",J311,0)</f>
        <v>0</v>
      </c>
      <c r="BG311" s="238">
        <f>IF(N311="zákl. přenesená",J311,0)</f>
        <v>0</v>
      </c>
      <c r="BH311" s="238">
        <f>IF(N311="sníž. přenesená",J311,0)</f>
        <v>0</v>
      </c>
      <c r="BI311" s="238">
        <f>IF(N311="nulová",J311,0)</f>
        <v>0</v>
      </c>
      <c r="BJ311" s="25" t="s">
        <v>24</v>
      </c>
      <c r="BK311" s="238">
        <f>ROUND(I311*H311,2)</f>
        <v>0</v>
      </c>
      <c r="BL311" s="25" t="s">
        <v>563</v>
      </c>
      <c r="BM311" s="25" t="s">
        <v>3210</v>
      </c>
    </row>
    <row r="312" spans="2:47" s="1" customFormat="1" ht="13.5">
      <c r="B312" s="48"/>
      <c r="C312" s="76"/>
      <c r="D312" s="239" t="s">
        <v>269</v>
      </c>
      <c r="E312" s="76"/>
      <c r="F312" s="240" t="s">
        <v>3211</v>
      </c>
      <c r="G312" s="76"/>
      <c r="H312" s="76"/>
      <c r="I312" s="198"/>
      <c r="J312" s="76"/>
      <c r="K312" s="76"/>
      <c r="L312" s="74"/>
      <c r="M312" s="241"/>
      <c r="N312" s="49"/>
      <c r="O312" s="49"/>
      <c r="P312" s="49"/>
      <c r="Q312" s="49"/>
      <c r="R312" s="49"/>
      <c r="S312" s="49"/>
      <c r="T312" s="97"/>
      <c r="AT312" s="25" t="s">
        <v>269</v>
      </c>
      <c r="AU312" s="25" t="s">
        <v>92</v>
      </c>
    </row>
    <row r="313" spans="2:47" s="1" customFormat="1" ht="13.5">
      <c r="B313" s="48"/>
      <c r="C313" s="76"/>
      <c r="D313" s="239" t="s">
        <v>343</v>
      </c>
      <c r="E313" s="76"/>
      <c r="F313" s="242" t="s">
        <v>946</v>
      </c>
      <c r="G313" s="76"/>
      <c r="H313" s="76"/>
      <c r="I313" s="198"/>
      <c r="J313" s="76"/>
      <c r="K313" s="76"/>
      <c r="L313" s="74"/>
      <c r="M313" s="241"/>
      <c r="N313" s="49"/>
      <c r="O313" s="49"/>
      <c r="P313" s="49"/>
      <c r="Q313" s="49"/>
      <c r="R313" s="49"/>
      <c r="S313" s="49"/>
      <c r="T313" s="97"/>
      <c r="AT313" s="25" t="s">
        <v>343</v>
      </c>
      <c r="AU313" s="25" t="s">
        <v>92</v>
      </c>
    </row>
    <row r="314" spans="2:51" s="12" customFormat="1" ht="13.5">
      <c r="B314" s="253"/>
      <c r="C314" s="254"/>
      <c r="D314" s="239" t="s">
        <v>278</v>
      </c>
      <c r="E314" s="255" t="s">
        <v>40</v>
      </c>
      <c r="F314" s="256" t="s">
        <v>3212</v>
      </c>
      <c r="G314" s="254"/>
      <c r="H314" s="257">
        <v>24.15</v>
      </c>
      <c r="I314" s="258"/>
      <c r="J314" s="254"/>
      <c r="K314" s="254"/>
      <c r="L314" s="259"/>
      <c r="M314" s="260"/>
      <c r="N314" s="261"/>
      <c r="O314" s="261"/>
      <c r="P314" s="261"/>
      <c r="Q314" s="261"/>
      <c r="R314" s="261"/>
      <c r="S314" s="261"/>
      <c r="T314" s="262"/>
      <c r="AT314" s="263" t="s">
        <v>278</v>
      </c>
      <c r="AU314" s="263" t="s">
        <v>92</v>
      </c>
      <c r="AV314" s="12" t="s">
        <v>92</v>
      </c>
      <c r="AW314" s="12" t="s">
        <v>47</v>
      </c>
      <c r="AX314" s="12" t="s">
        <v>24</v>
      </c>
      <c r="AY314" s="263" t="s">
        <v>261</v>
      </c>
    </row>
    <row r="315" spans="2:65" s="1" customFormat="1" ht="14.4" customHeight="1">
      <c r="B315" s="48"/>
      <c r="C315" s="301" t="s">
        <v>841</v>
      </c>
      <c r="D315" s="301" t="s">
        <v>510</v>
      </c>
      <c r="E315" s="302" t="s">
        <v>3213</v>
      </c>
      <c r="F315" s="303" t="s">
        <v>3214</v>
      </c>
      <c r="G315" s="304" t="s">
        <v>683</v>
      </c>
      <c r="H315" s="305">
        <v>72.45</v>
      </c>
      <c r="I315" s="306"/>
      <c r="J315" s="305">
        <f>ROUND(I315*H315,2)</f>
        <v>0</v>
      </c>
      <c r="K315" s="303" t="s">
        <v>266</v>
      </c>
      <c r="L315" s="307"/>
      <c r="M315" s="308" t="s">
        <v>40</v>
      </c>
      <c r="N315" s="309" t="s">
        <v>55</v>
      </c>
      <c r="O315" s="49"/>
      <c r="P315" s="236">
        <f>O315*H315</f>
        <v>0</v>
      </c>
      <c r="Q315" s="236">
        <v>0.001</v>
      </c>
      <c r="R315" s="236">
        <f>Q315*H315</f>
        <v>0.07245</v>
      </c>
      <c r="S315" s="236">
        <v>0</v>
      </c>
      <c r="T315" s="237">
        <f>S315*H315</f>
        <v>0</v>
      </c>
      <c r="AR315" s="25" t="s">
        <v>650</v>
      </c>
      <c r="AT315" s="25" t="s">
        <v>510</v>
      </c>
      <c r="AU315" s="25" t="s">
        <v>92</v>
      </c>
      <c r="AY315" s="25" t="s">
        <v>261</v>
      </c>
      <c r="BE315" s="238">
        <f>IF(N315="základní",J315,0)</f>
        <v>0</v>
      </c>
      <c r="BF315" s="238">
        <f>IF(N315="snížená",J315,0)</f>
        <v>0</v>
      </c>
      <c r="BG315" s="238">
        <f>IF(N315="zákl. přenesená",J315,0)</f>
        <v>0</v>
      </c>
      <c r="BH315" s="238">
        <f>IF(N315="sníž. přenesená",J315,0)</f>
        <v>0</v>
      </c>
      <c r="BI315" s="238">
        <f>IF(N315="nulová",J315,0)</f>
        <v>0</v>
      </c>
      <c r="BJ315" s="25" t="s">
        <v>24</v>
      </c>
      <c r="BK315" s="238">
        <f>ROUND(I315*H315,2)</f>
        <v>0</v>
      </c>
      <c r="BL315" s="25" t="s">
        <v>563</v>
      </c>
      <c r="BM315" s="25" t="s">
        <v>3215</v>
      </c>
    </row>
    <row r="316" spans="2:47" s="1" customFormat="1" ht="13.5">
      <c r="B316" s="48"/>
      <c r="C316" s="76"/>
      <c r="D316" s="239" t="s">
        <v>269</v>
      </c>
      <c r="E316" s="76"/>
      <c r="F316" s="240" t="s">
        <v>3216</v>
      </c>
      <c r="G316" s="76"/>
      <c r="H316" s="76"/>
      <c r="I316" s="198"/>
      <c r="J316" s="76"/>
      <c r="K316" s="76"/>
      <c r="L316" s="74"/>
      <c r="M316" s="241"/>
      <c r="N316" s="49"/>
      <c r="O316" s="49"/>
      <c r="P316" s="49"/>
      <c r="Q316" s="49"/>
      <c r="R316" s="49"/>
      <c r="S316" s="49"/>
      <c r="T316" s="97"/>
      <c r="AT316" s="25" t="s">
        <v>269</v>
      </c>
      <c r="AU316" s="25" t="s">
        <v>92</v>
      </c>
    </row>
    <row r="317" spans="2:47" s="1" customFormat="1" ht="13.5">
      <c r="B317" s="48"/>
      <c r="C317" s="76"/>
      <c r="D317" s="239" t="s">
        <v>271</v>
      </c>
      <c r="E317" s="76"/>
      <c r="F317" s="242" t="s">
        <v>3217</v>
      </c>
      <c r="G317" s="76"/>
      <c r="H317" s="76"/>
      <c r="I317" s="198"/>
      <c r="J317" s="76"/>
      <c r="K317" s="76"/>
      <c r="L317" s="74"/>
      <c r="M317" s="241"/>
      <c r="N317" s="49"/>
      <c r="O317" s="49"/>
      <c r="P317" s="49"/>
      <c r="Q317" s="49"/>
      <c r="R317" s="49"/>
      <c r="S317" s="49"/>
      <c r="T317" s="97"/>
      <c r="AT317" s="25" t="s">
        <v>271</v>
      </c>
      <c r="AU317" s="25" t="s">
        <v>92</v>
      </c>
    </row>
    <row r="318" spans="2:51" s="12" customFormat="1" ht="13.5">
      <c r="B318" s="253"/>
      <c r="C318" s="254"/>
      <c r="D318" s="239" t="s">
        <v>278</v>
      </c>
      <c r="E318" s="254"/>
      <c r="F318" s="256" t="s">
        <v>3218</v>
      </c>
      <c r="G318" s="254"/>
      <c r="H318" s="257">
        <v>72.45</v>
      </c>
      <c r="I318" s="258"/>
      <c r="J318" s="254"/>
      <c r="K318" s="254"/>
      <c r="L318" s="259"/>
      <c r="M318" s="260"/>
      <c r="N318" s="261"/>
      <c r="O318" s="261"/>
      <c r="P318" s="261"/>
      <c r="Q318" s="261"/>
      <c r="R318" s="261"/>
      <c r="S318" s="261"/>
      <c r="T318" s="262"/>
      <c r="AT318" s="263" t="s">
        <v>278</v>
      </c>
      <c r="AU318" s="263" t="s">
        <v>92</v>
      </c>
      <c r="AV318" s="12" t="s">
        <v>92</v>
      </c>
      <c r="AW318" s="12" t="s">
        <v>6</v>
      </c>
      <c r="AX318" s="12" t="s">
        <v>24</v>
      </c>
      <c r="AY318" s="263" t="s">
        <v>261</v>
      </c>
    </row>
    <row r="319" spans="2:65" s="1" customFormat="1" ht="22.8" customHeight="1">
      <c r="B319" s="48"/>
      <c r="C319" s="228" t="s">
        <v>847</v>
      </c>
      <c r="D319" s="228" t="s">
        <v>262</v>
      </c>
      <c r="E319" s="229" t="s">
        <v>3219</v>
      </c>
      <c r="F319" s="230" t="s">
        <v>3220</v>
      </c>
      <c r="G319" s="231" t="s">
        <v>3221</v>
      </c>
      <c r="H319" s="233"/>
      <c r="I319" s="233"/>
      <c r="J319" s="232">
        <f>ROUND(I319*H319,2)</f>
        <v>0</v>
      </c>
      <c r="K319" s="230" t="s">
        <v>266</v>
      </c>
      <c r="L319" s="74"/>
      <c r="M319" s="234" t="s">
        <v>40</v>
      </c>
      <c r="N319" s="235" t="s">
        <v>55</v>
      </c>
      <c r="O319" s="49"/>
      <c r="P319" s="236">
        <f>O319*H319</f>
        <v>0</v>
      </c>
      <c r="Q319" s="236">
        <v>0</v>
      </c>
      <c r="R319" s="236">
        <f>Q319*H319</f>
        <v>0</v>
      </c>
      <c r="S319" s="236">
        <v>0</v>
      </c>
      <c r="T319" s="237">
        <f>S319*H319</f>
        <v>0</v>
      </c>
      <c r="AR319" s="25" t="s">
        <v>563</v>
      </c>
      <c r="AT319" s="25" t="s">
        <v>262</v>
      </c>
      <c r="AU319" s="25" t="s">
        <v>92</v>
      </c>
      <c r="AY319" s="25" t="s">
        <v>261</v>
      </c>
      <c r="BE319" s="238">
        <f>IF(N319="základní",J319,0)</f>
        <v>0</v>
      </c>
      <c r="BF319" s="238">
        <f>IF(N319="snížená",J319,0)</f>
        <v>0</v>
      </c>
      <c r="BG319" s="238">
        <f>IF(N319="zákl. přenesená",J319,0)</f>
        <v>0</v>
      </c>
      <c r="BH319" s="238">
        <f>IF(N319="sníž. přenesená",J319,0)</f>
        <v>0</v>
      </c>
      <c r="BI319" s="238">
        <f>IF(N319="nulová",J319,0)</f>
        <v>0</v>
      </c>
      <c r="BJ319" s="25" t="s">
        <v>24</v>
      </c>
      <c r="BK319" s="238">
        <f>ROUND(I319*H319,2)</f>
        <v>0</v>
      </c>
      <c r="BL319" s="25" t="s">
        <v>563</v>
      </c>
      <c r="BM319" s="25" t="s">
        <v>3222</v>
      </c>
    </row>
    <row r="320" spans="2:47" s="1" customFormat="1" ht="13.5">
      <c r="B320" s="48"/>
      <c r="C320" s="76"/>
      <c r="D320" s="239" t="s">
        <v>269</v>
      </c>
      <c r="E320" s="76"/>
      <c r="F320" s="240" t="s">
        <v>3223</v>
      </c>
      <c r="G320" s="76"/>
      <c r="H320" s="76"/>
      <c r="I320" s="198"/>
      <c r="J320" s="76"/>
      <c r="K320" s="76"/>
      <c r="L320" s="74"/>
      <c r="M320" s="241"/>
      <c r="N320" s="49"/>
      <c r="O320" s="49"/>
      <c r="P320" s="49"/>
      <c r="Q320" s="49"/>
      <c r="R320" s="49"/>
      <c r="S320" s="49"/>
      <c r="T320" s="97"/>
      <c r="AT320" s="25" t="s">
        <v>269</v>
      </c>
      <c r="AU320" s="25" t="s">
        <v>92</v>
      </c>
    </row>
    <row r="321" spans="2:47" s="1" customFormat="1" ht="13.5">
      <c r="B321" s="48"/>
      <c r="C321" s="76"/>
      <c r="D321" s="239" t="s">
        <v>343</v>
      </c>
      <c r="E321" s="76"/>
      <c r="F321" s="242" t="s">
        <v>972</v>
      </c>
      <c r="G321" s="76"/>
      <c r="H321" s="76"/>
      <c r="I321" s="198"/>
      <c r="J321" s="76"/>
      <c r="K321" s="76"/>
      <c r="L321" s="74"/>
      <c r="M321" s="241"/>
      <c r="N321" s="49"/>
      <c r="O321" s="49"/>
      <c r="P321" s="49"/>
      <c r="Q321" s="49"/>
      <c r="R321" s="49"/>
      <c r="S321" s="49"/>
      <c r="T321" s="97"/>
      <c r="AT321" s="25" t="s">
        <v>343</v>
      </c>
      <c r="AU321" s="25" t="s">
        <v>92</v>
      </c>
    </row>
    <row r="322" spans="2:63" s="10" customFormat="1" ht="29.85" customHeight="1">
      <c r="B322" s="214"/>
      <c r="C322" s="215"/>
      <c r="D322" s="216" t="s">
        <v>83</v>
      </c>
      <c r="E322" s="274" t="s">
        <v>1300</v>
      </c>
      <c r="F322" s="274" t="s">
        <v>1301</v>
      </c>
      <c r="G322" s="215"/>
      <c r="H322" s="215"/>
      <c r="I322" s="218"/>
      <c r="J322" s="275">
        <f>BK322</f>
        <v>0</v>
      </c>
      <c r="K322" s="215"/>
      <c r="L322" s="220"/>
      <c r="M322" s="221"/>
      <c r="N322" s="222"/>
      <c r="O322" s="222"/>
      <c r="P322" s="223">
        <f>SUM(P323:P324)</f>
        <v>0</v>
      </c>
      <c r="Q322" s="222"/>
      <c r="R322" s="223">
        <f>SUM(R323:R324)</f>
        <v>0</v>
      </c>
      <c r="S322" s="222"/>
      <c r="T322" s="224">
        <f>SUM(T323:T324)</f>
        <v>0</v>
      </c>
      <c r="AR322" s="225" t="s">
        <v>92</v>
      </c>
      <c r="AT322" s="226" t="s">
        <v>83</v>
      </c>
      <c r="AU322" s="226" t="s">
        <v>24</v>
      </c>
      <c r="AY322" s="225" t="s">
        <v>261</v>
      </c>
      <c r="BK322" s="227">
        <f>SUM(BK323:BK324)</f>
        <v>0</v>
      </c>
    </row>
    <row r="323" spans="2:65" s="1" customFormat="1" ht="22.8" customHeight="1">
      <c r="B323" s="48"/>
      <c r="C323" s="228" t="s">
        <v>854</v>
      </c>
      <c r="D323" s="228" t="s">
        <v>262</v>
      </c>
      <c r="E323" s="229" t="s">
        <v>3224</v>
      </c>
      <c r="F323" s="230" t="s">
        <v>3225</v>
      </c>
      <c r="G323" s="231" t="s">
        <v>504</v>
      </c>
      <c r="H323" s="232">
        <v>14.95</v>
      </c>
      <c r="I323" s="233"/>
      <c r="J323" s="232">
        <f>ROUND(I323*H323,2)</f>
        <v>0</v>
      </c>
      <c r="K323" s="230" t="s">
        <v>40</v>
      </c>
      <c r="L323" s="74"/>
      <c r="M323" s="234" t="s">
        <v>40</v>
      </c>
      <c r="N323" s="235" t="s">
        <v>55</v>
      </c>
      <c r="O323" s="49"/>
      <c r="P323" s="236">
        <f>O323*H323</f>
        <v>0</v>
      </c>
      <c r="Q323" s="236">
        <v>0</v>
      </c>
      <c r="R323" s="236">
        <f>Q323*H323</f>
        <v>0</v>
      </c>
      <c r="S323" s="236">
        <v>0</v>
      </c>
      <c r="T323" s="237">
        <f>S323*H323</f>
        <v>0</v>
      </c>
      <c r="AR323" s="25" t="s">
        <v>563</v>
      </c>
      <c r="AT323" s="25" t="s">
        <v>262</v>
      </c>
      <c r="AU323" s="25" t="s">
        <v>92</v>
      </c>
      <c r="AY323" s="25" t="s">
        <v>261</v>
      </c>
      <c r="BE323" s="238">
        <f>IF(N323="základní",J323,0)</f>
        <v>0</v>
      </c>
      <c r="BF323" s="238">
        <f>IF(N323="snížená",J323,0)</f>
        <v>0</v>
      </c>
      <c r="BG323" s="238">
        <f>IF(N323="zákl. přenesená",J323,0)</f>
        <v>0</v>
      </c>
      <c r="BH323" s="238">
        <f>IF(N323="sníž. přenesená",J323,0)</f>
        <v>0</v>
      </c>
      <c r="BI323" s="238">
        <f>IF(N323="nulová",J323,0)</f>
        <v>0</v>
      </c>
      <c r="BJ323" s="25" t="s">
        <v>24</v>
      </c>
      <c r="BK323" s="238">
        <f>ROUND(I323*H323,2)</f>
        <v>0</v>
      </c>
      <c r="BL323" s="25" t="s">
        <v>563</v>
      </c>
      <c r="BM323" s="25" t="s">
        <v>3226</v>
      </c>
    </row>
    <row r="324" spans="2:51" s="12" customFormat="1" ht="13.5">
      <c r="B324" s="253"/>
      <c r="C324" s="254"/>
      <c r="D324" s="239" t="s">
        <v>278</v>
      </c>
      <c r="E324" s="255" t="s">
        <v>40</v>
      </c>
      <c r="F324" s="256" t="s">
        <v>3227</v>
      </c>
      <c r="G324" s="254"/>
      <c r="H324" s="257">
        <v>14.95</v>
      </c>
      <c r="I324" s="258"/>
      <c r="J324" s="254"/>
      <c r="K324" s="254"/>
      <c r="L324" s="259"/>
      <c r="M324" s="260"/>
      <c r="N324" s="261"/>
      <c r="O324" s="261"/>
      <c r="P324" s="261"/>
      <c r="Q324" s="261"/>
      <c r="R324" s="261"/>
      <c r="S324" s="261"/>
      <c r="T324" s="262"/>
      <c r="AT324" s="263" t="s">
        <v>278</v>
      </c>
      <c r="AU324" s="263" t="s">
        <v>92</v>
      </c>
      <c r="AV324" s="12" t="s">
        <v>92</v>
      </c>
      <c r="AW324" s="12" t="s">
        <v>47</v>
      </c>
      <c r="AX324" s="12" t="s">
        <v>24</v>
      </c>
      <c r="AY324" s="263" t="s">
        <v>261</v>
      </c>
    </row>
    <row r="325" spans="2:63" s="10" customFormat="1" ht="37.4" customHeight="1">
      <c r="B325" s="214"/>
      <c r="C325" s="215"/>
      <c r="D325" s="216" t="s">
        <v>83</v>
      </c>
      <c r="E325" s="217" t="s">
        <v>510</v>
      </c>
      <c r="F325" s="217" t="s">
        <v>2842</v>
      </c>
      <c r="G325" s="215"/>
      <c r="H325" s="215"/>
      <c r="I325" s="218"/>
      <c r="J325" s="219">
        <f>BK325</f>
        <v>0</v>
      </c>
      <c r="K325" s="215"/>
      <c r="L325" s="220"/>
      <c r="M325" s="221"/>
      <c r="N325" s="222"/>
      <c r="O325" s="222"/>
      <c r="P325" s="223">
        <f>P326</f>
        <v>0</v>
      </c>
      <c r="Q325" s="222"/>
      <c r="R325" s="223">
        <f>R326</f>
        <v>0</v>
      </c>
      <c r="S325" s="222"/>
      <c r="T325" s="224">
        <f>T326</f>
        <v>0</v>
      </c>
      <c r="AR325" s="225" t="s">
        <v>282</v>
      </c>
      <c r="AT325" s="226" t="s">
        <v>83</v>
      </c>
      <c r="AU325" s="226" t="s">
        <v>84</v>
      </c>
      <c r="AY325" s="225" t="s">
        <v>261</v>
      </c>
      <c r="BK325" s="227">
        <f>BK326</f>
        <v>0</v>
      </c>
    </row>
    <row r="326" spans="2:63" s="10" customFormat="1" ht="19.9" customHeight="1">
      <c r="B326" s="214"/>
      <c r="C326" s="215"/>
      <c r="D326" s="216" t="s">
        <v>83</v>
      </c>
      <c r="E326" s="274" t="s">
        <v>3228</v>
      </c>
      <c r="F326" s="274" t="s">
        <v>3229</v>
      </c>
      <c r="G326" s="215"/>
      <c r="H326" s="215"/>
      <c r="I326" s="218"/>
      <c r="J326" s="275">
        <f>BK326</f>
        <v>0</v>
      </c>
      <c r="K326" s="215"/>
      <c r="L326" s="220"/>
      <c r="M326" s="221"/>
      <c r="N326" s="222"/>
      <c r="O326" s="222"/>
      <c r="P326" s="223">
        <f>SUM(P327:P332)</f>
        <v>0</v>
      </c>
      <c r="Q326" s="222"/>
      <c r="R326" s="223">
        <f>SUM(R327:R332)</f>
        <v>0</v>
      </c>
      <c r="S326" s="222"/>
      <c r="T326" s="224">
        <f>SUM(T327:T332)</f>
        <v>0</v>
      </c>
      <c r="AR326" s="225" t="s">
        <v>282</v>
      </c>
      <c r="AT326" s="226" t="s">
        <v>83</v>
      </c>
      <c r="AU326" s="226" t="s">
        <v>24</v>
      </c>
      <c r="AY326" s="225" t="s">
        <v>261</v>
      </c>
      <c r="BK326" s="227">
        <f>SUM(BK327:BK332)</f>
        <v>0</v>
      </c>
    </row>
    <row r="327" spans="2:65" s="1" customFormat="1" ht="14.4" customHeight="1">
      <c r="B327" s="48"/>
      <c r="C327" s="228" t="s">
        <v>861</v>
      </c>
      <c r="D327" s="228" t="s">
        <v>262</v>
      </c>
      <c r="E327" s="229" t="s">
        <v>3230</v>
      </c>
      <c r="F327" s="230" t="s">
        <v>3231</v>
      </c>
      <c r="G327" s="231" t="s">
        <v>474</v>
      </c>
      <c r="H327" s="232">
        <v>1</v>
      </c>
      <c r="I327" s="233"/>
      <c r="J327" s="232">
        <f>ROUND(I327*H327,2)</f>
        <v>0</v>
      </c>
      <c r="K327" s="230" t="s">
        <v>266</v>
      </c>
      <c r="L327" s="74"/>
      <c r="M327" s="234" t="s">
        <v>40</v>
      </c>
      <c r="N327" s="235" t="s">
        <v>55</v>
      </c>
      <c r="O327" s="49"/>
      <c r="P327" s="236">
        <f>O327*H327</f>
        <v>0</v>
      </c>
      <c r="Q327" s="236">
        <v>0</v>
      </c>
      <c r="R327" s="236">
        <f>Q327*H327</f>
        <v>0</v>
      </c>
      <c r="S327" s="236">
        <v>0</v>
      </c>
      <c r="T327" s="237">
        <f>S327*H327</f>
        <v>0</v>
      </c>
      <c r="AR327" s="25" t="s">
        <v>861</v>
      </c>
      <c r="AT327" s="25" t="s">
        <v>262</v>
      </c>
      <c r="AU327" s="25" t="s">
        <v>92</v>
      </c>
      <c r="AY327" s="25" t="s">
        <v>261</v>
      </c>
      <c r="BE327" s="238">
        <f>IF(N327="základní",J327,0)</f>
        <v>0</v>
      </c>
      <c r="BF327" s="238">
        <f>IF(N327="snížená",J327,0)</f>
        <v>0</v>
      </c>
      <c r="BG327" s="238">
        <f>IF(N327="zákl. přenesená",J327,0)</f>
        <v>0</v>
      </c>
      <c r="BH327" s="238">
        <f>IF(N327="sníž. přenesená",J327,0)</f>
        <v>0</v>
      </c>
      <c r="BI327" s="238">
        <f>IF(N327="nulová",J327,0)</f>
        <v>0</v>
      </c>
      <c r="BJ327" s="25" t="s">
        <v>24</v>
      </c>
      <c r="BK327" s="238">
        <f>ROUND(I327*H327,2)</f>
        <v>0</v>
      </c>
      <c r="BL327" s="25" t="s">
        <v>861</v>
      </c>
      <c r="BM327" s="25" t="s">
        <v>3232</v>
      </c>
    </row>
    <row r="328" spans="2:47" s="1" customFormat="1" ht="13.5">
      <c r="B328" s="48"/>
      <c r="C328" s="76"/>
      <c r="D328" s="239" t="s">
        <v>269</v>
      </c>
      <c r="E328" s="76"/>
      <c r="F328" s="240" t="s">
        <v>3233</v>
      </c>
      <c r="G328" s="76"/>
      <c r="H328" s="76"/>
      <c r="I328" s="198"/>
      <c r="J328" s="76"/>
      <c r="K328" s="76"/>
      <c r="L328" s="74"/>
      <c r="M328" s="241"/>
      <c r="N328" s="49"/>
      <c r="O328" s="49"/>
      <c r="P328" s="49"/>
      <c r="Q328" s="49"/>
      <c r="R328" s="49"/>
      <c r="S328" s="49"/>
      <c r="T328" s="97"/>
      <c r="AT328" s="25" t="s">
        <v>269</v>
      </c>
      <c r="AU328" s="25" t="s">
        <v>92</v>
      </c>
    </row>
    <row r="329" spans="2:47" s="1" customFormat="1" ht="13.5">
      <c r="B329" s="48"/>
      <c r="C329" s="76"/>
      <c r="D329" s="239" t="s">
        <v>343</v>
      </c>
      <c r="E329" s="76"/>
      <c r="F329" s="242" t="s">
        <v>3234</v>
      </c>
      <c r="G329" s="76"/>
      <c r="H329" s="76"/>
      <c r="I329" s="198"/>
      <c r="J329" s="76"/>
      <c r="K329" s="76"/>
      <c r="L329" s="74"/>
      <c r="M329" s="241"/>
      <c r="N329" s="49"/>
      <c r="O329" s="49"/>
      <c r="P329" s="49"/>
      <c r="Q329" s="49"/>
      <c r="R329" s="49"/>
      <c r="S329" s="49"/>
      <c r="T329" s="97"/>
      <c r="AT329" s="25" t="s">
        <v>343</v>
      </c>
      <c r="AU329" s="25" t="s">
        <v>92</v>
      </c>
    </row>
    <row r="330" spans="2:47" s="1" customFormat="1" ht="13.5">
      <c r="B330" s="48"/>
      <c r="C330" s="76"/>
      <c r="D330" s="239" t="s">
        <v>271</v>
      </c>
      <c r="E330" s="76"/>
      <c r="F330" s="242" t="s">
        <v>3235</v>
      </c>
      <c r="G330" s="76"/>
      <c r="H330" s="76"/>
      <c r="I330" s="198"/>
      <c r="J330" s="76"/>
      <c r="K330" s="76"/>
      <c r="L330" s="74"/>
      <c r="M330" s="241"/>
      <c r="N330" s="49"/>
      <c r="O330" s="49"/>
      <c r="P330" s="49"/>
      <c r="Q330" s="49"/>
      <c r="R330" s="49"/>
      <c r="S330" s="49"/>
      <c r="T330" s="97"/>
      <c r="AT330" s="25" t="s">
        <v>271</v>
      </c>
      <c r="AU330" s="25" t="s">
        <v>92</v>
      </c>
    </row>
    <row r="331" spans="2:65" s="1" customFormat="1" ht="22.8" customHeight="1">
      <c r="B331" s="48"/>
      <c r="C331" s="301" t="s">
        <v>867</v>
      </c>
      <c r="D331" s="301" t="s">
        <v>510</v>
      </c>
      <c r="E331" s="302" t="s">
        <v>3236</v>
      </c>
      <c r="F331" s="303" t="s">
        <v>3237</v>
      </c>
      <c r="G331" s="304" t="s">
        <v>474</v>
      </c>
      <c r="H331" s="305">
        <v>1</v>
      </c>
      <c r="I331" s="306"/>
      <c r="J331" s="305">
        <f>ROUND(I331*H331,2)</f>
        <v>0</v>
      </c>
      <c r="K331" s="303" t="s">
        <v>40</v>
      </c>
      <c r="L331" s="307"/>
      <c r="M331" s="308" t="s">
        <v>40</v>
      </c>
      <c r="N331" s="309" t="s">
        <v>55</v>
      </c>
      <c r="O331" s="49"/>
      <c r="P331" s="236">
        <f>O331*H331</f>
        <v>0</v>
      </c>
      <c r="Q331" s="236">
        <v>0</v>
      </c>
      <c r="R331" s="236">
        <f>Q331*H331</f>
        <v>0</v>
      </c>
      <c r="S331" s="236">
        <v>0</v>
      </c>
      <c r="T331" s="237">
        <f>S331*H331</f>
        <v>0</v>
      </c>
      <c r="AR331" s="25" t="s">
        <v>3238</v>
      </c>
      <c r="AT331" s="25" t="s">
        <v>510</v>
      </c>
      <c r="AU331" s="25" t="s">
        <v>92</v>
      </c>
      <c r="AY331" s="25" t="s">
        <v>261</v>
      </c>
      <c r="BE331" s="238">
        <f>IF(N331="základní",J331,0)</f>
        <v>0</v>
      </c>
      <c r="BF331" s="238">
        <f>IF(N331="snížená",J331,0)</f>
        <v>0</v>
      </c>
      <c r="BG331" s="238">
        <f>IF(N331="zákl. přenesená",J331,0)</f>
        <v>0</v>
      </c>
      <c r="BH331" s="238">
        <f>IF(N331="sníž. přenesená",J331,0)</f>
        <v>0</v>
      </c>
      <c r="BI331" s="238">
        <f>IF(N331="nulová",J331,0)</f>
        <v>0</v>
      </c>
      <c r="BJ331" s="25" t="s">
        <v>24</v>
      </c>
      <c r="BK331" s="238">
        <f>ROUND(I331*H331,2)</f>
        <v>0</v>
      </c>
      <c r="BL331" s="25" t="s">
        <v>861</v>
      </c>
      <c r="BM331" s="25" t="s">
        <v>3239</v>
      </c>
    </row>
    <row r="332" spans="2:47" s="1" customFormat="1" ht="13.5">
      <c r="B332" s="48"/>
      <c r="C332" s="76"/>
      <c r="D332" s="239" t="s">
        <v>271</v>
      </c>
      <c r="E332" s="76"/>
      <c r="F332" s="242" t="s">
        <v>3240</v>
      </c>
      <c r="G332" s="76"/>
      <c r="H332" s="76"/>
      <c r="I332" s="198"/>
      <c r="J332" s="76"/>
      <c r="K332" s="76"/>
      <c r="L332" s="74"/>
      <c r="M332" s="264"/>
      <c r="N332" s="265"/>
      <c r="O332" s="265"/>
      <c r="P332" s="265"/>
      <c r="Q332" s="265"/>
      <c r="R332" s="265"/>
      <c r="S332" s="265"/>
      <c r="T332" s="266"/>
      <c r="AT332" s="25" t="s">
        <v>271</v>
      </c>
      <c r="AU332" s="25" t="s">
        <v>92</v>
      </c>
    </row>
    <row r="333" spans="2:12" s="1" customFormat="1" ht="6.95" customHeight="1">
      <c r="B333" s="69"/>
      <c r="C333" s="70"/>
      <c r="D333" s="70"/>
      <c r="E333" s="70"/>
      <c r="F333" s="70"/>
      <c r="G333" s="70"/>
      <c r="H333" s="70"/>
      <c r="I333" s="180"/>
      <c r="J333" s="70"/>
      <c r="K333" s="70"/>
      <c r="L333" s="74"/>
    </row>
  </sheetData>
  <sheetProtection password="CC35" sheet="1" objects="1" scenarios="1" formatColumns="0" formatRows="0" autoFilter="0"/>
  <autoFilter ref="C94:K332"/>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BR17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219</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2929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3241</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213</v>
      </c>
      <c r="G13" s="49"/>
      <c r="H13" s="49"/>
      <c r="I13" s="160" t="s">
        <v>22</v>
      </c>
      <c r="J13" s="36" t="s">
        <v>2931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3242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ROUND(SUM(BE89:BE178),2)</f>
        <v>0</v>
      </c>
      <c r="G32" s="49"/>
      <c r="H32" s="49"/>
      <c r="I32" s="172">
        <v>0.21</v>
      </c>
      <c r="J32" s="171">
        <f>ROUND(ROUND((SUM(BE89:BE178)),2)*I32,2)</f>
        <v>0</v>
      </c>
      <c r="K32" s="53"/>
    </row>
    <row r="33" spans="2:11" s="1" customFormat="1" ht="14.4" customHeight="1">
      <c r="B33" s="48"/>
      <c r="C33" s="49"/>
      <c r="D33" s="49"/>
      <c r="E33" s="57" t="s">
        <v>56</v>
      </c>
      <c r="F33" s="171">
        <f>ROUND(SUM(BF89:BF178),2)</f>
        <v>0</v>
      </c>
      <c r="G33" s="49"/>
      <c r="H33" s="49"/>
      <c r="I33" s="172">
        <v>0.15</v>
      </c>
      <c r="J33" s="171">
        <f>ROUND(ROUND((SUM(BF89:BF178)),2)*I33,2)</f>
        <v>0</v>
      </c>
      <c r="K33" s="53"/>
    </row>
    <row r="34" spans="2:11" s="1" customFormat="1" ht="14.4" customHeight="1" hidden="1">
      <c r="B34" s="48"/>
      <c r="C34" s="49"/>
      <c r="D34" s="49"/>
      <c r="E34" s="57" t="s">
        <v>57</v>
      </c>
      <c r="F34" s="171">
        <f>ROUND(SUM(BG89:BG178),2)</f>
        <v>0</v>
      </c>
      <c r="G34" s="49"/>
      <c r="H34" s="49"/>
      <c r="I34" s="172">
        <v>0.21</v>
      </c>
      <c r="J34" s="171">
        <v>0</v>
      </c>
      <c r="K34" s="53"/>
    </row>
    <row r="35" spans="2:11" s="1" customFormat="1" ht="14.4" customHeight="1" hidden="1">
      <c r="B35" s="48"/>
      <c r="C35" s="49"/>
      <c r="D35" s="49"/>
      <c r="E35" s="57" t="s">
        <v>58</v>
      </c>
      <c r="F35" s="171">
        <f>ROUND(SUM(BH89:BH178),2)</f>
        <v>0</v>
      </c>
      <c r="G35" s="49"/>
      <c r="H35" s="49"/>
      <c r="I35" s="172">
        <v>0.15</v>
      </c>
      <c r="J35" s="171">
        <v>0</v>
      </c>
      <c r="K35" s="53"/>
    </row>
    <row r="36" spans="2:11" s="1" customFormat="1" ht="14.4" customHeight="1" hidden="1">
      <c r="B36" s="48"/>
      <c r="C36" s="49"/>
      <c r="D36" s="49"/>
      <c r="E36" s="57" t="s">
        <v>59</v>
      </c>
      <c r="F36" s="171">
        <f>ROUND(SUM(BI89:BI178),2)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2929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09-2 - Příjezdové komunikace</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2591</v>
      </c>
      <c r="E63" s="270"/>
      <c r="F63" s="270"/>
      <c r="G63" s="270"/>
      <c r="H63" s="270"/>
      <c r="I63" s="271"/>
      <c r="J63" s="272">
        <f>J119</f>
        <v>0</v>
      </c>
      <c r="K63" s="273"/>
    </row>
    <row r="64" spans="2:11" s="13" customFormat="1" ht="19.9" customHeight="1">
      <c r="B64" s="267"/>
      <c r="C64" s="268"/>
      <c r="D64" s="269" t="s">
        <v>465</v>
      </c>
      <c r="E64" s="270"/>
      <c r="F64" s="270"/>
      <c r="G64" s="270"/>
      <c r="H64" s="270"/>
      <c r="I64" s="271"/>
      <c r="J64" s="272">
        <f>J130</f>
        <v>0</v>
      </c>
      <c r="K64" s="273"/>
    </row>
    <row r="65" spans="2:11" s="13" customFormat="1" ht="19.9" customHeight="1">
      <c r="B65" s="267"/>
      <c r="C65" s="268"/>
      <c r="D65" s="269" t="s">
        <v>467</v>
      </c>
      <c r="E65" s="270"/>
      <c r="F65" s="270"/>
      <c r="G65" s="270"/>
      <c r="H65" s="270"/>
      <c r="I65" s="271"/>
      <c r="J65" s="272">
        <f>J137</f>
        <v>0</v>
      </c>
      <c r="K65" s="273"/>
    </row>
    <row r="66" spans="2:11" s="13" customFormat="1" ht="19.9" customHeight="1">
      <c r="B66" s="267"/>
      <c r="C66" s="268"/>
      <c r="D66" s="269" t="s">
        <v>468</v>
      </c>
      <c r="E66" s="270"/>
      <c r="F66" s="270"/>
      <c r="G66" s="270"/>
      <c r="H66" s="270"/>
      <c r="I66" s="271"/>
      <c r="J66" s="272">
        <f>J160</f>
        <v>0</v>
      </c>
      <c r="K66" s="273"/>
    </row>
    <row r="67" spans="2:11" s="13" customFormat="1" ht="19.9" customHeight="1">
      <c r="B67" s="267"/>
      <c r="C67" s="268"/>
      <c r="D67" s="269" t="s">
        <v>469</v>
      </c>
      <c r="E67" s="270"/>
      <c r="F67" s="270"/>
      <c r="G67" s="270"/>
      <c r="H67" s="270"/>
      <c r="I67" s="271"/>
      <c r="J67" s="272">
        <f>J172</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2929</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SO 09-2 - Příjezdové komunikace</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f>
        <v>0</v>
      </c>
      <c r="Q89" s="108"/>
      <c r="R89" s="211">
        <f>R90</f>
        <v>30.748545125</v>
      </c>
      <c r="S89" s="108"/>
      <c r="T89" s="212">
        <f>T90</f>
        <v>18.785</v>
      </c>
      <c r="AT89" s="25" t="s">
        <v>83</v>
      </c>
      <c r="AU89" s="25" t="s">
        <v>242</v>
      </c>
      <c r="BK89" s="213">
        <f>BK90</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P91+P119+P130+P137+P160+P172</f>
        <v>0</v>
      </c>
      <c r="Q90" s="222"/>
      <c r="R90" s="223">
        <f>R91+R119+R130+R137+R160+R172</f>
        <v>30.748545125</v>
      </c>
      <c r="S90" s="222"/>
      <c r="T90" s="224">
        <f>T91+T119+T130+T137+T160+T172</f>
        <v>18.785</v>
      </c>
      <c r="AR90" s="225" t="s">
        <v>24</v>
      </c>
      <c r="AT90" s="226" t="s">
        <v>83</v>
      </c>
      <c r="AU90" s="226" t="s">
        <v>84</v>
      </c>
      <c r="AY90" s="225" t="s">
        <v>261</v>
      </c>
      <c r="BK90" s="227">
        <f>BK91+BK119+BK130+BK137+BK160+BK172</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SUM(P92:P118)</f>
        <v>0</v>
      </c>
      <c r="Q91" s="222"/>
      <c r="R91" s="223">
        <f>SUM(R92:R118)</f>
        <v>0.30042</v>
      </c>
      <c r="S91" s="222"/>
      <c r="T91" s="224">
        <f>SUM(T92:T118)</f>
        <v>15.02</v>
      </c>
      <c r="AR91" s="225" t="s">
        <v>24</v>
      </c>
      <c r="AT91" s="226" t="s">
        <v>83</v>
      </c>
      <c r="AU91" s="226" t="s">
        <v>24</v>
      </c>
      <c r="AY91" s="225" t="s">
        <v>261</v>
      </c>
      <c r="BK91" s="227">
        <f>SUM(BK92:BK118)</f>
        <v>0</v>
      </c>
    </row>
    <row r="92" spans="2:65" s="1" customFormat="1" ht="22.8" customHeight="1">
      <c r="B92" s="48"/>
      <c r="C92" s="228" t="s">
        <v>24</v>
      </c>
      <c r="D92" s="228" t="s">
        <v>262</v>
      </c>
      <c r="E92" s="229" t="s">
        <v>1330</v>
      </c>
      <c r="F92" s="230" t="s">
        <v>1331</v>
      </c>
      <c r="G92" s="231" t="s">
        <v>504</v>
      </c>
      <c r="H92" s="232">
        <v>1669</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3243</v>
      </c>
    </row>
    <row r="93" spans="2:47" s="1" customFormat="1" ht="13.5">
      <c r="B93" s="48"/>
      <c r="C93" s="76"/>
      <c r="D93" s="239" t="s">
        <v>269</v>
      </c>
      <c r="E93" s="76"/>
      <c r="F93" s="240" t="s">
        <v>1333</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1334</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3244</v>
      </c>
      <c r="G95" s="254"/>
      <c r="H95" s="257">
        <v>1669</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14.4" customHeight="1">
      <c r="B96" s="48"/>
      <c r="C96" s="228" t="s">
        <v>92</v>
      </c>
      <c r="D96" s="228" t="s">
        <v>262</v>
      </c>
      <c r="E96" s="229" t="s">
        <v>3245</v>
      </c>
      <c r="F96" s="230" t="s">
        <v>3246</v>
      </c>
      <c r="G96" s="231" t="s">
        <v>504</v>
      </c>
      <c r="H96" s="232">
        <v>1669</v>
      </c>
      <c r="I96" s="233"/>
      <c r="J96" s="232">
        <f>ROUND(I96*H96,2)</f>
        <v>0</v>
      </c>
      <c r="K96" s="230" t="s">
        <v>266</v>
      </c>
      <c r="L96" s="74"/>
      <c r="M96" s="234" t="s">
        <v>40</v>
      </c>
      <c r="N96" s="235" t="s">
        <v>55</v>
      </c>
      <c r="O96" s="49"/>
      <c r="P96" s="236">
        <f>O96*H96</f>
        <v>0</v>
      </c>
      <c r="Q96" s="236">
        <v>0.00018</v>
      </c>
      <c r="R96" s="236">
        <f>Q96*H96</f>
        <v>0.30042</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3247</v>
      </c>
    </row>
    <row r="97" spans="2:47" s="1" customFormat="1" ht="13.5">
      <c r="B97" s="48"/>
      <c r="C97" s="76"/>
      <c r="D97" s="239" t="s">
        <v>269</v>
      </c>
      <c r="E97" s="76"/>
      <c r="F97" s="240" t="s">
        <v>3248</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3249</v>
      </c>
      <c r="G98" s="76"/>
      <c r="H98" s="76"/>
      <c r="I98" s="198"/>
      <c r="J98" s="76"/>
      <c r="K98" s="76"/>
      <c r="L98" s="74"/>
      <c r="M98" s="241"/>
      <c r="N98" s="49"/>
      <c r="O98" s="49"/>
      <c r="P98" s="49"/>
      <c r="Q98" s="49"/>
      <c r="R98" s="49"/>
      <c r="S98" s="49"/>
      <c r="T98" s="97"/>
      <c r="AT98" s="25" t="s">
        <v>343</v>
      </c>
      <c r="AU98" s="25" t="s">
        <v>92</v>
      </c>
    </row>
    <row r="99" spans="2:47" s="1" customFormat="1" ht="13.5">
      <c r="B99" s="48"/>
      <c r="C99" s="76"/>
      <c r="D99" s="239" t="s">
        <v>271</v>
      </c>
      <c r="E99" s="76"/>
      <c r="F99" s="242" t="s">
        <v>3250</v>
      </c>
      <c r="G99" s="76"/>
      <c r="H99" s="76"/>
      <c r="I99" s="198"/>
      <c r="J99" s="76"/>
      <c r="K99" s="76"/>
      <c r="L99" s="74"/>
      <c r="M99" s="241"/>
      <c r="N99" s="49"/>
      <c r="O99" s="49"/>
      <c r="P99" s="49"/>
      <c r="Q99" s="49"/>
      <c r="R99" s="49"/>
      <c r="S99" s="49"/>
      <c r="T99" s="97"/>
      <c r="AT99" s="25" t="s">
        <v>271</v>
      </c>
      <c r="AU99" s="25" t="s">
        <v>92</v>
      </c>
    </row>
    <row r="100" spans="2:65" s="1" customFormat="1" ht="14.4" customHeight="1">
      <c r="B100" s="48"/>
      <c r="C100" s="228" t="s">
        <v>282</v>
      </c>
      <c r="D100" s="228" t="s">
        <v>262</v>
      </c>
      <c r="E100" s="229" t="s">
        <v>3251</v>
      </c>
      <c r="F100" s="230" t="s">
        <v>3252</v>
      </c>
      <c r="G100" s="231" t="s">
        <v>504</v>
      </c>
      <c r="H100" s="232">
        <v>24</v>
      </c>
      <c r="I100" s="233"/>
      <c r="J100" s="232">
        <f>ROUND(I100*H100,2)</f>
        <v>0</v>
      </c>
      <c r="K100" s="230" t="s">
        <v>266</v>
      </c>
      <c r="L100" s="74"/>
      <c r="M100" s="234" t="s">
        <v>40</v>
      </c>
      <c r="N100" s="235" t="s">
        <v>55</v>
      </c>
      <c r="O100" s="49"/>
      <c r="P100" s="236">
        <f>O100*H100</f>
        <v>0</v>
      </c>
      <c r="Q100" s="236">
        <v>0</v>
      </c>
      <c r="R100" s="236">
        <f>Q100*H100</f>
        <v>0</v>
      </c>
      <c r="S100" s="236">
        <v>0.355</v>
      </c>
      <c r="T100" s="237">
        <f>S100*H100</f>
        <v>8.52</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3253</v>
      </c>
    </row>
    <row r="101" spans="2:47" s="1" customFormat="1" ht="13.5">
      <c r="B101" s="48"/>
      <c r="C101" s="76"/>
      <c r="D101" s="239" t="s">
        <v>269</v>
      </c>
      <c r="E101" s="76"/>
      <c r="F101" s="240" t="s">
        <v>3254</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343</v>
      </c>
      <c r="E102" s="76"/>
      <c r="F102" s="242" t="s">
        <v>3255</v>
      </c>
      <c r="G102" s="76"/>
      <c r="H102" s="76"/>
      <c r="I102" s="198"/>
      <c r="J102" s="76"/>
      <c r="K102" s="76"/>
      <c r="L102" s="74"/>
      <c r="M102" s="241"/>
      <c r="N102" s="49"/>
      <c r="O102" s="49"/>
      <c r="P102" s="49"/>
      <c r="Q102" s="49"/>
      <c r="R102" s="49"/>
      <c r="S102" s="49"/>
      <c r="T102" s="97"/>
      <c r="AT102" s="25" t="s">
        <v>343</v>
      </c>
      <c r="AU102" s="25" t="s">
        <v>92</v>
      </c>
    </row>
    <row r="103" spans="2:65" s="1" customFormat="1" ht="22.8" customHeight="1">
      <c r="B103" s="48"/>
      <c r="C103" s="228" t="s">
        <v>287</v>
      </c>
      <c r="D103" s="228" t="s">
        <v>262</v>
      </c>
      <c r="E103" s="229" t="s">
        <v>3256</v>
      </c>
      <c r="F103" s="230" t="s">
        <v>3257</v>
      </c>
      <c r="G103" s="231" t="s">
        <v>504</v>
      </c>
      <c r="H103" s="232">
        <v>24</v>
      </c>
      <c r="I103" s="233"/>
      <c r="J103" s="232">
        <f>ROUND(I103*H103,2)</f>
        <v>0</v>
      </c>
      <c r="K103" s="230" t="s">
        <v>40</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3258</v>
      </c>
    </row>
    <row r="104" spans="2:65" s="1" customFormat="1" ht="14.4" customHeight="1">
      <c r="B104" s="48"/>
      <c r="C104" s="228" t="s">
        <v>260</v>
      </c>
      <c r="D104" s="228" t="s">
        <v>262</v>
      </c>
      <c r="E104" s="229" t="s">
        <v>3259</v>
      </c>
      <c r="F104" s="230" t="s">
        <v>3260</v>
      </c>
      <c r="G104" s="231" t="s">
        <v>340</v>
      </c>
      <c r="H104" s="232">
        <v>5</v>
      </c>
      <c r="I104" s="233"/>
      <c r="J104" s="232">
        <f>ROUND(I104*H104,2)</f>
        <v>0</v>
      </c>
      <c r="K104" s="230" t="s">
        <v>266</v>
      </c>
      <c r="L104" s="74"/>
      <c r="M104" s="234" t="s">
        <v>40</v>
      </c>
      <c r="N104" s="235" t="s">
        <v>55</v>
      </c>
      <c r="O104" s="49"/>
      <c r="P104" s="236">
        <f>O104*H104</f>
        <v>0</v>
      </c>
      <c r="Q104" s="236">
        <v>0</v>
      </c>
      <c r="R104" s="236">
        <f>Q104*H104</f>
        <v>0</v>
      </c>
      <c r="S104" s="236">
        <v>1.3</v>
      </c>
      <c r="T104" s="237">
        <f>S104*H104</f>
        <v>6.5</v>
      </c>
      <c r="AR104" s="25" t="s">
        <v>287</v>
      </c>
      <c r="AT104" s="25" t="s">
        <v>262</v>
      </c>
      <c r="AU104" s="25" t="s">
        <v>92</v>
      </c>
      <c r="AY104" s="25" t="s">
        <v>261</v>
      </c>
      <c r="BE104" s="238">
        <f>IF(N104="základní",J104,0)</f>
        <v>0</v>
      </c>
      <c r="BF104" s="238">
        <f>IF(N104="snížená",J104,0)</f>
        <v>0</v>
      </c>
      <c r="BG104" s="238">
        <f>IF(N104="zákl. přenesená",J104,0)</f>
        <v>0</v>
      </c>
      <c r="BH104" s="238">
        <f>IF(N104="sníž. přenesená",J104,0)</f>
        <v>0</v>
      </c>
      <c r="BI104" s="238">
        <f>IF(N104="nulová",J104,0)</f>
        <v>0</v>
      </c>
      <c r="BJ104" s="25" t="s">
        <v>24</v>
      </c>
      <c r="BK104" s="238">
        <f>ROUND(I104*H104,2)</f>
        <v>0</v>
      </c>
      <c r="BL104" s="25" t="s">
        <v>287</v>
      </c>
      <c r="BM104" s="25" t="s">
        <v>3261</v>
      </c>
    </row>
    <row r="105" spans="2:47" s="1" customFormat="1" ht="13.5">
      <c r="B105" s="48"/>
      <c r="C105" s="76"/>
      <c r="D105" s="239" t="s">
        <v>269</v>
      </c>
      <c r="E105" s="76"/>
      <c r="F105" s="240" t="s">
        <v>3262</v>
      </c>
      <c r="G105" s="76"/>
      <c r="H105" s="76"/>
      <c r="I105" s="198"/>
      <c r="J105" s="76"/>
      <c r="K105" s="76"/>
      <c r="L105" s="74"/>
      <c r="M105" s="241"/>
      <c r="N105" s="49"/>
      <c r="O105" s="49"/>
      <c r="P105" s="49"/>
      <c r="Q105" s="49"/>
      <c r="R105" s="49"/>
      <c r="S105" s="49"/>
      <c r="T105" s="97"/>
      <c r="AT105" s="25" t="s">
        <v>269</v>
      </c>
      <c r="AU105" s="25" t="s">
        <v>92</v>
      </c>
    </row>
    <row r="106" spans="2:47" s="1" customFormat="1" ht="13.5">
      <c r="B106" s="48"/>
      <c r="C106" s="76"/>
      <c r="D106" s="239" t="s">
        <v>343</v>
      </c>
      <c r="E106" s="76"/>
      <c r="F106" s="242" t="s">
        <v>3263</v>
      </c>
      <c r="G106" s="76"/>
      <c r="H106" s="76"/>
      <c r="I106" s="198"/>
      <c r="J106" s="76"/>
      <c r="K106" s="76"/>
      <c r="L106" s="74"/>
      <c r="M106" s="241"/>
      <c r="N106" s="49"/>
      <c r="O106" s="49"/>
      <c r="P106" s="49"/>
      <c r="Q106" s="49"/>
      <c r="R106" s="49"/>
      <c r="S106" s="49"/>
      <c r="T106" s="97"/>
      <c r="AT106" s="25" t="s">
        <v>343</v>
      </c>
      <c r="AU106" s="25" t="s">
        <v>92</v>
      </c>
    </row>
    <row r="107" spans="2:51" s="12" customFormat="1" ht="13.5">
      <c r="B107" s="253"/>
      <c r="C107" s="254"/>
      <c r="D107" s="239" t="s">
        <v>278</v>
      </c>
      <c r="E107" s="255" t="s">
        <v>40</v>
      </c>
      <c r="F107" s="256" t="s">
        <v>3264</v>
      </c>
      <c r="G107" s="254"/>
      <c r="H107" s="257">
        <v>5</v>
      </c>
      <c r="I107" s="258"/>
      <c r="J107" s="254"/>
      <c r="K107" s="254"/>
      <c r="L107" s="259"/>
      <c r="M107" s="260"/>
      <c r="N107" s="261"/>
      <c r="O107" s="261"/>
      <c r="P107" s="261"/>
      <c r="Q107" s="261"/>
      <c r="R107" s="261"/>
      <c r="S107" s="261"/>
      <c r="T107" s="262"/>
      <c r="AT107" s="263" t="s">
        <v>278</v>
      </c>
      <c r="AU107" s="263" t="s">
        <v>92</v>
      </c>
      <c r="AV107" s="12" t="s">
        <v>92</v>
      </c>
      <c r="AW107" s="12" t="s">
        <v>47</v>
      </c>
      <c r="AX107" s="12" t="s">
        <v>24</v>
      </c>
      <c r="AY107" s="263" t="s">
        <v>261</v>
      </c>
    </row>
    <row r="108" spans="2:65" s="1" customFormat="1" ht="22.8" customHeight="1">
      <c r="B108" s="48"/>
      <c r="C108" s="228" t="s">
        <v>297</v>
      </c>
      <c r="D108" s="228" t="s">
        <v>262</v>
      </c>
      <c r="E108" s="229" t="s">
        <v>489</v>
      </c>
      <c r="F108" s="230" t="s">
        <v>490</v>
      </c>
      <c r="G108" s="231" t="s">
        <v>491</v>
      </c>
      <c r="H108" s="232">
        <v>32</v>
      </c>
      <c r="I108" s="233"/>
      <c r="J108" s="232">
        <f>ROUND(I108*H108,2)</f>
        <v>0</v>
      </c>
      <c r="K108" s="230" t="s">
        <v>266</v>
      </c>
      <c r="L108" s="74"/>
      <c r="M108" s="234" t="s">
        <v>40</v>
      </c>
      <c r="N108" s="235" t="s">
        <v>55</v>
      </c>
      <c r="O108" s="49"/>
      <c r="P108" s="236">
        <f>O108*H108</f>
        <v>0</v>
      </c>
      <c r="Q108" s="236">
        <v>0</v>
      </c>
      <c r="R108" s="236">
        <f>Q108*H108</f>
        <v>0</v>
      </c>
      <c r="S108" s="236">
        <v>0</v>
      </c>
      <c r="T108" s="237">
        <f>S108*H108</f>
        <v>0</v>
      </c>
      <c r="AR108" s="25" t="s">
        <v>287</v>
      </c>
      <c r="AT108" s="25" t="s">
        <v>262</v>
      </c>
      <c r="AU108" s="25" t="s">
        <v>92</v>
      </c>
      <c r="AY108" s="25" t="s">
        <v>261</v>
      </c>
      <c r="BE108" s="238">
        <f>IF(N108="základní",J108,0)</f>
        <v>0</v>
      </c>
      <c r="BF108" s="238">
        <f>IF(N108="snížená",J108,0)</f>
        <v>0</v>
      </c>
      <c r="BG108" s="238">
        <f>IF(N108="zákl. přenesená",J108,0)</f>
        <v>0</v>
      </c>
      <c r="BH108" s="238">
        <f>IF(N108="sníž. přenesená",J108,0)</f>
        <v>0</v>
      </c>
      <c r="BI108" s="238">
        <f>IF(N108="nulová",J108,0)</f>
        <v>0</v>
      </c>
      <c r="BJ108" s="25" t="s">
        <v>24</v>
      </c>
      <c r="BK108" s="238">
        <f>ROUND(I108*H108,2)</f>
        <v>0</v>
      </c>
      <c r="BL108" s="25" t="s">
        <v>287</v>
      </c>
      <c r="BM108" s="25" t="s">
        <v>3265</v>
      </c>
    </row>
    <row r="109" spans="2:47" s="1" customFormat="1" ht="13.5">
      <c r="B109" s="48"/>
      <c r="C109" s="76"/>
      <c r="D109" s="239" t="s">
        <v>269</v>
      </c>
      <c r="E109" s="76"/>
      <c r="F109" s="240" t="s">
        <v>493</v>
      </c>
      <c r="G109" s="76"/>
      <c r="H109" s="76"/>
      <c r="I109" s="198"/>
      <c r="J109" s="76"/>
      <c r="K109" s="76"/>
      <c r="L109" s="74"/>
      <c r="M109" s="241"/>
      <c r="N109" s="49"/>
      <c r="O109" s="49"/>
      <c r="P109" s="49"/>
      <c r="Q109" s="49"/>
      <c r="R109" s="49"/>
      <c r="S109" s="49"/>
      <c r="T109" s="97"/>
      <c r="AT109" s="25" t="s">
        <v>269</v>
      </c>
      <c r="AU109" s="25" t="s">
        <v>92</v>
      </c>
    </row>
    <row r="110" spans="2:47" s="1" customFormat="1" ht="13.5">
      <c r="B110" s="48"/>
      <c r="C110" s="76"/>
      <c r="D110" s="239" t="s">
        <v>343</v>
      </c>
      <c r="E110" s="76"/>
      <c r="F110" s="242" t="s">
        <v>494</v>
      </c>
      <c r="G110" s="76"/>
      <c r="H110" s="76"/>
      <c r="I110" s="198"/>
      <c r="J110" s="76"/>
      <c r="K110" s="76"/>
      <c r="L110" s="74"/>
      <c r="M110" s="241"/>
      <c r="N110" s="49"/>
      <c r="O110" s="49"/>
      <c r="P110" s="49"/>
      <c r="Q110" s="49"/>
      <c r="R110" s="49"/>
      <c r="S110" s="49"/>
      <c r="T110" s="97"/>
      <c r="AT110" s="25" t="s">
        <v>343</v>
      </c>
      <c r="AU110" s="25" t="s">
        <v>92</v>
      </c>
    </row>
    <row r="111" spans="2:51" s="12" customFormat="1" ht="13.5">
      <c r="B111" s="253"/>
      <c r="C111" s="254"/>
      <c r="D111" s="239" t="s">
        <v>278</v>
      </c>
      <c r="E111" s="255" t="s">
        <v>40</v>
      </c>
      <c r="F111" s="256" t="s">
        <v>3266</v>
      </c>
      <c r="G111" s="254"/>
      <c r="H111" s="257">
        <v>32</v>
      </c>
      <c r="I111" s="258"/>
      <c r="J111" s="254"/>
      <c r="K111" s="254"/>
      <c r="L111" s="259"/>
      <c r="M111" s="260"/>
      <c r="N111" s="261"/>
      <c r="O111" s="261"/>
      <c r="P111" s="261"/>
      <c r="Q111" s="261"/>
      <c r="R111" s="261"/>
      <c r="S111" s="261"/>
      <c r="T111" s="262"/>
      <c r="AT111" s="263" t="s">
        <v>278</v>
      </c>
      <c r="AU111" s="263" t="s">
        <v>92</v>
      </c>
      <c r="AV111" s="12" t="s">
        <v>92</v>
      </c>
      <c r="AW111" s="12" t="s">
        <v>47</v>
      </c>
      <c r="AX111" s="12" t="s">
        <v>24</v>
      </c>
      <c r="AY111" s="263" t="s">
        <v>261</v>
      </c>
    </row>
    <row r="112" spans="2:65" s="1" customFormat="1" ht="22.8" customHeight="1">
      <c r="B112" s="48"/>
      <c r="C112" s="228" t="s">
        <v>303</v>
      </c>
      <c r="D112" s="228" t="s">
        <v>262</v>
      </c>
      <c r="E112" s="229" t="s">
        <v>496</v>
      </c>
      <c r="F112" s="230" t="s">
        <v>497</v>
      </c>
      <c r="G112" s="231" t="s">
        <v>498</v>
      </c>
      <c r="H112" s="232">
        <v>4</v>
      </c>
      <c r="I112" s="233"/>
      <c r="J112" s="232">
        <f>ROUND(I112*H112,2)</f>
        <v>0</v>
      </c>
      <c r="K112" s="230" t="s">
        <v>266</v>
      </c>
      <c r="L112" s="74"/>
      <c r="M112" s="234" t="s">
        <v>40</v>
      </c>
      <c r="N112" s="235" t="s">
        <v>55</v>
      </c>
      <c r="O112" s="49"/>
      <c r="P112" s="236">
        <f>O112*H112</f>
        <v>0</v>
      </c>
      <c r="Q112" s="236">
        <v>0</v>
      </c>
      <c r="R112" s="236">
        <f>Q112*H112</f>
        <v>0</v>
      </c>
      <c r="S112" s="236">
        <v>0</v>
      </c>
      <c r="T112" s="237">
        <f>S112*H112</f>
        <v>0</v>
      </c>
      <c r="AR112" s="25" t="s">
        <v>287</v>
      </c>
      <c r="AT112" s="25" t="s">
        <v>262</v>
      </c>
      <c r="AU112" s="25" t="s">
        <v>92</v>
      </c>
      <c r="AY112" s="25" t="s">
        <v>261</v>
      </c>
      <c r="BE112" s="238">
        <f>IF(N112="základní",J112,0)</f>
        <v>0</v>
      </c>
      <c r="BF112" s="238">
        <f>IF(N112="snížená",J112,0)</f>
        <v>0</v>
      </c>
      <c r="BG112" s="238">
        <f>IF(N112="zákl. přenesená",J112,0)</f>
        <v>0</v>
      </c>
      <c r="BH112" s="238">
        <f>IF(N112="sníž. přenesená",J112,0)</f>
        <v>0</v>
      </c>
      <c r="BI112" s="238">
        <f>IF(N112="nulová",J112,0)</f>
        <v>0</v>
      </c>
      <c r="BJ112" s="25" t="s">
        <v>24</v>
      </c>
      <c r="BK112" s="238">
        <f>ROUND(I112*H112,2)</f>
        <v>0</v>
      </c>
      <c r="BL112" s="25" t="s">
        <v>287</v>
      </c>
      <c r="BM112" s="25" t="s">
        <v>3267</v>
      </c>
    </row>
    <row r="113" spans="2:47" s="1" customFormat="1" ht="13.5">
      <c r="B113" s="48"/>
      <c r="C113" s="76"/>
      <c r="D113" s="239" t="s">
        <v>269</v>
      </c>
      <c r="E113" s="76"/>
      <c r="F113" s="240" t="s">
        <v>500</v>
      </c>
      <c r="G113" s="76"/>
      <c r="H113" s="76"/>
      <c r="I113" s="198"/>
      <c r="J113" s="76"/>
      <c r="K113" s="76"/>
      <c r="L113" s="74"/>
      <c r="M113" s="241"/>
      <c r="N113" s="49"/>
      <c r="O113" s="49"/>
      <c r="P113" s="49"/>
      <c r="Q113" s="49"/>
      <c r="R113" s="49"/>
      <c r="S113" s="49"/>
      <c r="T113" s="97"/>
      <c r="AT113" s="25" t="s">
        <v>269</v>
      </c>
      <c r="AU113" s="25" t="s">
        <v>92</v>
      </c>
    </row>
    <row r="114" spans="2:47" s="1" customFormat="1" ht="13.5">
      <c r="B114" s="48"/>
      <c r="C114" s="76"/>
      <c r="D114" s="239" t="s">
        <v>343</v>
      </c>
      <c r="E114" s="76"/>
      <c r="F114" s="242" t="s">
        <v>501</v>
      </c>
      <c r="G114" s="76"/>
      <c r="H114" s="76"/>
      <c r="I114" s="198"/>
      <c r="J114" s="76"/>
      <c r="K114" s="76"/>
      <c r="L114" s="74"/>
      <c r="M114" s="241"/>
      <c r="N114" s="49"/>
      <c r="O114" s="49"/>
      <c r="P114" s="49"/>
      <c r="Q114" s="49"/>
      <c r="R114" s="49"/>
      <c r="S114" s="49"/>
      <c r="T114" s="97"/>
      <c r="AT114" s="25" t="s">
        <v>343</v>
      </c>
      <c r="AU114" s="25" t="s">
        <v>92</v>
      </c>
    </row>
    <row r="115" spans="2:65" s="1" customFormat="1" ht="14.4" customHeight="1">
      <c r="B115" s="48"/>
      <c r="C115" s="228" t="s">
        <v>308</v>
      </c>
      <c r="D115" s="228" t="s">
        <v>262</v>
      </c>
      <c r="E115" s="229" t="s">
        <v>706</v>
      </c>
      <c r="F115" s="230" t="s">
        <v>707</v>
      </c>
      <c r="G115" s="231" t="s">
        <v>504</v>
      </c>
      <c r="H115" s="232">
        <v>5836.69</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3268</v>
      </c>
    </row>
    <row r="116" spans="2:47" s="1" customFormat="1" ht="13.5">
      <c r="B116" s="48"/>
      <c r="C116" s="76"/>
      <c r="D116" s="239" t="s">
        <v>269</v>
      </c>
      <c r="E116" s="76"/>
      <c r="F116" s="240" t="s">
        <v>709</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710</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5" t="s">
        <v>40</v>
      </c>
      <c r="F118" s="256" t="s">
        <v>3269</v>
      </c>
      <c r="G118" s="254"/>
      <c r="H118" s="257">
        <v>5836.69</v>
      </c>
      <c r="I118" s="258"/>
      <c r="J118" s="254"/>
      <c r="K118" s="254"/>
      <c r="L118" s="259"/>
      <c r="M118" s="260"/>
      <c r="N118" s="261"/>
      <c r="O118" s="261"/>
      <c r="P118" s="261"/>
      <c r="Q118" s="261"/>
      <c r="R118" s="261"/>
      <c r="S118" s="261"/>
      <c r="T118" s="262"/>
      <c r="AT118" s="263" t="s">
        <v>278</v>
      </c>
      <c r="AU118" s="263" t="s">
        <v>92</v>
      </c>
      <c r="AV118" s="12" t="s">
        <v>92</v>
      </c>
      <c r="AW118" s="12" t="s">
        <v>47</v>
      </c>
      <c r="AX118" s="12" t="s">
        <v>24</v>
      </c>
      <c r="AY118" s="263" t="s">
        <v>261</v>
      </c>
    </row>
    <row r="119" spans="2:63" s="10" customFormat="1" ht="29.85" customHeight="1">
      <c r="B119" s="214"/>
      <c r="C119" s="215"/>
      <c r="D119" s="216" t="s">
        <v>83</v>
      </c>
      <c r="E119" s="274" t="s">
        <v>92</v>
      </c>
      <c r="F119" s="274" t="s">
        <v>2612</v>
      </c>
      <c r="G119" s="215"/>
      <c r="H119" s="215"/>
      <c r="I119" s="218"/>
      <c r="J119" s="275">
        <f>BK119</f>
        <v>0</v>
      </c>
      <c r="K119" s="215"/>
      <c r="L119" s="220"/>
      <c r="M119" s="221"/>
      <c r="N119" s="222"/>
      <c r="O119" s="222"/>
      <c r="P119" s="223">
        <f>SUM(P120:P129)</f>
        <v>0</v>
      </c>
      <c r="Q119" s="222"/>
      <c r="R119" s="223">
        <f>SUM(R120:R129)</f>
        <v>14.72</v>
      </c>
      <c r="S119" s="222"/>
      <c r="T119" s="224">
        <f>SUM(T120:T129)</f>
        <v>0</v>
      </c>
      <c r="AR119" s="225" t="s">
        <v>24</v>
      </c>
      <c r="AT119" s="226" t="s">
        <v>83</v>
      </c>
      <c r="AU119" s="226" t="s">
        <v>24</v>
      </c>
      <c r="AY119" s="225" t="s">
        <v>261</v>
      </c>
      <c r="BK119" s="227">
        <f>SUM(BK120:BK129)</f>
        <v>0</v>
      </c>
    </row>
    <row r="120" spans="2:65" s="1" customFormat="1" ht="22.8" customHeight="1">
      <c r="B120" s="48"/>
      <c r="C120" s="228" t="s">
        <v>313</v>
      </c>
      <c r="D120" s="228" t="s">
        <v>262</v>
      </c>
      <c r="E120" s="229" t="s">
        <v>3270</v>
      </c>
      <c r="F120" s="230" t="s">
        <v>3271</v>
      </c>
      <c r="G120" s="231" t="s">
        <v>504</v>
      </c>
      <c r="H120" s="232">
        <v>24</v>
      </c>
      <c r="I120" s="233"/>
      <c r="J120" s="232">
        <f>ROUND(I120*H120,2)</f>
        <v>0</v>
      </c>
      <c r="K120" s="230" t="s">
        <v>266</v>
      </c>
      <c r="L120" s="74"/>
      <c r="M120" s="234" t="s">
        <v>40</v>
      </c>
      <c r="N120" s="235" t="s">
        <v>55</v>
      </c>
      <c r="O120" s="49"/>
      <c r="P120" s="236">
        <f>O120*H120</f>
        <v>0</v>
      </c>
      <c r="Q120" s="236">
        <v>0.108</v>
      </c>
      <c r="R120" s="236">
        <f>Q120*H120</f>
        <v>2.592</v>
      </c>
      <c r="S120" s="236">
        <v>0</v>
      </c>
      <c r="T120" s="237">
        <f>S120*H120</f>
        <v>0</v>
      </c>
      <c r="AR120" s="25" t="s">
        <v>287</v>
      </c>
      <c r="AT120" s="25" t="s">
        <v>262</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3272</v>
      </c>
    </row>
    <row r="121" spans="2:47" s="1" customFormat="1" ht="13.5">
      <c r="B121" s="48"/>
      <c r="C121" s="76"/>
      <c r="D121" s="239" t="s">
        <v>269</v>
      </c>
      <c r="E121" s="76"/>
      <c r="F121" s="240" t="s">
        <v>3273</v>
      </c>
      <c r="G121" s="76"/>
      <c r="H121" s="76"/>
      <c r="I121" s="198"/>
      <c r="J121" s="76"/>
      <c r="K121" s="76"/>
      <c r="L121" s="74"/>
      <c r="M121" s="241"/>
      <c r="N121" s="49"/>
      <c r="O121" s="49"/>
      <c r="P121" s="49"/>
      <c r="Q121" s="49"/>
      <c r="R121" s="49"/>
      <c r="S121" s="49"/>
      <c r="T121" s="97"/>
      <c r="AT121" s="25" t="s">
        <v>269</v>
      </c>
      <c r="AU121" s="25" t="s">
        <v>92</v>
      </c>
    </row>
    <row r="122" spans="2:47" s="1" customFormat="1" ht="13.5">
      <c r="B122" s="48"/>
      <c r="C122" s="76"/>
      <c r="D122" s="239" t="s">
        <v>343</v>
      </c>
      <c r="E122" s="76"/>
      <c r="F122" s="242" t="s">
        <v>3274</v>
      </c>
      <c r="G122" s="76"/>
      <c r="H122" s="76"/>
      <c r="I122" s="198"/>
      <c r="J122" s="76"/>
      <c r="K122" s="76"/>
      <c r="L122" s="74"/>
      <c r="M122" s="241"/>
      <c r="N122" s="49"/>
      <c r="O122" s="49"/>
      <c r="P122" s="49"/>
      <c r="Q122" s="49"/>
      <c r="R122" s="49"/>
      <c r="S122" s="49"/>
      <c r="T122" s="97"/>
      <c r="AT122" s="25" t="s">
        <v>343</v>
      </c>
      <c r="AU122" s="25" t="s">
        <v>92</v>
      </c>
    </row>
    <row r="123" spans="2:51" s="12" customFormat="1" ht="13.5">
      <c r="B123" s="253"/>
      <c r="C123" s="254"/>
      <c r="D123" s="239" t="s">
        <v>278</v>
      </c>
      <c r="E123" s="255" t="s">
        <v>40</v>
      </c>
      <c r="F123" s="256" t="s">
        <v>3275</v>
      </c>
      <c r="G123" s="254"/>
      <c r="H123" s="257">
        <v>9</v>
      </c>
      <c r="I123" s="258"/>
      <c r="J123" s="254"/>
      <c r="K123" s="254"/>
      <c r="L123" s="259"/>
      <c r="M123" s="260"/>
      <c r="N123" s="261"/>
      <c r="O123" s="261"/>
      <c r="P123" s="261"/>
      <c r="Q123" s="261"/>
      <c r="R123" s="261"/>
      <c r="S123" s="261"/>
      <c r="T123" s="262"/>
      <c r="AT123" s="263" t="s">
        <v>278</v>
      </c>
      <c r="AU123" s="263" t="s">
        <v>92</v>
      </c>
      <c r="AV123" s="12" t="s">
        <v>92</v>
      </c>
      <c r="AW123" s="12" t="s">
        <v>47</v>
      </c>
      <c r="AX123" s="12" t="s">
        <v>84</v>
      </c>
      <c r="AY123" s="263" t="s">
        <v>261</v>
      </c>
    </row>
    <row r="124" spans="2:51" s="12" customFormat="1" ht="13.5">
      <c r="B124" s="253"/>
      <c r="C124" s="254"/>
      <c r="D124" s="239" t="s">
        <v>278</v>
      </c>
      <c r="E124" s="255" t="s">
        <v>40</v>
      </c>
      <c r="F124" s="256" t="s">
        <v>3276</v>
      </c>
      <c r="G124" s="254"/>
      <c r="H124" s="257">
        <v>15</v>
      </c>
      <c r="I124" s="258"/>
      <c r="J124" s="254"/>
      <c r="K124" s="254"/>
      <c r="L124" s="259"/>
      <c r="M124" s="260"/>
      <c r="N124" s="261"/>
      <c r="O124" s="261"/>
      <c r="P124" s="261"/>
      <c r="Q124" s="261"/>
      <c r="R124" s="261"/>
      <c r="S124" s="261"/>
      <c r="T124" s="262"/>
      <c r="AT124" s="263" t="s">
        <v>278</v>
      </c>
      <c r="AU124" s="263" t="s">
        <v>92</v>
      </c>
      <c r="AV124" s="12" t="s">
        <v>92</v>
      </c>
      <c r="AW124" s="12" t="s">
        <v>47</v>
      </c>
      <c r="AX124" s="12" t="s">
        <v>84</v>
      </c>
      <c r="AY124" s="263" t="s">
        <v>261</v>
      </c>
    </row>
    <row r="125" spans="2:51" s="15" customFormat="1" ht="13.5">
      <c r="B125" s="290"/>
      <c r="C125" s="291"/>
      <c r="D125" s="239" t="s">
        <v>278</v>
      </c>
      <c r="E125" s="292" t="s">
        <v>40</v>
      </c>
      <c r="F125" s="293" t="s">
        <v>380</v>
      </c>
      <c r="G125" s="291"/>
      <c r="H125" s="294">
        <v>24</v>
      </c>
      <c r="I125" s="295"/>
      <c r="J125" s="291"/>
      <c r="K125" s="291"/>
      <c r="L125" s="296"/>
      <c r="M125" s="297"/>
      <c r="N125" s="298"/>
      <c r="O125" s="298"/>
      <c r="P125" s="298"/>
      <c r="Q125" s="298"/>
      <c r="R125" s="298"/>
      <c r="S125" s="298"/>
      <c r="T125" s="299"/>
      <c r="AT125" s="300" t="s">
        <v>278</v>
      </c>
      <c r="AU125" s="300" t="s">
        <v>92</v>
      </c>
      <c r="AV125" s="15" t="s">
        <v>287</v>
      </c>
      <c r="AW125" s="15" t="s">
        <v>47</v>
      </c>
      <c r="AX125" s="15" t="s">
        <v>24</v>
      </c>
      <c r="AY125" s="300" t="s">
        <v>261</v>
      </c>
    </row>
    <row r="126" spans="2:65" s="1" customFormat="1" ht="14.4" customHeight="1">
      <c r="B126" s="48"/>
      <c r="C126" s="301" t="s">
        <v>29</v>
      </c>
      <c r="D126" s="301" t="s">
        <v>510</v>
      </c>
      <c r="E126" s="302" t="s">
        <v>3277</v>
      </c>
      <c r="F126" s="303" t="s">
        <v>3278</v>
      </c>
      <c r="G126" s="304" t="s">
        <v>474</v>
      </c>
      <c r="H126" s="305">
        <v>8</v>
      </c>
      <c r="I126" s="306"/>
      <c r="J126" s="305">
        <f>ROUND(I126*H126,2)</f>
        <v>0</v>
      </c>
      <c r="K126" s="303" t="s">
        <v>266</v>
      </c>
      <c r="L126" s="307"/>
      <c r="M126" s="308" t="s">
        <v>40</v>
      </c>
      <c r="N126" s="309" t="s">
        <v>55</v>
      </c>
      <c r="O126" s="49"/>
      <c r="P126" s="236">
        <f>O126*H126</f>
        <v>0</v>
      </c>
      <c r="Q126" s="236">
        <v>1.516</v>
      </c>
      <c r="R126" s="236">
        <f>Q126*H126</f>
        <v>12.128</v>
      </c>
      <c r="S126" s="236">
        <v>0</v>
      </c>
      <c r="T126" s="237">
        <f>S126*H126</f>
        <v>0</v>
      </c>
      <c r="AR126" s="25" t="s">
        <v>308</v>
      </c>
      <c r="AT126" s="25" t="s">
        <v>510</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3279</v>
      </c>
    </row>
    <row r="127" spans="2:47" s="1" customFormat="1" ht="13.5">
      <c r="B127" s="48"/>
      <c r="C127" s="76"/>
      <c r="D127" s="239" t="s">
        <v>269</v>
      </c>
      <c r="E127" s="76"/>
      <c r="F127" s="240" t="s">
        <v>3280</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271</v>
      </c>
      <c r="E128" s="76"/>
      <c r="F128" s="242" t="s">
        <v>3281</v>
      </c>
      <c r="G128" s="76"/>
      <c r="H128" s="76"/>
      <c r="I128" s="198"/>
      <c r="J128" s="76"/>
      <c r="K128" s="76"/>
      <c r="L128" s="74"/>
      <c r="M128" s="241"/>
      <c r="N128" s="49"/>
      <c r="O128" s="49"/>
      <c r="P128" s="49"/>
      <c r="Q128" s="49"/>
      <c r="R128" s="49"/>
      <c r="S128" s="49"/>
      <c r="T128" s="97"/>
      <c r="AT128" s="25" t="s">
        <v>271</v>
      </c>
      <c r="AU128" s="25" t="s">
        <v>92</v>
      </c>
    </row>
    <row r="129" spans="2:51" s="12" customFormat="1" ht="13.5">
      <c r="B129" s="253"/>
      <c r="C129" s="254"/>
      <c r="D129" s="239" t="s">
        <v>278</v>
      </c>
      <c r="E129" s="254"/>
      <c r="F129" s="256" t="s">
        <v>3282</v>
      </c>
      <c r="G129" s="254"/>
      <c r="H129" s="257">
        <v>8</v>
      </c>
      <c r="I129" s="258"/>
      <c r="J129" s="254"/>
      <c r="K129" s="254"/>
      <c r="L129" s="259"/>
      <c r="M129" s="260"/>
      <c r="N129" s="261"/>
      <c r="O129" s="261"/>
      <c r="P129" s="261"/>
      <c r="Q129" s="261"/>
      <c r="R129" s="261"/>
      <c r="S129" s="261"/>
      <c r="T129" s="262"/>
      <c r="AT129" s="263" t="s">
        <v>278</v>
      </c>
      <c r="AU129" s="263" t="s">
        <v>92</v>
      </c>
      <c r="AV129" s="12" t="s">
        <v>92</v>
      </c>
      <c r="AW129" s="12" t="s">
        <v>6</v>
      </c>
      <c r="AX129" s="12" t="s">
        <v>24</v>
      </c>
      <c r="AY129" s="263" t="s">
        <v>261</v>
      </c>
    </row>
    <row r="130" spans="2:63" s="10" customFormat="1" ht="29.85" customHeight="1">
      <c r="B130" s="214"/>
      <c r="C130" s="215"/>
      <c r="D130" s="216" t="s">
        <v>83</v>
      </c>
      <c r="E130" s="274" t="s">
        <v>260</v>
      </c>
      <c r="F130" s="274" t="s">
        <v>840</v>
      </c>
      <c r="G130" s="215"/>
      <c r="H130" s="215"/>
      <c r="I130" s="218"/>
      <c r="J130" s="275">
        <f>BK130</f>
        <v>0</v>
      </c>
      <c r="K130" s="215"/>
      <c r="L130" s="220"/>
      <c r="M130" s="221"/>
      <c r="N130" s="222"/>
      <c r="O130" s="222"/>
      <c r="P130" s="223">
        <f>SUM(P131:P136)</f>
        <v>0</v>
      </c>
      <c r="Q130" s="222"/>
      <c r="R130" s="223">
        <f>SUM(R131:R136)</f>
        <v>0</v>
      </c>
      <c r="S130" s="222"/>
      <c r="T130" s="224">
        <f>SUM(T131:T136)</f>
        <v>0</v>
      </c>
      <c r="AR130" s="225" t="s">
        <v>24</v>
      </c>
      <c r="AT130" s="226" t="s">
        <v>83</v>
      </c>
      <c r="AU130" s="226" t="s">
        <v>24</v>
      </c>
      <c r="AY130" s="225" t="s">
        <v>261</v>
      </c>
      <c r="BK130" s="227">
        <f>SUM(BK131:BK136)</f>
        <v>0</v>
      </c>
    </row>
    <row r="131" spans="2:65" s="1" customFormat="1" ht="14.4" customHeight="1">
      <c r="B131" s="48"/>
      <c r="C131" s="228" t="s">
        <v>324</v>
      </c>
      <c r="D131" s="228" t="s">
        <v>262</v>
      </c>
      <c r="E131" s="229" t="s">
        <v>3283</v>
      </c>
      <c r="F131" s="230" t="s">
        <v>3284</v>
      </c>
      <c r="G131" s="231" t="s">
        <v>504</v>
      </c>
      <c r="H131" s="232">
        <v>1640.5</v>
      </c>
      <c r="I131" s="233"/>
      <c r="J131" s="232">
        <f>ROUND(I131*H131,2)</f>
        <v>0</v>
      </c>
      <c r="K131" s="230" t="s">
        <v>266</v>
      </c>
      <c r="L131" s="74"/>
      <c r="M131" s="234" t="s">
        <v>40</v>
      </c>
      <c r="N131" s="235" t="s">
        <v>55</v>
      </c>
      <c r="O131" s="49"/>
      <c r="P131" s="236">
        <f>O131*H131</f>
        <v>0</v>
      </c>
      <c r="Q131" s="236">
        <v>0</v>
      </c>
      <c r="R131" s="236">
        <f>Q131*H131</f>
        <v>0</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3285</v>
      </c>
    </row>
    <row r="132" spans="2:47" s="1" customFormat="1" ht="13.5">
      <c r="B132" s="48"/>
      <c r="C132" s="76"/>
      <c r="D132" s="239" t="s">
        <v>269</v>
      </c>
      <c r="E132" s="76"/>
      <c r="F132" s="240" t="s">
        <v>3286</v>
      </c>
      <c r="G132" s="76"/>
      <c r="H132" s="76"/>
      <c r="I132" s="198"/>
      <c r="J132" s="76"/>
      <c r="K132" s="76"/>
      <c r="L132" s="74"/>
      <c r="M132" s="241"/>
      <c r="N132" s="49"/>
      <c r="O132" s="49"/>
      <c r="P132" s="49"/>
      <c r="Q132" s="49"/>
      <c r="R132" s="49"/>
      <c r="S132" s="49"/>
      <c r="T132" s="97"/>
      <c r="AT132" s="25" t="s">
        <v>269</v>
      </c>
      <c r="AU132" s="25" t="s">
        <v>92</v>
      </c>
    </row>
    <row r="133" spans="2:51" s="12" customFormat="1" ht="13.5">
      <c r="B133" s="253"/>
      <c r="C133" s="254"/>
      <c r="D133" s="239" t="s">
        <v>278</v>
      </c>
      <c r="E133" s="255" t="s">
        <v>40</v>
      </c>
      <c r="F133" s="256" t="s">
        <v>3287</v>
      </c>
      <c r="G133" s="254"/>
      <c r="H133" s="257">
        <v>1640.5</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14.4" customHeight="1">
      <c r="B134" s="48"/>
      <c r="C134" s="228" t="s">
        <v>538</v>
      </c>
      <c r="D134" s="228" t="s">
        <v>262</v>
      </c>
      <c r="E134" s="229" t="s">
        <v>2999</v>
      </c>
      <c r="F134" s="230" t="s">
        <v>3000</v>
      </c>
      <c r="G134" s="231" t="s">
        <v>504</v>
      </c>
      <c r="H134" s="232">
        <v>4459</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3288</v>
      </c>
    </row>
    <row r="135" spans="2:47" s="1" customFormat="1" ht="13.5">
      <c r="B135" s="48"/>
      <c r="C135" s="76"/>
      <c r="D135" s="239" t="s">
        <v>269</v>
      </c>
      <c r="E135" s="76"/>
      <c r="F135" s="240" t="s">
        <v>3002</v>
      </c>
      <c r="G135" s="76"/>
      <c r="H135" s="76"/>
      <c r="I135" s="198"/>
      <c r="J135" s="76"/>
      <c r="K135" s="76"/>
      <c r="L135" s="74"/>
      <c r="M135" s="241"/>
      <c r="N135" s="49"/>
      <c r="O135" s="49"/>
      <c r="P135" s="49"/>
      <c r="Q135" s="49"/>
      <c r="R135" s="49"/>
      <c r="S135" s="49"/>
      <c r="T135" s="97"/>
      <c r="AT135" s="25" t="s">
        <v>269</v>
      </c>
      <c r="AU135" s="25" t="s">
        <v>92</v>
      </c>
    </row>
    <row r="136" spans="2:51" s="12" customFormat="1" ht="13.5">
      <c r="B136" s="253"/>
      <c r="C136" s="254"/>
      <c r="D136" s="239" t="s">
        <v>278</v>
      </c>
      <c r="E136" s="255" t="s">
        <v>40</v>
      </c>
      <c r="F136" s="256" t="s">
        <v>3289</v>
      </c>
      <c r="G136" s="254"/>
      <c r="H136" s="257">
        <v>4459</v>
      </c>
      <c r="I136" s="258"/>
      <c r="J136" s="254"/>
      <c r="K136" s="254"/>
      <c r="L136" s="259"/>
      <c r="M136" s="260"/>
      <c r="N136" s="261"/>
      <c r="O136" s="261"/>
      <c r="P136" s="261"/>
      <c r="Q136" s="261"/>
      <c r="R136" s="261"/>
      <c r="S136" s="261"/>
      <c r="T136" s="262"/>
      <c r="AT136" s="263" t="s">
        <v>278</v>
      </c>
      <c r="AU136" s="263" t="s">
        <v>92</v>
      </c>
      <c r="AV136" s="12" t="s">
        <v>92</v>
      </c>
      <c r="AW136" s="12" t="s">
        <v>47</v>
      </c>
      <c r="AX136" s="12" t="s">
        <v>24</v>
      </c>
      <c r="AY136" s="263" t="s">
        <v>261</v>
      </c>
    </row>
    <row r="137" spans="2:63" s="10" customFormat="1" ht="29.85" customHeight="1">
      <c r="B137" s="214"/>
      <c r="C137" s="215"/>
      <c r="D137" s="216" t="s">
        <v>83</v>
      </c>
      <c r="E137" s="274" t="s">
        <v>313</v>
      </c>
      <c r="F137" s="274" t="s">
        <v>866</v>
      </c>
      <c r="G137" s="215"/>
      <c r="H137" s="215"/>
      <c r="I137" s="218"/>
      <c r="J137" s="275">
        <f>BK137</f>
        <v>0</v>
      </c>
      <c r="K137" s="215"/>
      <c r="L137" s="220"/>
      <c r="M137" s="221"/>
      <c r="N137" s="222"/>
      <c r="O137" s="222"/>
      <c r="P137" s="223">
        <f>SUM(P138:P159)</f>
        <v>0</v>
      </c>
      <c r="Q137" s="222"/>
      <c r="R137" s="223">
        <f>SUM(R138:R159)</f>
        <v>15.728125125</v>
      </c>
      <c r="S137" s="222"/>
      <c r="T137" s="224">
        <f>SUM(T138:T159)</f>
        <v>3.765</v>
      </c>
      <c r="AR137" s="225" t="s">
        <v>24</v>
      </c>
      <c r="AT137" s="226" t="s">
        <v>83</v>
      </c>
      <c r="AU137" s="226" t="s">
        <v>24</v>
      </c>
      <c r="AY137" s="225" t="s">
        <v>261</v>
      </c>
      <c r="BK137" s="227">
        <f>SUM(BK138:BK159)</f>
        <v>0</v>
      </c>
    </row>
    <row r="138" spans="2:65" s="1" customFormat="1" ht="14.4" customHeight="1">
      <c r="B138" s="48"/>
      <c r="C138" s="228" t="s">
        <v>545</v>
      </c>
      <c r="D138" s="228" t="s">
        <v>262</v>
      </c>
      <c r="E138" s="229" t="s">
        <v>3290</v>
      </c>
      <c r="F138" s="230" t="s">
        <v>3291</v>
      </c>
      <c r="G138" s="231" t="s">
        <v>857</v>
      </c>
      <c r="H138" s="232">
        <v>5</v>
      </c>
      <c r="I138" s="233"/>
      <c r="J138" s="232">
        <f>ROUND(I138*H138,2)</f>
        <v>0</v>
      </c>
      <c r="K138" s="230" t="s">
        <v>266</v>
      </c>
      <c r="L138" s="74"/>
      <c r="M138" s="234" t="s">
        <v>40</v>
      </c>
      <c r="N138" s="235" t="s">
        <v>55</v>
      </c>
      <c r="O138" s="49"/>
      <c r="P138" s="236">
        <f>O138*H138</f>
        <v>0</v>
      </c>
      <c r="Q138" s="236">
        <v>0.5889663</v>
      </c>
      <c r="R138" s="236">
        <f>Q138*H138</f>
        <v>2.9448315000000003</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3292</v>
      </c>
    </row>
    <row r="139" spans="2:47" s="1" customFormat="1" ht="13.5">
      <c r="B139" s="48"/>
      <c r="C139" s="76"/>
      <c r="D139" s="239" t="s">
        <v>269</v>
      </c>
      <c r="E139" s="76"/>
      <c r="F139" s="240" t="s">
        <v>3293</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3294</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3295</v>
      </c>
      <c r="G141" s="254"/>
      <c r="H141" s="257">
        <v>5</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22.8" customHeight="1">
      <c r="B142" s="48"/>
      <c r="C142" s="301" t="s">
        <v>551</v>
      </c>
      <c r="D142" s="301" t="s">
        <v>510</v>
      </c>
      <c r="E142" s="302" t="s">
        <v>3296</v>
      </c>
      <c r="F142" s="303" t="s">
        <v>3297</v>
      </c>
      <c r="G142" s="304" t="s">
        <v>474</v>
      </c>
      <c r="H142" s="305">
        <v>2</v>
      </c>
      <c r="I142" s="306"/>
      <c r="J142" s="305">
        <f>ROUND(I142*H142,2)</f>
        <v>0</v>
      </c>
      <c r="K142" s="303" t="s">
        <v>266</v>
      </c>
      <c r="L142" s="307"/>
      <c r="M142" s="308" t="s">
        <v>40</v>
      </c>
      <c r="N142" s="309" t="s">
        <v>55</v>
      </c>
      <c r="O142" s="49"/>
      <c r="P142" s="236">
        <f>O142*H142</f>
        <v>0</v>
      </c>
      <c r="Q142" s="236">
        <v>0.575</v>
      </c>
      <c r="R142" s="236">
        <f>Q142*H142</f>
        <v>1.15</v>
      </c>
      <c r="S142" s="236">
        <v>0</v>
      </c>
      <c r="T142" s="237">
        <f>S142*H142</f>
        <v>0</v>
      </c>
      <c r="AR142" s="25" t="s">
        <v>308</v>
      </c>
      <c r="AT142" s="25" t="s">
        <v>510</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3298</v>
      </c>
    </row>
    <row r="143" spans="2:47" s="1" customFormat="1" ht="13.5">
      <c r="B143" s="48"/>
      <c r="C143" s="76"/>
      <c r="D143" s="239" t="s">
        <v>269</v>
      </c>
      <c r="E143" s="76"/>
      <c r="F143" s="240" t="s">
        <v>3299</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4"/>
      <c r="F144" s="256" t="s">
        <v>3300</v>
      </c>
      <c r="G144" s="254"/>
      <c r="H144" s="257">
        <v>2</v>
      </c>
      <c r="I144" s="258"/>
      <c r="J144" s="254"/>
      <c r="K144" s="254"/>
      <c r="L144" s="259"/>
      <c r="M144" s="260"/>
      <c r="N144" s="261"/>
      <c r="O144" s="261"/>
      <c r="P144" s="261"/>
      <c r="Q144" s="261"/>
      <c r="R144" s="261"/>
      <c r="S144" s="261"/>
      <c r="T144" s="262"/>
      <c r="AT144" s="263" t="s">
        <v>278</v>
      </c>
      <c r="AU144" s="263" t="s">
        <v>92</v>
      </c>
      <c r="AV144" s="12" t="s">
        <v>92</v>
      </c>
      <c r="AW144" s="12" t="s">
        <v>6</v>
      </c>
      <c r="AX144" s="12" t="s">
        <v>24</v>
      </c>
      <c r="AY144" s="263" t="s">
        <v>261</v>
      </c>
    </row>
    <row r="145" spans="2:65" s="1" customFormat="1" ht="22.8" customHeight="1">
      <c r="B145" s="48"/>
      <c r="C145" s="228" t="s">
        <v>10</v>
      </c>
      <c r="D145" s="228" t="s">
        <v>262</v>
      </c>
      <c r="E145" s="229" t="s">
        <v>3301</v>
      </c>
      <c r="F145" s="230" t="s">
        <v>3302</v>
      </c>
      <c r="G145" s="231" t="s">
        <v>504</v>
      </c>
      <c r="H145" s="232">
        <v>3912.85</v>
      </c>
      <c r="I145" s="233"/>
      <c r="J145" s="232">
        <f>ROUND(I145*H145,2)</f>
        <v>0</v>
      </c>
      <c r="K145" s="230" t="s">
        <v>266</v>
      </c>
      <c r="L145" s="74"/>
      <c r="M145" s="234" t="s">
        <v>40</v>
      </c>
      <c r="N145" s="235" t="s">
        <v>55</v>
      </c>
      <c r="O145" s="49"/>
      <c r="P145" s="236">
        <f>O145*H145</f>
        <v>0</v>
      </c>
      <c r="Q145" s="236">
        <v>0.0003575</v>
      </c>
      <c r="R145" s="236">
        <f>Q145*H145</f>
        <v>1.398843875</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3303</v>
      </c>
    </row>
    <row r="146" spans="2:47" s="1" customFormat="1" ht="13.5">
      <c r="B146" s="48"/>
      <c r="C146" s="76"/>
      <c r="D146" s="239" t="s">
        <v>269</v>
      </c>
      <c r="E146" s="76"/>
      <c r="F146" s="240" t="s">
        <v>3304</v>
      </c>
      <c r="G146" s="76"/>
      <c r="H146" s="76"/>
      <c r="I146" s="198"/>
      <c r="J146" s="76"/>
      <c r="K146" s="76"/>
      <c r="L146" s="74"/>
      <c r="M146" s="241"/>
      <c r="N146" s="49"/>
      <c r="O146" s="49"/>
      <c r="P146" s="49"/>
      <c r="Q146" s="49"/>
      <c r="R146" s="49"/>
      <c r="S146" s="49"/>
      <c r="T146" s="97"/>
      <c r="AT146" s="25" t="s">
        <v>269</v>
      </c>
      <c r="AU146" s="25" t="s">
        <v>92</v>
      </c>
    </row>
    <row r="147" spans="2:47" s="1" customFormat="1" ht="13.5">
      <c r="B147" s="48"/>
      <c r="C147" s="76"/>
      <c r="D147" s="239" t="s">
        <v>343</v>
      </c>
      <c r="E147" s="76"/>
      <c r="F147" s="242" t="s">
        <v>3305</v>
      </c>
      <c r="G147" s="76"/>
      <c r="H147" s="76"/>
      <c r="I147" s="198"/>
      <c r="J147" s="76"/>
      <c r="K147" s="76"/>
      <c r="L147" s="74"/>
      <c r="M147" s="241"/>
      <c r="N147" s="49"/>
      <c r="O147" s="49"/>
      <c r="P147" s="49"/>
      <c r="Q147" s="49"/>
      <c r="R147" s="49"/>
      <c r="S147" s="49"/>
      <c r="T147" s="97"/>
      <c r="AT147" s="25" t="s">
        <v>343</v>
      </c>
      <c r="AU147" s="25" t="s">
        <v>92</v>
      </c>
    </row>
    <row r="148" spans="2:47" s="1" customFormat="1" ht="13.5">
      <c r="B148" s="48"/>
      <c r="C148" s="76"/>
      <c r="D148" s="239" t="s">
        <v>271</v>
      </c>
      <c r="E148" s="76"/>
      <c r="F148" s="242" t="s">
        <v>3306</v>
      </c>
      <c r="G148" s="76"/>
      <c r="H148" s="76"/>
      <c r="I148" s="198"/>
      <c r="J148" s="76"/>
      <c r="K148" s="76"/>
      <c r="L148" s="74"/>
      <c r="M148" s="241"/>
      <c r="N148" s="49"/>
      <c r="O148" s="49"/>
      <c r="P148" s="49"/>
      <c r="Q148" s="49"/>
      <c r="R148" s="49"/>
      <c r="S148" s="49"/>
      <c r="T148" s="97"/>
      <c r="AT148" s="25" t="s">
        <v>271</v>
      </c>
      <c r="AU148" s="25" t="s">
        <v>92</v>
      </c>
    </row>
    <row r="149" spans="2:51" s="12" customFormat="1" ht="13.5">
      <c r="B149" s="253"/>
      <c r="C149" s="254"/>
      <c r="D149" s="239" t="s">
        <v>278</v>
      </c>
      <c r="E149" s="255" t="s">
        <v>40</v>
      </c>
      <c r="F149" s="256" t="s">
        <v>3307</v>
      </c>
      <c r="G149" s="254"/>
      <c r="H149" s="257">
        <v>3912.85</v>
      </c>
      <c r="I149" s="258"/>
      <c r="J149" s="254"/>
      <c r="K149" s="254"/>
      <c r="L149" s="259"/>
      <c r="M149" s="260"/>
      <c r="N149" s="261"/>
      <c r="O149" s="261"/>
      <c r="P149" s="261"/>
      <c r="Q149" s="261"/>
      <c r="R149" s="261"/>
      <c r="S149" s="261"/>
      <c r="T149" s="262"/>
      <c r="AT149" s="263" t="s">
        <v>278</v>
      </c>
      <c r="AU149" s="263" t="s">
        <v>92</v>
      </c>
      <c r="AV149" s="12" t="s">
        <v>92</v>
      </c>
      <c r="AW149" s="12" t="s">
        <v>47</v>
      </c>
      <c r="AX149" s="12" t="s">
        <v>24</v>
      </c>
      <c r="AY149" s="263" t="s">
        <v>261</v>
      </c>
    </row>
    <row r="150" spans="2:65" s="1" customFormat="1" ht="22.8" customHeight="1">
      <c r="B150" s="48"/>
      <c r="C150" s="228" t="s">
        <v>563</v>
      </c>
      <c r="D150" s="228" t="s">
        <v>262</v>
      </c>
      <c r="E150" s="229" t="s">
        <v>874</v>
      </c>
      <c r="F150" s="230" t="s">
        <v>875</v>
      </c>
      <c r="G150" s="231" t="s">
        <v>504</v>
      </c>
      <c r="H150" s="232">
        <v>756.5</v>
      </c>
      <c r="I150" s="233"/>
      <c r="J150" s="232">
        <f>ROUND(I150*H150,2)</f>
        <v>0</v>
      </c>
      <c r="K150" s="230" t="s">
        <v>266</v>
      </c>
      <c r="L150" s="74"/>
      <c r="M150" s="234" t="s">
        <v>40</v>
      </c>
      <c r="N150" s="235" t="s">
        <v>55</v>
      </c>
      <c r="O150" s="49"/>
      <c r="P150" s="236">
        <f>O150*H150</f>
        <v>0</v>
      </c>
      <c r="Q150" s="236">
        <v>0.0005115</v>
      </c>
      <c r="R150" s="236">
        <f>Q150*H150</f>
        <v>0.38694975000000004</v>
      </c>
      <c r="S150" s="236">
        <v>0</v>
      </c>
      <c r="T150" s="237">
        <f>S150*H150</f>
        <v>0</v>
      </c>
      <c r="AR150" s="25" t="s">
        <v>287</v>
      </c>
      <c r="AT150" s="25" t="s">
        <v>262</v>
      </c>
      <c r="AU150" s="25" t="s">
        <v>92</v>
      </c>
      <c r="AY150" s="25" t="s">
        <v>261</v>
      </c>
      <c r="BE150" s="238">
        <f>IF(N150="základní",J150,0)</f>
        <v>0</v>
      </c>
      <c r="BF150" s="238">
        <f>IF(N150="snížená",J150,0)</f>
        <v>0</v>
      </c>
      <c r="BG150" s="238">
        <f>IF(N150="zákl. přenesená",J150,0)</f>
        <v>0</v>
      </c>
      <c r="BH150" s="238">
        <f>IF(N150="sníž. přenesená",J150,0)</f>
        <v>0</v>
      </c>
      <c r="BI150" s="238">
        <f>IF(N150="nulová",J150,0)</f>
        <v>0</v>
      </c>
      <c r="BJ150" s="25" t="s">
        <v>24</v>
      </c>
      <c r="BK150" s="238">
        <f>ROUND(I150*H150,2)</f>
        <v>0</v>
      </c>
      <c r="BL150" s="25" t="s">
        <v>287</v>
      </c>
      <c r="BM150" s="25" t="s">
        <v>3308</v>
      </c>
    </row>
    <row r="151" spans="2:47" s="1" customFormat="1" ht="13.5">
      <c r="B151" s="48"/>
      <c r="C151" s="76"/>
      <c r="D151" s="239" t="s">
        <v>269</v>
      </c>
      <c r="E151" s="76"/>
      <c r="F151" s="240" t="s">
        <v>877</v>
      </c>
      <c r="G151" s="76"/>
      <c r="H151" s="76"/>
      <c r="I151" s="198"/>
      <c r="J151" s="76"/>
      <c r="K151" s="76"/>
      <c r="L151" s="74"/>
      <c r="M151" s="241"/>
      <c r="N151" s="49"/>
      <c r="O151" s="49"/>
      <c r="P151" s="49"/>
      <c r="Q151" s="49"/>
      <c r="R151" s="49"/>
      <c r="S151" s="49"/>
      <c r="T151" s="97"/>
      <c r="AT151" s="25" t="s">
        <v>269</v>
      </c>
      <c r="AU151" s="25" t="s">
        <v>92</v>
      </c>
    </row>
    <row r="152" spans="2:51" s="12" customFormat="1" ht="13.5">
      <c r="B152" s="253"/>
      <c r="C152" s="254"/>
      <c r="D152" s="239" t="s">
        <v>278</v>
      </c>
      <c r="E152" s="255" t="s">
        <v>40</v>
      </c>
      <c r="F152" s="256" t="s">
        <v>3309</v>
      </c>
      <c r="G152" s="254"/>
      <c r="H152" s="257">
        <v>756.5</v>
      </c>
      <c r="I152" s="258"/>
      <c r="J152" s="254"/>
      <c r="K152" s="254"/>
      <c r="L152" s="259"/>
      <c r="M152" s="260"/>
      <c r="N152" s="261"/>
      <c r="O152" s="261"/>
      <c r="P152" s="261"/>
      <c r="Q152" s="261"/>
      <c r="R152" s="261"/>
      <c r="S152" s="261"/>
      <c r="T152" s="262"/>
      <c r="AT152" s="263" t="s">
        <v>278</v>
      </c>
      <c r="AU152" s="263" t="s">
        <v>92</v>
      </c>
      <c r="AV152" s="12" t="s">
        <v>92</v>
      </c>
      <c r="AW152" s="12" t="s">
        <v>47</v>
      </c>
      <c r="AX152" s="12" t="s">
        <v>24</v>
      </c>
      <c r="AY152" s="263" t="s">
        <v>261</v>
      </c>
    </row>
    <row r="153" spans="2:65" s="1" customFormat="1" ht="22.8" customHeight="1">
      <c r="B153" s="48"/>
      <c r="C153" s="228" t="s">
        <v>566</v>
      </c>
      <c r="D153" s="228" t="s">
        <v>262</v>
      </c>
      <c r="E153" s="229" t="s">
        <v>3310</v>
      </c>
      <c r="F153" s="230" t="s">
        <v>3311</v>
      </c>
      <c r="G153" s="231" t="s">
        <v>340</v>
      </c>
      <c r="H153" s="232">
        <v>5</v>
      </c>
      <c r="I153" s="233"/>
      <c r="J153" s="232">
        <f>ROUND(I153*H153,2)</f>
        <v>0</v>
      </c>
      <c r="K153" s="230" t="s">
        <v>266</v>
      </c>
      <c r="L153" s="74"/>
      <c r="M153" s="234" t="s">
        <v>40</v>
      </c>
      <c r="N153" s="235" t="s">
        <v>55</v>
      </c>
      <c r="O153" s="49"/>
      <c r="P153" s="236">
        <f>O153*H153</f>
        <v>0</v>
      </c>
      <c r="Q153" s="236">
        <v>1.9695</v>
      </c>
      <c r="R153" s="236">
        <f>Q153*H153</f>
        <v>9.8475</v>
      </c>
      <c r="S153" s="236">
        <v>0</v>
      </c>
      <c r="T153" s="237">
        <f>S153*H153</f>
        <v>0</v>
      </c>
      <c r="AR153" s="25" t="s">
        <v>287</v>
      </c>
      <c r="AT153" s="25" t="s">
        <v>262</v>
      </c>
      <c r="AU153" s="25" t="s">
        <v>92</v>
      </c>
      <c r="AY153" s="25" t="s">
        <v>261</v>
      </c>
      <c r="BE153" s="238">
        <f>IF(N153="základní",J153,0)</f>
        <v>0</v>
      </c>
      <c r="BF153" s="238">
        <f>IF(N153="snížená",J153,0)</f>
        <v>0</v>
      </c>
      <c r="BG153" s="238">
        <f>IF(N153="zákl. přenesená",J153,0)</f>
        <v>0</v>
      </c>
      <c r="BH153" s="238">
        <f>IF(N153="sníž. přenesená",J153,0)</f>
        <v>0</v>
      </c>
      <c r="BI153" s="238">
        <f>IF(N153="nulová",J153,0)</f>
        <v>0</v>
      </c>
      <c r="BJ153" s="25" t="s">
        <v>24</v>
      </c>
      <c r="BK153" s="238">
        <f>ROUND(I153*H153,2)</f>
        <v>0</v>
      </c>
      <c r="BL153" s="25" t="s">
        <v>287</v>
      </c>
      <c r="BM153" s="25" t="s">
        <v>3312</v>
      </c>
    </row>
    <row r="154" spans="2:47" s="1" customFormat="1" ht="13.5">
      <c r="B154" s="48"/>
      <c r="C154" s="76"/>
      <c r="D154" s="239" t="s">
        <v>269</v>
      </c>
      <c r="E154" s="76"/>
      <c r="F154" s="240" t="s">
        <v>3313</v>
      </c>
      <c r="G154" s="76"/>
      <c r="H154" s="76"/>
      <c r="I154" s="198"/>
      <c r="J154" s="76"/>
      <c r="K154" s="76"/>
      <c r="L154" s="74"/>
      <c r="M154" s="241"/>
      <c r="N154" s="49"/>
      <c r="O154" s="49"/>
      <c r="P154" s="49"/>
      <c r="Q154" s="49"/>
      <c r="R154" s="49"/>
      <c r="S154" s="49"/>
      <c r="T154" s="97"/>
      <c r="AT154" s="25" t="s">
        <v>269</v>
      </c>
      <c r="AU154" s="25" t="s">
        <v>92</v>
      </c>
    </row>
    <row r="155" spans="2:51" s="12" customFormat="1" ht="13.5">
      <c r="B155" s="253"/>
      <c r="C155" s="254"/>
      <c r="D155" s="239" t="s">
        <v>278</v>
      </c>
      <c r="E155" s="255" t="s">
        <v>40</v>
      </c>
      <c r="F155" s="256" t="s">
        <v>3314</v>
      </c>
      <c r="G155" s="254"/>
      <c r="H155" s="257">
        <v>5</v>
      </c>
      <c r="I155" s="258"/>
      <c r="J155" s="254"/>
      <c r="K155" s="254"/>
      <c r="L155" s="259"/>
      <c r="M155" s="260"/>
      <c r="N155" s="261"/>
      <c r="O155" s="261"/>
      <c r="P155" s="261"/>
      <c r="Q155" s="261"/>
      <c r="R155" s="261"/>
      <c r="S155" s="261"/>
      <c r="T155" s="262"/>
      <c r="AT155" s="263" t="s">
        <v>278</v>
      </c>
      <c r="AU155" s="263" t="s">
        <v>92</v>
      </c>
      <c r="AV155" s="12" t="s">
        <v>92</v>
      </c>
      <c r="AW155" s="12" t="s">
        <v>47</v>
      </c>
      <c r="AX155" s="12" t="s">
        <v>24</v>
      </c>
      <c r="AY155" s="263" t="s">
        <v>261</v>
      </c>
    </row>
    <row r="156" spans="2:65" s="1" customFormat="1" ht="14.4" customHeight="1">
      <c r="B156" s="48"/>
      <c r="C156" s="228" t="s">
        <v>572</v>
      </c>
      <c r="D156" s="228" t="s">
        <v>262</v>
      </c>
      <c r="E156" s="229" t="s">
        <v>3315</v>
      </c>
      <c r="F156" s="230" t="s">
        <v>3316</v>
      </c>
      <c r="G156" s="231" t="s">
        <v>857</v>
      </c>
      <c r="H156" s="232">
        <v>5</v>
      </c>
      <c r="I156" s="233"/>
      <c r="J156" s="232">
        <f>ROUND(I156*H156,2)</f>
        <v>0</v>
      </c>
      <c r="K156" s="230" t="s">
        <v>266</v>
      </c>
      <c r="L156" s="74"/>
      <c r="M156" s="234" t="s">
        <v>40</v>
      </c>
      <c r="N156" s="235" t="s">
        <v>55</v>
      </c>
      <c r="O156" s="49"/>
      <c r="P156" s="236">
        <f>O156*H156</f>
        <v>0</v>
      </c>
      <c r="Q156" s="236">
        <v>0</v>
      </c>
      <c r="R156" s="236">
        <f>Q156*H156</f>
        <v>0</v>
      </c>
      <c r="S156" s="236">
        <v>0.753</v>
      </c>
      <c r="T156" s="237">
        <f>S156*H156</f>
        <v>3.765</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3317</v>
      </c>
    </row>
    <row r="157" spans="2:47" s="1" customFormat="1" ht="13.5">
      <c r="B157" s="48"/>
      <c r="C157" s="76"/>
      <c r="D157" s="239" t="s">
        <v>269</v>
      </c>
      <c r="E157" s="76"/>
      <c r="F157" s="240" t="s">
        <v>3318</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3151</v>
      </c>
      <c r="G158" s="76"/>
      <c r="H158" s="76"/>
      <c r="I158" s="198"/>
      <c r="J158" s="76"/>
      <c r="K158" s="76"/>
      <c r="L158" s="74"/>
      <c r="M158" s="241"/>
      <c r="N158" s="49"/>
      <c r="O158" s="49"/>
      <c r="P158" s="49"/>
      <c r="Q158" s="49"/>
      <c r="R158" s="49"/>
      <c r="S158" s="49"/>
      <c r="T158" s="97"/>
      <c r="AT158" s="25" t="s">
        <v>343</v>
      </c>
      <c r="AU158" s="25" t="s">
        <v>92</v>
      </c>
    </row>
    <row r="159" spans="2:47" s="1" customFormat="1" ht="13.5">
      <c r="B159" s="48"/>
      <c r="C159" s="76"/>
      <c r="D159" s="239" t="s">
        <v>271</v>
      </c>
      <c r="E159" s="76"/>
      <c r="F159" s="242" t="s">
        <v>3319</v>
      </c>
      <c r="G159" s="76"/>
      <c r="H159" s="76"/>
      <c r="I159" s="198"/>
      <c r="J159" s="76"/>
      <c r="K159" s="76"/>
      <c r="L159" s="74"/>
      <c r="M159" s="241"/>
      <c r="N159" s="49"/>
      <c r="O159" s="49"/>
      <c r="P159" s="49"/>
      <c r="Q159" s="49"/>
      <c r="R159" s="49"/>
      <c r="S159" s="49"/>
      <c r="T159" s="97"/>
      <c r="AT159" s="25" t="s">
        <v>271</v>
      </c>
      <c r="AU159" s="25" t="s">
        <v>92</v>
      </c>
    </row>
    <row r="160" spans="2:63" s="10" customFormat="1" ht="29.85" customHeight="1">
      <c r="B160" s="214"/>
      <c r="C160" s="215"/>
      <c r="D160" s="216" t="s">
        <v>83</v>
      </c>
      <c r="E160" s="274" t="s">
        <v>893</v>
      </c>
      <c r="F160" s="274" t="s">
        <v>894</v>
      </c>
      <c r="G160" s="215"/>
      <c r="H160" s="215"/>
      <c r="I160" s="218"/>
      <c r="J160" s="275">
        <f>BK160</f>
        <v>0</v>
      </c>
      <c r="K160" s="215"/>
      <c r="L160" s="220"/>
      <c r="M160" s="221"/>
      <c r="N160" s="222"/>
      <c r="O160" s="222"/>
      <c r="P160" s="223">
        <f>SUM(P161:P171)</f>
        <v>0</v>
      </c>
      <c r="Q160" s="222"/>
      <c r="R160" s="223">
        <f>SUM(R161:R171)</f>
        <v>0</v>
      </c>
      <c r="S160" s="222"/>
      <c r="T160" s="224">
        <f>SUM(T161:T171)</f>
        <v>0</v>
      </c>
      <c r="AR160" s="225" t="s">
        <v>24</v>
      </c>
      <c r="AT160" s="226" t="s">
        <v>83</v>
      </c>
      <c r="AU160" s="226" t="s">
        <v>24</v>
      </c>
      <c r="AY160" s="225" t="s">
        <v>261</v>
      </c>
      <c r="BK160" s="227">
        <f>SUM(BK161:BK171)</f>
        <v>0</v>
      </c>
    </row>
    <row r="161" spans="2:65" s="1" customFormat="1" ht="14.4" customHeight="1">
      <c r="B161" s="48"/>
      <c r="C161" s="228" t="s">
        <v>578</v>
      </c>
      <c r="D161" s="228" t="s">
        <v>262</v>
      </c>
      <c r="E161" s="229" t="s">
        <v>3170</v>
      </c>
      <c r="F161" s="230" t="s">
        <v>3171</v>
      </c>
      <c r="G161" s="231" t="s">
        <v>363</v>
      </c>
      <c r="H161" s="232">
        <v>6.5</v>
      </c>
      <c r="I161" s="233"/>
      <c r="J161" s="232">
        <f>ROUND(I161*H161,2)</f>
        <v>0</v>
      </c>
      <c r="K161" s="230" t="s">
        <v>266</v>
      </c>
      <c r="L161" s="74"/>
      <c r="M161" s="234" t="s">
        <v>40</v>
      </c>
      <c r="N161" s="235" t="s">
        <v>55</v>
      </c>
      <c r="O161" s="49"/>
      <c r="P161" s="236">
        <f>O161*H161</f>
        <v>0</v>
      </c>
      <c r="Q161" s="236">
        <v>0</v>
      </c>
      <c r="R161" s="236">
        <f>Q161*H161</f>
        <v>0</v>
      </c>
      <c r="S161" s="236">
        <v>0</v>
      </c>
      <c r="T161" s="237">
        <f>S161*H161</f>
        <v>0</v>
      </c>
      <c r="AR161" s="25" t="s">
        <v>287</v>
      </c>
      <c r="AT161" s="25" t="s">
        <v>262</v>
      </c>
      <c r="AU161" s="25" t="s">
        <v>92</v>
      </c>
      <c r="AY161" s="25" t="s">
        <v>261</v>
      </c>
      <c r="BE161" s="238">
        <f>IF(N161="základní",J161,0)</f>
        <v>0</v>
      </c>
      <c r="BF161" s="238">
        <f>IF(N161="snížená",J161,0)</f>
        <v>0</v>
      </c>
      <c r="BG161" s="238">
        <f>IF(N161="zákl. přenesená",J161,0)</f>
        <v>0</v>
      </c>
      <c r="BH161" s="238">
        <f>IF(N161="sníž. přenesená",J161,0)</f>
        <v>0</v>
      </c>
      <c r="BI161" s="238">
        <f>IF(N161="nulová",J161,0)</f>
        <v>0</v>
      </c>
      <c r="BJ161" s="25" t="s">
        <v>24</v>
      </c>
      <c r="BK161" s="238">
        <f>ROUND(I161*H161,2)</f>
        <v>0</v>
      </c>
      <c r="BL161" s="25" t="s">
        <v>287</v>
      </c>
      <c r="BM161" s="25" t="s">
        <v>3320</v>
      </c>
    </row>
    <row r="162" spans="2:47" s="1" customFormat="1" ht="13.5">
      <c r="B162" s="48"/>
      <c r="C162" s="76"/>
      <c r="D162" s="239" t="s">
        <v>269</v>
      </c>
      <c r="E162" s="76"/>
      <c r="F162" s="240" t="s">
        <v>3173</v>
      </c>
      <c r="G162" s="76"/>
      <c r="H162" s="76"/>
      <c r="I162" s="198"/>
      <c r="J162" s="76"/>
      <c r="K162" s="76"/>
      <c r="L162" s="74"/>
      <c r="M162" s="241"/>
      <c r="N162" s="49"/>
      <c r="O162" s="49"/>
      <c r="P162" s="49"/>
      <c r="Q162" s="49"/>
      <c r="R162" s="49"/>
      <c r="S162" s="49"/>
      <c r="T162" s="97"/>
      <c r="AT162" s="25" t="s">
        <v>269</v>
      </c>
      <c r="AU162" s="25" t="s">
        <v>92</v>
      </c>
    </row>
    <row r="163" spans="2:47" s="1" customFormat="1" ht="13.5">
      <c r="B163" s="48"/>
      <c r="C163" s="76"/>
      <c r="D163" s="239" t="s">
        <v>343</v>
      </c>
      <c r="E163" s="76"/>
      <c r="F163" s="242" t="s">
        <v>3174</v>
      </c>
      <c r="G163" s="76"/>
      <c r="H163" s="76"/>
      <c r="I163" s="198"/>
      <c r="J163" s="76"/>
      <c r="K163" s="76"/>
      <c r="L163" s="74"/>
      <c r="M163" s="241"/>
      <c r="N163" s="49"/>
      <c r="O163" s="49"/>
      <c r="P163" s="49"/>
      <c r="Q163" s="49"/>
      <c r="R163" s="49"/>
      <c r="S163" s="49"/>
      <c r="T163" s="97"/>
      <c r="AT163" s="25" t="s">
        <v>343</v>
      </c>
      <c r="AU163" s="25" t="s">
        <v>92</v>
      </c>
    </row>
    <row r="164" spans="2:51" s="12" customFormat="1" ht="13.5">
      <c r="B164" s="253"/>
      <c r="C164" s="254"/>
      <c r="D164" s="239" t="s">
        <v>278</v>
      </c>
      <c r="E164" s="255" t="s">
        <v>40</v>
      </c>
      <c r="F164" s="256" t="s">
        <v>3321</v>
      </c>
      <c r="G164" s="254"/>
      <c r="H164" s="257">
        <v>6.5</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584</v>
      </c>
      <c r="D165" s="228" t="s">
        <v>262</v>
      </c>
      <c r="E165" s="229" t="s">
        <v>3175</v>
      </c>
      <c r="F165" s="230" t="s">
        <v>3176</v>
      </c>
      <c r="G165" s="231" t="s">
        <v>363</v>
      </c>
      <c r="H165" s="232">
        <v>71.5</v>
      </c>
      <c r="I165" s="233"/>
      <c r="J165" s="232">
        <f>ROUND(I165*H165,2)</f>
        <v>0</v>
      </c>
      <c r="K165" s="230" t="s">
        <v>266</v>
      </c>
      <c r="L165" s="74"/>
      <c r="M165" s="234" t="s">
        <v>40</v>
      </c>
      <c r="N165" s="235" t="s">
        <v>55</v>
      </c>
      <c r="O165" s="49"/>
      <c r="P165" s="236">
        <f>O165*H165</f>
        <v>0</v>
      </c>
      <c r="Q165" s="236">
        <v>0</v>
      </c>
      <c r="R165" s="236">
        <f>Q165*H165</f>
        <v>0</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3322</v>
      </c>
    </row>
    <row r="166" spans="2:47" s="1" customFormat="1" ht="13.5">
      <c r="B166" s="48"/>
      <c r="C166" s="76"/>
      <c r="D166" s="239" t="s">
        <v>269</v>
      </c>
      <c r="E166" s="76"/>
      <c r="F166" s="240" t="s">
        <v>3178</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3174</v>
      </c>
      <c r="G167" s="76"/>
      <c r="H167" s="76"/>
      <c r="I167" s="198"/>
      <c r="J167" s="76"/>
      <c r="K167" s="76"/>
      <c r="L167" s="74"/>
      <c r="M167" s="241"/>
      <c r="N167" s="49"/>
      <c r="O167" s="49"/>
      <c r="P167" s="49"/>
      <c r="Q167" s="49"/>
      <c r="R167" s="49"/>
      <c r="S167" s="49"/>
      <c r="T167" s="97"/>
      <c r="AT167" s="25" t="s">
        <v>343</v>
      </c>
      <c r="AU167" s="25" t="s">
        <v>92</v>
      </c>
    </row>
    <row r="168" spans="2:51" s="12" customFormat="1" ht="13.5">
      <c r="B168" s="253"/>
      <c r="C168" s="254"/>
      <c r="D168" s="239" t="s">
        <v>278</v>
      </c>
      <c r="E168" s="255" t="s">
        <v>40</v>
      </c>
      <c r="F168" s="256" t="s">
        <v>3323</v>
      </c>
      <c r="G168" s="254"/>
      <c r="H168" s="257">
        <v>71.5</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14.4" customHeight="1">
      <c r="B169" s="48"/>
      <c r="C169" s="228" t="s">
        <v>9</v>
      </c>
      <c r="D169" s="228" t="s">
        <v>262</v>
      </c>
      <c r="E169" s="229" t="s">
        <v>3187</v>
      </c>
      <c r="F169" s="230" t="s">
        <v>3188</v>
      </c>
      <c r="G169" s="231" t="s">
        <v>363</v>
      </c>
      <c r="H169" s="232">
        <v>6.5</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3324</v>
      </c>
    </row>
    <row r="170" spans="2:47" s="1" customFormat="1" ht="13.5">
      <c r="B170" s="48"/>
      <c r="C170" s="76"/>
      <c r="D170" s="239" t="s">
        <v>269</v>
      </c>
      <c r="E170" s="76"/>
      <c r="F170" s="240" t="s">
        <v>3190</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242" t="s">
        <v>3185</v>
      </c>
      <c r="G171" s="76"/>
      <c r="H171" s="76"/>
      <c r="I171" s="198"/>
      <c r="J171" s="76"/>
      <c r="K171" s="76"/>
      <c r="L171" s="74"/>
      <c r="M171" s="241"/>
      <c r="N171" s="49"/>
      <c r="O171" s="49"/>
      <c r="P171" s="49"/>
      <c r="Q171" s="49"/>
      <c r="R171" s="49"/>
      <c r="S171" s="49"/>
      <c r="T171" s="97"/>
      <c r="AT171" s="25" t="s">
        <v>343</v>
      </c>
      <c r="AU171" s="25" t="s">
        <v>92</v>
      </c>
    </row>
    <row r="172" spans="2:63" s="10" customFormat="1" ht="29.85" customHeight="1">
      <c r="B172" s="214"/>
      <c r="C172" s="215"/>
      <c r="D172" s="216" t="s">
        <v>83</v>
      </c>
      <c r="E172" s="274" t="s">
        <v>930</v>
      </c>
      <c r="F172" s="274" t="s">
        <v>931</v>
      </c>
      <c r="G172" s="215"/>
      <c r="H172" s="215"/>
      <c r="I172" s="218"/>
      <c r="J172" s="275">
        <f>BK172</f>
        <v>0</v>
      </c>
      <c r="K172" s="215"/>
      <c r="L172" s="220"/>
      <c r="M172" s="221"/>
      <c r="N172" s="222"/>
      <c r="O172" s="222"/>
      <c r="P172" s="223">
        <f>SUM(P173:P178)</f>
        <v>0</v>
      </c>
      <c r="Q172" s="222"/>
      <c r="R172" s="223">
        <f>SUM(R173:R178)</f>
        <v>0</v>
      </c>
      <c r="S172" s="222"/>
      <c r="T172" s="224">
        <f>SUM(T173:T178)</f>
        <v>0</v>
      </c>
      <c r="AR172" s="225" t="s">
        <v>24</v>
      </c>
      <c r="AT172" s="226" t="s">
        <v>83</v>
      </c>
      <c r="AU172" s="226" t="s">
        <v>24</v>
      </c>
      <c r="AY172" s="225" t="s">
        <v>261</v>
      </c>
      <c r="BK172" s="227">
        <f>SUM(BK173:BK178)</f>
        <v>0</v>
      </c>
    </row>
    <row r="173" spans="2:65" s="1" customFormat="1" ht="22.8" customHeight="1">
      <c r="B173" s="48"/>
      <c r="C173" s="228" t="s">
        <v>595</v>
      </c>
      <c r="D173" s="228" t="s">
        <v>262</v>
      </c>
      <c r="E173" s="229" t="s">
        <v>3192</v>
      </c>
      <c r="F173" s="230" t="s">
        <v>3193</v>
      </c>
      <c r="G173" s="231" t="s">
        <v>363</v>
      </c>
      <c r="H173" s="232">
        <v>30.75</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3325</v>
      </c>
    </row>
    <row r="174" spans="2:47" s="1" customFormat="1" ht="13.5">
      <c r="B174" s="48"/>
      <c r="C174" s="76"/>
      <c r="D174" s="239" t="s">
        <v>269</v>
      </c>
      <c r="E174" s="76"/>
      <c r="F174" s="240" t="s">
        <v>3195</v>
      </c>
      <c r="G174" s="76"/>
      <c r="H174" s="76"/>
      <c r="I174" s="198"/>
      <c r="J174" s="76"/>
      <c r="K174" s="76"/>
      <c r="L174" s="74"/>
      <c r="M174" s="241"/>
      <c r="N174" s="49"/>
      <c r="O174" s="49"/>
      <c r="P174" s="49"/>
      <c r="Q174" s="49"/>
      <c r="R174" s="49"/>
      <c r="S174" s="49"/>
      <c r="T174" s="97"/>
      <c r="AT174" s="25" t="s">
        <v>269</v>
      </c>
      <c r="AU174" s="25" t="s">
        <v>92</v>
      </c>
    </row>
    <row r="175" spans="2:47" s="1" customFormat="1" ht="13.5">
      <c r="B175" s="48"/>
      <c r="C175" s="76"/>
      <c r="D175" s="239" t="s">
        <v>343</v>
      </c>
      <c r="E175" s="76"/>
      <c r="F175" s="242" t="s">
        <v>3196</v>
      </c>
      <c r="G175" s="76"/>
      <c r="H175" s="76"/>
      <c r="I175" s="198"/>
      <c r="J175" s="76"/>
      <c r="K175" s="76"/>
      <c r="L175" s="74"/>
      <c r="M175" s="241"/>
      <c r="N175" s="49"/>
      <c r="O175" s="49"/>
      <c r="P175" s="49"/>
      <c r="Q175" s="49"/>
      <c r="R175" s="49"/>
      <c r="S175" s="49"/>
      <c r="T175" s="97"/>
      <c r="AT175" s="25" t="s">
        <v>343</v>
      </c>
      <c r="AU175" s="25" t="s">
        <v>92</v>
      </c>
    </row>
    <row r="176" spans="2:65" s="1" customFormat="1" ht="22.8" customHeight="1">
      <c r="B176" s="48"/>
      <c r="C176" s="228" t="s">
        <v>601</v>
      </c>
      <c r="D176" s="228" t="s">
        <v>262</v>
      </c>
      <c r="E176" s="229" t="s">
        <v>3197</v>
      </c>
      <c r="F176" s="230" t="s">
        <v>3198</v>
      </c>
      <c r="G176" s="231" t="s">
        <v>363</v>
      </c>
      <c r="H176" s="232">
        <v>30.75</v>
      </c>
      <c r="I176" s="233"/>
      <c r="J176" s="232">
        <f>ROUND(I176*H176,2)</f>
        <v>0</v>
      </c>
      <c r="K176" s="230" t="s">
        <v>266</v>
      </c>
      <c r="L176" s="74"/>
      <c r="M176" s="234" t="s">
        <v>40</v>
      </c>
      <c r="N176" s="235" t="s">
        <v>55</v>
      </c>
      <c r="O176" s="49"/>
      <c r="P176" s="236">
        <f>O176*H176</f>
        <v>0</v>
      </c>
      <c r="Q176" s="236">
        <v>0</v>
      </c>
      <c r="R176" s="236">
        <f>Q176*H176</f>
        <v>0</v>
      </c>
      <c r="S176" s="236">
        <v>0</v>
      </c>
      <c r="T176" s="237">
        <f>S176*H176</f>
        <v>0</v>
      </c>
      <c r="AR176" s="25" t="s">
        <v>287</v>
      </c>
      <c r="AT176" s="25" t="s">
        <v>262</v>
      </c>
      <c r="AU176" s="25" t="s">
        <v>92</v>
      </c>
      <c r="AY176" s="25" t="s">
        <v>261</v>
      </c>
      <c r="BE176" s="238">
        <f>IF(N176="základní",J176,0)</f>
        <v>0</v>
      </c>
      <c r="BF176" s="238">
        <f>IF(N176="snížená",J176,0)</f>
        <v>0</v>
      </c>
      <c r="BG176" s="238">
        <f>IF(N176="zákl. přenesená",J176,0)</f>
        <v>0</v>
      </c>
      <c r="BH176" s="238">
        <f>IF(N176="sníž. přenesená",J176,0)</f>
        <v>0</v>
      </c>
      <c r="BI176" s="238">
        <f>IF(N176="nulová",J176,0)</f>
        <v>0</v>
      </c>
      <c r="BJ176" s="25" t="s">
        <v>24</v>
      </c>
      <c r="BK176" s="238">
        <f>ROUND(I176*H176,2)</f>
        <v>0</v>
      </c>
      <c r="BL176" s="25" t="s">
        <v>287</v>
      </c>
      <c r="BM176" s="25" t="s">
        <v>3326</v>
      </c>
    </row>
    <row r="177" spans="2:47" s="1" customFormat="1" ht="13.5">
      <c r="B177" s="48"/>
      <c r="C177" s="76"/>
      <c r="D177" s="239" t="s">
        <v>269</v>
      </c>
      <c r="E177" s="76"/>
      <c r="F177" s="240" t="s">
        <v>3200</v>
      </c>
      <c r="G177" s="76"/>
      <c r="H177" s="76"/>
      <c r="I177" s="198"/>
      <c r="J177" s="76"/>
      <c r="K177" s="76"/>
      <c r="L177" s="74"/>
      <c r="M177" s="241"/>
      <c r="N177" s="49"/>
      <c r="O177" s="49"/>
      <c r="P177" s="49"/>
      <c r="Q177" s="49"/>
      <c r="R177" s="49"/>
      <c r="S177" s="49"/>
      <c r="T177" s="97"/>
      <c r="AT177" s="25" t="s">
        <v>269</v>
      </c>
      <c r="AU177" s="25" t="s">
        <v>92</v>
      </c>
    </row>
    <row r="178" spans="2:47" s="1" customFormat="1" ht="13.5">
      <c r="B178" s="48"/>
      <c r="C178" s="76"/>
      <c r="D178" s="239" t="s">
        <v>343</v>
      </c>
      <c r="E178" s="76"/>
      <c r="F178" s="242" t="s">
        <v>3196</v>
      </c>
      <c r="G178" s="76"/>
      <c r="H178" s="76"/>
      <c r="I178" s="198"/>
      <c r="J178" s="76"/>
      <c r="K178" s="76"/>
      <c r="L178" s="74"/>
      <c r="M178" s="264"/>
      <c r="N178" s="265"/>
      <c r="O178" s="265"/>
      <c r="P178" s="265"/>
      <c r="Q178" s="265"/>
      <c r="R178" s="265"/>
      <c r="S178" s="265"/>
      <c r="T178" s="266"/>
      <c r="AT178" s="25" t="s">
        <v>343</v>
      </c>
      <c r="AU178" s="25" t="s">
        <v>92</v>
      </c>
    </row>
    <row r="179" spans="2:12" s="1" customFormat="1" ht="6.95" customHeight="1">
      <c r="B179" s="69"/>
      <c r="C179" s="70"/>
      <c r="D179" s="70"/>
      <c r="E179" s="70"/>
      <c r="F179" s="70"/>
      <c r="G179" s="70"/>
      <c r="H179" s="70"/>
      <c r="I179" s="180"/>
      <c r="J179" s="70"/>
      <c r="K179" s="70"/>
      <c r="L179" s="74"/>
    </row>
  </sheetData>
  <sheetProtection password="CC35" sheet="1" objects="1" scenarios="1" formatColumns="0" formatRows="0" autoFilter="0"/>
  <autoFilter ref="C88:K178"/>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BR173"/>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222</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2929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3327</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213</v>
      </c>
      <c r="G13" s="49"/>
      <c r="H13" s="49"/>
      <c r="I13" s="160" t="s">
        <v>22</v>
      </c>
      <c r="J13" s="36" t="s">
        <v>2931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4.4" customHeight="1">
      <c r="B26" s="162"/>
      <c r="C26" s="163"/>
      <c r="D26" s="163"/>
      <c r="E26" s="46" t="s">
        <v>3328</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ROUND(SUM(BE89:BE172),2)</f>
        <v>0</v>
      </c>
      <c r="G32" s="49"/>
      <c r="H32" s="49"/>
      <c r="I32" s="172">
        <v>0.21</v>
      </c>
      <c r="J32" s="171">
        <f>ROUND(ROUND((SUM(BE89:BE172)),2)*I32,2)</f>
        <v>0</v>
      </c>
      <c r="K32" s="53"/>
    </row>
    <row r="33" spans="2:11" s="1" customFormat="1" ht="14.4" customHeight="1">
      <c r="B33" s="48"/>
      <c r="C33" s="49"/>
      <c r="D33" s="49"/>
      <c r="E33" s="57" t="s">
        <v>56</v>
      </c>
      <c r="F33" s="171">
        <f>ROUND(SUM(BF89:BF172),2)</f>
        <v>0</v>
      </c>
      <c r="G33" s="49"/>
      <c r="H33" s="49"/>
      <c r="I33" s="172">
        <v>0.15</v>
      </c>
      <c r="J33" s="171">
        <f>ROUND(ROUND((SUM(BF89:BF172)),2)*I33,2)</f>
        <v>0</v>
      </c>
      <c r="K33" s="53"/>
    </row>
    <row r="34" spans="2:11" s="1" customFormat="1" ht="14.4" customHeight="1" hidden="1">
      <c r="B34" s="48"/>
      <c r="C34" s="49"/>
      <c r="D34" s="49"/>
      <c r="E34" s="57" t="s">
        <v>57</v>
      </c>
      <c r="F34" s="171">
        <f>ROUND(SUM(BG89:BG172),2)</f>
        <v>0</v>
      </c>
      <c r="G34" s="49"/>
      <c r="H34" s="49"/>
      <c r="I34" s="172">
        <v>0.21</v>
      </c>
      <c r="J34" s="171">
        <v>0</v>
      </c>
      <c r="K34" s="53"/>
    </row>
    <row r="35" spans="2:11" s="1" customFormat="1" ht="14.4" customHeight="1" hidden="1">
      <c r="B35" s="48"/>
      <c r="C35" s="49"/>
      <c r="D35" s="49"/>
      <c r="E35" s="57" t="s">
        <v>58</v>
      </c>
      <c r="F35" s="171">
        <f>ROUND(SUM(BH89:BH172),2)</f>
        <v>0</v>
      </c>
      <c r="G35" s="49"/>
      <c r="H35" s="49"/>
      <c r="I35" s="172">
        <v>0.15</v>
      </c>
      <c r="J35" s="171">
        <v>0</v>
      </c>
      <c r="K35" s="53"/>
    </row>
    <row r="36" spans="2:11" s="1" customFormat="1" ht="14.4" customHeight="1" hidden="1">
      <c r="B36" s="48"/>
      <c r="C36" s="49"/>
      <c r="D36" s="49"/>
      <c r="E36" s="57" t="s">
        <v>59</v>
      </c>
      <c r="F36" s="171">
        <f>ROUND(SUM(BI89:BI172),2)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2929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 xml:space="preserve">SO 09-3 - Vnitrostaveništní komunikace </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2591</v>
      </c>
      <c r="E63" s="270"/>
      <c r="F63" s="270"/>
      <c r="G63" s="270"/>
      <c r="H63" s="270"/>
      <c r="I63" s="271"/>
      <c r="J63" s="272">
        <f>J116</f>
        <v>0</v>
      </c>
      <c r="K63" s="273"/>
    </row>
    <row r="64" spans="2:11" s="13" customFormat="1" ht="19.9" customHeight="1">
      <c r="B64" s="267"/>
      <c r="C64" s="268"/>
      <c r="D64" s="269" t="s">
        <v>465</v>
      </c>
      <c r="E64" s="270"/>
      <c r="F64" s="270"/>
      <c r="G64" s="270"/>
      <c r="H64" s="270"/>
      <c r="I64" s="271"/>
      <c r="J64" s="272">
        <f>J127</f>
        <v>0</v>
      </c>
      <c r="K64" s="273"/>
    </row>
    <row r="65" spans="2:11" s="13" customFormat="1" ht="19.9" customHeight="1">
      <c r="B65" s="267"/>
      <c r="C65" s="268"/>
      <c r="D65" s="269" t="s">
        <v>467</v>
      </c>
      <c r="E65" s="270"/>
      <c r="F65" s="270"/>
      <c r="G65" s="270"/>
      <c r="H65" s="270"/>
      <c r="I65" s="271"/>
      <c r="J65" s="272">
        <f>J138</f>
        <v>0</v>
      </c>
      <c r="K65" s="273"/>
    </row>
    <row r="66" spans="2:11" s="13" customFormat="1" ht="19.9" customHeight="1">
      <c r="B66" s="267"/>
      <c r="C66" s="268"/>
      <c r="D66" s="269" t="s">
        <v>468</v>
      </c>
      <c r="E66" s="270"/>
      <c r="F66" s="270"/>
      <c r="G66" s="270"/>
      <c r="H66" s="270"/>
      <c r="I66" s="271"/>
      <c r="J66" s="272">
        <f>J156</f>
        <v>0</v>
      </c>
      <c r="K66" s="273"/>
    </row>
    <row r="67" spans="2:11" s="13" customFormat="1" ht="19.9" customHeight="1">
      <c r="B67" s="267"/>
      <c r="C67" s="268"/>
      <c r="D67" s="269" t="s">
        <v>469</v>
      </c>
      <c r="E67" s="270"/>
      <c r="F67" s="270"/>
      <c r="G67" s="270"/>
      <c r="H67" s="270"/>
      <c r="I67" s="271"/>
      <c r="J67" s="272">
        <f>J168</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2929</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 xml:space="preserve">SO 09-3 - Vnitrostaveništní komunikace </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f>
        <v>0</v>
      </c>
      <c r="Q89" s="108"/>
      <c r="R89" s="211">
        <f>R90</f>
        <v>1111.4059955</v>
      </c>
      <c r="S89" s="108"/>
      <c r="T89" s="212">
        <f>T90</f>
        <v>908.72</v>
      </c>
      <c r="AT89" s="25" t="s">
        <v>83</v>
      </c>
      <c r="AU89" s="25" t="s">
        <v>242</v>
      </c>
      <c r="BK89" s="213">
        <f>BK90</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P91+P116+P127+P138+P156+P168</f>
        <v>0</v>
      </c>
      <c r="Q90" s="222"/>
      <c r="R90" s="223">
        <f>R91+R116+R127+R138+R156+R168</f>
        <v>1111.4059955</v>
      </c>
      <c r="S90" s="222"/>
      <c r="T90" s="224">
        <f>T91+T116+T127+T138+T156+T168</f>
        <v>908.72</v>
      </c>
      <c r="AR90" s="225" t="s">
        <v>24</v>
      </c>
      <c r="AT90" s="226" t="s">
        <v>83</v>
      </c>
      <c r="AU90" s="226" t="s">
        <v>84</v>
      </c>
      <c r="AY90" s="225" t="s">
        <v>261</v>
      </c>
      <c r="BK90" s="227">
        <f>BK91+BK116+BK127+BK138+BK156+BK168</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SUM(P92:P115)</f>
        <v>0</v>
      </c>
      <c r="Q91" s="222"/>
      <c r="R91" s="223">
        <f>SUM(R92:R115)</f>
        <v>0</v>
      </c>
      <c r="S91" s="222"/>
      <c r="T91" s="224">
        <f>SUM(T92:T115)</f>
        <v>889.895</v>
      </c>
      <c r="AR91" s="225" t="s">
        <v>24</v>
      </c>
      <c r="AT91" s="226" t="s">
        <v>83</v>
      </c>
      <c r="AU91" s="226" t="s">
        <v>24</v>
      </c>
      <c r="AY91" s="225" t="s">
        <v>261</v>
      </c>
      <c r="BK91" s="227">
        <f>SUM(BK92:BK115)</f>
        <v>0</v>
      </c>
    </row>
    <row r="92" spans="2:65" s="1" customFormat="1" ht="22.8" customHeight="1">
      <c r="B92" s="48"/>
      <c r="C92" s="228" t="s">
        <v>24</v>
      </c>
      <c r="D92" s="228" t="s">
        <v>262</v>
      </c>
      <c r="E92" s="229" t="s">
        <v>3329</v>
      </c>
      <c r="F92" s="230" t="s">
        <v>3330</v>
      </c>
      <c r="G92" s="231" t="s">
        <v>504</v>
      </c>
      <c r="H92" s="232">
        <v>160</v>
      </c>
      <c r="I92" s="233"/>
      <c r="J92" s="232">
        <f>ROUND(I92*H92,2)</f>
        <v>0</v>
      </c>
      <c r="K92" s="230" t="s">
        <v>266</v>
      </c>
      <c r="L92" s="74"/>
      <c r="M92" s="234" t="s">
        <v>40</v>
      </c>
      <c r="N92" s="235" t="s">
        <v>55</v>
      </c>
      <c r="O92" s="49"/>
      <c r="P92" s="236">
        <f>O92*H92</f>
        <v>0</v>
      </c>
      <c r="Q92" s="236">
        <v>0</v>
      </c>
      <c r="R92" s="236">
        <f>Q92*H92</f>
        <v>0</v>
      </c>
      <c r="S92" s="236">
        <v>0.13</v>
      </c>
      <c r="T92" s="237">
        <f>S92*H92</f>
        <v>20.8</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3331</v>
      </c>
    </row>
    <row r="93" spans="2:47" s="1" customFormat="1" ht="13.5">
      <c r="B93" s="48"/>
      <c r="C93" s="76"/>
      <c r="D93" s="239" t="s">
        <v>269</v>
      </c>
      <c r="E93" s="76"/>
      <c r="F93" s="240" t="s">
        <v>3332</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2940</v>
      </c>
      <c r="G94" s="76"/>
      <c r="H94" s="76"/>
      <c r="I94" s="198"/>
      <c r="J94" s="76"/>
      <c r="K94" s="76"/>
      <c r="L94" s="74"/>
      <c r="M94" s="241"/>
      <c r="N94" s="49"/>
      <c r="O94" s="49"/>
      <c r="P94" s="49"/>
      <c r="Q94" s="49"/>
      <c r="R94" s="49"/>
      <c r="S94" s="49"/>
      <c r="T94" s="97"/>
      <c r="AT94" s="25" t="s">
        <v>343</v>
      </c>
      <c r="AU94" s="25" t="s">
        <v>92</v>
      </c>
    </row>
    <row r="95" spans="2:47" s="1" customFormat="1" ht="13.5">
      <c r="B95" s="48"/>
      <c r="C95" s="76"/>
      <c r="D95" s="239" t="s">
        <v>271</v>
      </c>
      <c r="E95" s="76"/>
      <c r="F95" s="242" t="s">
        <v>3333</v>
      </c>
      <c r="G95" s="76"/>
      <c r="H95" s="76"/>
      <c r="I95" s="198"/>
      <c r="J95" s="76"/>
      <c r="K95" s="76"/>
      <c r="L95" s="74"/>
      <c r="M95" s="241"/>
      <c r="N95" s="49"/>
      <c r="O95" s="49"/>
      <c r="P95" s="49"/>
      <c r="Q95" s="49"/>
      <c r="R95" s="49"/>
      <c r="S95" s="49"/>
      <c r="T95" s="97"/>
      <c r="AT95" s="25" t="s">
        <v>271</v>
      </c>
      <c r="AU95" s="25" t="s">
        <v>92</v>
      </c>
    </row>
    <row r="96" spans="2:65" s="1" customFormat="1" ht="22.8" customHeight="1">
      <c r="B96" s="48"/>
      <c r="C96" s="228" t="s">
        <v>92</v>
      </c>
      <c r="D96" s="228" t="s">
        <v>262</v>
      </c>
      <c r="E96" s="229" t="s">
        <v>3334</v>
      </c>
      <c r="F96" s="230" t="s">
        <v>3335</v>
      </c>
      <c r="G96" s="231" t="s">
        <v>504</v>
      </c>
      <c r="H96" s="232">
        <v>1362</v>
      </c>
      <c r="I96" s="233"/>
      <c r="J96" s="232">
        <f>ROUND(I96*H96,2)</f>
        <v>0</v>
      </c>
      <c r="K96" s="230" t="s">
        <v>266</v>
      </c>
      <c r="L96" s="74"/>
      <c r="M96" s="234" t="s">
        <v>40</v>
      </c>
      <c r="N96" s="235" t="s">
        <v>55</v>
      </c>
      <c r="O96" s="49"/>
      <c r="P96" s="236">
        <f>O96*H96</f>
        <v>0</v>
      </c>
      <c r="Q96" s="236">
        <v>0</v>
      </c>
      <c r="R96" s="236">
        <f>Q96*H96</f>
        <v>0</v>
      </c>
      <c r="S96" s="236">
        <v>0.235</v>
      </c>
      <c r="T96" s="237">
        <f>S96*H96</f>
        <v>320.07</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3336</v>
      </c>
    </row>
    <row r="97" spans="2:47" s="1" customFormat="1" ht="13.5">
      <c r="B97" s="48"/>
      <c r="C97" s="76"/>
      <c r="D97" s="239" t="s">
        <v>269</v>
      </c>
      <c r="E97" s="76"/>
      <c r="F97" s="240" t="s">
        <v>3337</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2940</v>
      </c>
      <c r="G98" s="76"/>
      <c r="H98" s="76"/>
      <c r="I98" s="198"/>
      <c r="J98" s="76"/>
      <c r="K98" s="76"/>
      <c r="L98" s="74"/>
      <c r="M98" s="241"/>
      <c r="N98" s="49"/>
      <c r="O98" s="49"/>
      <c r="P98" s="49"/>
      <c r="Q98" s="49"/>
      <c r="R98" s="49"/>
      <c r="S98" s="49"/>
      <c r="T98" s="97"/>
      <c r="AT98" s="25" t="s">
        <v>343</v>
      </c>
      <c r="AU98" s="25" t="s">
        <v>92</v>
      </c>
    </row>
    <row r="99" spans="2:65" s="1" customFormat="1" ht="14.4" customHeight="1">
      <c r="B99" s="48"/>
      <c r="C99" s="228" t="s">
        <v>282</v>
      </c>
      <c r="D99" s="228" t="s">
        <v>262</v>
      </c>
      <c r="E99" s="229" t="s">
        <v>3251</v>
      </c>
      <c r="F99" s="230" t="s">
        <v>3252</v>
      </c>
      <c r="G99" s="231" t="s">
        <v>504</v>
      </c>
      <c r="H99" s="232">
        <v>1455</v>
      </c>
      <c r="I99" s="233"/>
      <c r="J99" s="232">
        <f>ROUND(I99*H99,2)</f>
        <v>0</v>
      </c>
      <c r="K99" s="230" t="s">
        <v>266</v>
      </c>
      <c r="L99" s="74"/>
      <c r="M99" s="234" t="s">
        <v>40</v>
      </c>
      <c r="N99" s="235" t="s">
        <v>55</v>
      </c>
      <c r="O99" s="49"/>
      <c r="P99" s="236">
        <f>O99*H99</f>
        <v>0</v>
      </c>
      <c r="Q99" s="236">
        <v>0</v>
      </c>
      <c r="R99" s="236">
        <f>Q99*H99</f>
        <v>0</v>
      </c>
      <c r="S99" s="236">
        <v>0.355</v>
      </c>
      <c r="T99" s="237">
        <f>S99*H99</f>
        <v>516.525</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3338</v>
      </c>
    </row>
    <row r="100" spans="2:47" s="1" customFormat="1" ht="13.5">
      <c r="B100" s="48"/>
      <c r="C100" s="76"/>
      <c r="D100" s="239" t="s">
        <v>269</v>
      </c>
      <c r="E100" s="76"/>
      <c r="F100" s="240" t="s">
        <v>3254</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3255</v>
      </c>
      <c r="G101" s="76"/>
      <c r="H101" s="76"/>
      <c r="I101" s="198"/>
      <c r="J101" s="76"/>
      <c r="K101" s="76"/>
      <c r="L101" s="74"/>
      <c r="M101" s="241"/>
      <c r="N101" s="49"/>
      <c r="O101" s="49"/>
      <c r="P101" s="49"/>
      <c r="Q101" s="49"/>
      <c r="R101" s="49"/>
      <c r="S101" s="49"/>
      <c r="T101" s="97"/>
      <c r="AT101" s="25" t="s">
        <v>343</v>
      </c>
      <c r="AU101" s="25" t="s">
        <v>92</v>
      </c>
    </row>
    <row r="102" spans="2:65" s="1" customFormat="1" ht="22.8" customHeight="1">
      <c r="B102" s="48"/>
      <c r="C102" s="228" t="s">
        <v>287</v>
      </c>
      <c r="D102" s="228" t="s">
        <v>262</v>
      </c>
      <c r="E102" s="229" t="s">
        <v>3256</v>
      </c>
      <c r="F102" s="230" t="s">
        <v>3257</v>
      </c>
      <c r="G102" s="231" t="s">
        <v>504</v>
      </c>
      <c r="H102" s="232">
        <v>1455</v>
      </c>
      <c r="I102" s="233"/>
      <c r="J102" s="232">
        <f>ROUND(I102*H102,2)</f>
        <v>0</v>
      </c>
      <c r="K102" s="230" t="s">
        <v>40</v>
      </c>
      <c r="L102" s="74"/>
      <c r="M102" s="234" t="s">
        <v>40</v>
      </c>
      <c r="N102" s="235" t="s">
        <v>55</v>
      </c>
      <c r="O102" s="49"/>
      <c r="P102" s="236">
        <f>O102*H102</f>
        <v>0</v>
      </c>
      <c r="Q102" s="236">
        <v>0</v>
      </c>
      <c r="R102" s="236">
        <f>Q102*H102</f>
        <v>0</v>
      </c>
      <c r="S102" s="236">
        <v>0</v>
      </c>
      <c r="T102" s="237">
        <f>S102*H102</f>
        <v>0</v>
      </c>
      <c r="AR102" s="25" t="s">
        <v>287</v>
      </c>
      <c r="AT102" s="25" t="s">
        <v>262</v>
      </c>
      <c r="AU102" s="25" t="s">
        <v>92</v>
      </c>
      <c r="AY102" s="25" t="s">
        <v>261</v>
      </c>
      <c r="BE102" s="238">
        <f>IF(N102="základní",J102,0)</f>
        <v>0</v>
      </c>
      <c r="BF102" s="238">
        <f>IF(N102="snížená",J102,0)</f>
        <v>0</v>
      </c>
      <c r="BG102" s="238">
        <f>IF(N102="zákl. přenesená",J102,0)</f>
        <v>0</v>
      </c>
      <c r="BH102" s="238">
        <f>IF(N102="sníž. přenesená",J102,0)</f>
        <v>0</v>
      </c>
      <c r="BI102" s="238">
        <f>IF(N102="nulová",J102,0)</f>
        <v>0</v>
      </c>
      <c r="BJ102" s="25" t="s">
        <v>24</v>
      </c>
      <c r="BK102" s="238">
        <f>ROUND(I102*H102,2)</f>
        <v>0</v>
      </c>
      <c r="BL102" s="25" t="s">
        <v>287</v>
      </c>
      <c r="BM102" s="25" t="s">
        <v>3339</v>
      </c>
    </row>
    <row r="103" spans="2:65" s="1" customFormat="1" ht="14.4" customHeight="1">
      <c r="B103" s="48"/>
      <c r="C103" s="228" t="s">
        <v>260</v>
      </c>
      <c r="D103" s="228" t="s">
        <v>262</v>
      </c>
      <c r="E103" s="229" t="s">
        <v>3259</v>
      </c>
      <c r="F103" s="230" t="s">
        <v>3260</v>
      </c>
      <c r="G103" s="231" t="s">
        <v>340</v>
      </c>
      <c r="H103" s="232">
        <v>25</v>
      </c>
      <c r="I103" s="233"/>
      <c r="J103" s="232">
        <f>ROUND(I103*H103,2)</f>
        <v>0</v>
      </c>
      <c r="K103" s="230" t="s">
        <v>266</v>
      </c>
      <c r="L103" s="74"/>
      <c r="M103" s="234" t="s">
        <v>40</v>
      </c>
      <c r="N103" s="235" t="s">
        <v>55</v>
      </c>
      <c r="O103" s="49"/>
      <c r="P103" s="236">
        <f>O103*H103</f>
        <v>0</v>
      </c>
      <c r="Q103" s="236">
        <v>0</v>
      </c>
      <c r="R103" s="236">
        <f>Q103*H103</f>
        <v>0</v>
      </c>
      <c r="S103" s="236">
        <v>1.3</v>
      </c>
      <c r="T103" s="237">
        <f>S103*H103</f>
        <v>32.5</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3340</v>
      </c>
    </row>
    <row r="104" spans="2:47" s="1" customFormat="1" ht="13.5">
      <c r="B104" s="48"/>
      <c r="C104" s="76"/>
      <c r="D104" s="239" t="s">
        <v>269</v>
      </c>
      <c r="E104" s="76"/>
      <c r="F104" s="240" t="s">
        <v>3262</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3263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5" t="s">
        <v>40</v>
      </c>
      <c r="F106" s="256" t="s">
        <v>3341</v>
      </c>
      <c r="G106" s="254"/>
      <c r="H106" s="257">
        <v>25</v>
      </c>
      <c r="I106" s="258"/>
      <c r="J106" s="254"/>
      <c r="K106" s="254"/>
      <c r="L106" s="259"/>
      <c r="M106" s="260"/>
      <c r="N106" s="261"/>
      <c r="O106" s="261"/>
      <c r="P106" s="261"/>
      <c r="Q106" s="261"/>
      <c r="R106" s="261"/>
      <c r="S106" s="261"/>
      <c r="T106" s="262"/>
      <c r="AT106" s="263" t="s">
        <v>278</v>
      </c>
      <c r="AU106" s="263" t="s">
        <v>92</v>
      </c>
      <c r="AV106" s="12" t="s">
        <v>92</v>
      </c>
      <c r="AW106" s="12" t="s">
        <v>47</v>
      </c>
      <c r="AX106" s="12" t="s">
        <v>24</v>
      </c>
      <c r="AY106" s="263" t="s">
        <v>261</v>
      </c>
    </row>
    <row r="107" spans="2:65" s="1" customFormat="1" ht="22.8" customHeight="1">
      <c r="B107" s="48"/>
      <c r="C107" s="228" t="s">
        <v>297</v>
      </c>
      <c r="D107" s="228" t="s">
        <v>262</v>
      </c>
      <c r="E107" s="229" t="s">
        <v>3342</v>
      </c>
      <c r="F107" s="230" t="s">
        <v>3343</v>
      </c>
      <c r="G107" s="231" t="s">
        <v>504</v>
      </c>
      <c r="H107" s="232">
        <v>1392</v>
      </c>
      <c r="I107" s="233"/>
      <c r="J107" s="232">
        <f>ROUND(I107*H107,2)</f>
        <v>0</v>
      </c>
      <c r="K107" s="230" t="s">
        <v>40</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3344</v>
      </c>
    </row>
    <row r="108" spans="2:65" s="1" customFormat="1" ht="22.8" customHeight="1">
      <c r="B108" s="48"/>
      <c r="C108" s="228" t="s">
        <v>601</v>
      </c>
      <c r="D108" s="228" t="s">
        <v>262</v>
      </c>
      <c r="E108" s="229" t="s">
        <v>3345</v>
      </c>
      <c r="F108" s="230" t="s">
        <v>3346</v>
      </c>
      <c r="G108" s="231" t="s">
        <v>504</v>
      </c>
      <c r="H108" s="232">
        <v>0</v>
      </c>
      <c r="I108" s="233"/>
      <c r="J108" s="232">
        <f>ROUND(I108*H108,2)</f>
        <v>0</v>
      </c>
      <c r="K108" s="230" t="s">
        <v>266</v>
      </c>
      <c r="L108" s="74"/>
      <c r="M108" s="234" t="s">
        <v>40</v>
      </c>
      <c r="N108" s="235" t="s">
        <v>55</v>
      </c>
      <c r="O108" s="49"/>
      <c r="P108" s="236">
        <f>O108*H108</f>
        <v>0</v>
      </c>
      <c r="Q108" s="236">
        <v>0</v>
      </c>
      <c r="R108" s="236">
        <f>Q108*H108</f>
        <v>0</v>
      </c>
      <c r="S108" s="236">
        <v>0</v>
      </c>
      <c r="T108" s="237">
        <f>S108*H108</f>
        <v>0</v>
      </c>
      <c r="AR108" s="25" t="s">
        <v>287</v>
      </c>
      <c r="AT108" s="25" t="s">
        <v>262</v>
      </c>
      <c r="AU108" s="25" t="s">
        <v>92</v>
      </c>
      <c r="AY108" s="25" t="s">
        <v>261</v>
      </c>
      <c r="BE108" s="238">
        <f>IF(N108="základní",J108,0)</f>
        <v>0</v>
      </c>
      <c r="BF108" s="238">
        <f>IF(N108="snížená",J108,0)</f>
        <v>0</v>
      </c>
      <c r="BG108" s="238">
        <f>IF(N108="zákl. přenesená",J108,0)</f>
        <v>0</v>
      </c>
      <c r="BH108" s="238">
        <f>IF(N108="sníž. přenesená",J108,0)</f>
        <v>0</v>
      </c>
      <c r="BI108" s="238">
        <f>IF(N108="nulová",J108,0)</f>
        <v>0</v>
      </c>
      <c r="BJ108" s="25" t="s">
        <v>24</v>
      </c>
      <c r="BK108" s="238">
        <f>ROUND(I108*H108,2)</f>
        <v>0</v>
      </c>
      <c r="BL108" s="25" t="s">
        <v>287</v>
      </c>
      <c r="BM108" s="25" t="s">
        <v>3347</v>
      </c>
    </row>
    <row r="109" spans="2:47" s="1" customFormat="1" ht="13.5">
      <c r="B109" s="48"/>
      <c r="C109" s="76"/>
      <c r="D109" s="239" t="s">
        <v>269</v>
      </c>
      <c r="E109" s="76"/>
      <c r="F109" s="240" t="s">
        <v>3348</v>
      </c>
      <c r="G109" s="76"/>
      <c r="H109" s="76"/>
      <c r="I109" s="198"/>
      <c r="J109" s="76"/>
      <c r="K109" s="76"/>
      <c r="L109" s="74"/>
      <c r="M109" s="241"/>
      <c r="N109" s="49"/>
      <c r="O109" s="49"/>
      <c r="P109" s="49"/>
      <c r="Q109" s="49"/>
      <c r="R109" s="49"/>
      <c r="S109" s="49"/>
      <c r="T109" s="97"/>
      <c r="AT109" s="25" t="s">
        <v>269</v>
      </c>
      <c r="AU109" s="25" t="s">
        <v>92</v>
      </c>
    </row>
    <row r="110" spans="2:65" s="1" customFormat="1" ht="14.4" customHeight="1">
      <c r="B110" s="48"/>
      <c r="C110" s="228" t="s">
        <v>303</v>
      </c>
      <c r="D110" s="228" t="s">
        <v>262</v>
      </c>
      <c r="E110" s="229" t="s">
        <v>706</v>
      </c>
      <c r="F110" s="230" t="s">
        <v>707</v>
      </c>
      <c r="G110" s="231" t="s">
        <v>504</v>
      </c>
      <c r="H110" s="232">
        <v>1552</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3349</v>
      </c>
    </row>
    <row r="111" spans="2:47" s="1" customFormat="1" ht="13.5">
      <c r="B111" s="48"/>
      <c r="C111" s="76"/>
      <c r="D111" s="239" t="s">
        <v>269</v>
      </c>
      <c r="E111" s="76"/>
      <c r="F111" s="240" t="s">
        <v>709</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710</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3350</v>
      </c>
      <c r="G113" s="254"/>
      <c r="H113" s="257">
        <v>1392</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2" customFormat="1" ht="13.5">
      <c r="B114" s="253"/>
      <c r="C114" s="254"/>
      <c r="D114" s="239" t="s">
        <v>278</v>
      </c>
      <c r="E114" s="255" t="s">
        <v>40</v>
      </c>
      <c r="F114" s="256" t="s">
        <v>3351</v>
      </c>
      <c r="G114" s="254"/>
      <c r="H114" s="257">
        <v>160</v>
      </c>
      <c r="I114" s="258"/>
      <c r="J114" s="254"/>
      <c r="K114" s="254"/>
      <c r="L114" s="259"/>
      <c r="M114" s="260"/>
      <c r="N114" s="261"/>
      <c r="O114" s="261"/>
      <c r="P114" s="261"/>
      <c r="Q114" s="261"/>
      <c r="R114" s="261"/>
      <c r="S114" s="261"/>
      <c r="T114" s="262"/>
      <c r="AT114" s="263" t="s">
        <v>278</v>
      </c>
      <c r="AU114" s="263" t="s">
        <v>92</v>
      </c>
      <c r="AV114" s="12" t="s">
        <v>92</v>
      </c>
      <c r="AW114" s="12" t="s">
        <v>47</v>
      </c>
      <c r="AX114" s="12" t="s">
        <v>84</v>
      </c>
      <c r="AY114" s="263" t="s">
        <v>261</v>
      </c>
    </row>
    <row r="115" spans="2:51" s="15" customFormat="1" ht="13.5">
      <c r="B115" s="290"/>
      <c r="C115" s="291"/>
      <c r="D115" s="239" t="s">
        <v>278</v>
      </c>
      <c r="E115" s="292" t="s">
        <v>40</v>
      </c>
      <c r="F115" s="293" t="s">
        <v>380</v>
      </c>
      <c r="G115" s="291"/>
      <c r="H115" s="294">
        <v>1552</v>
      </c>
      <c r="I115" s="295"/>
      <c r="J115" s="291"/>
      <c r="K115" s="291"/>
      <c r="L115" s="296"/>
      <c r="M115" s="297"/>
      <c r="N115" s="298"/>
      <c r="O115" s="298"/>
      <c r="P115" s="298"/>
      <c r="Q115" s="298"/>
      <c r="R115" s="298"/>
      <c r="S115" s="298"/>
      <c r="T115" s="299"/>
      <c r="AT115" s="300" t="s">
        <v>278</v>
      </c>
      <c r="AU115" s="300" t="s">
        <v>92</v>
      </c>
      <c r="AV115" s="15" t="s">
        <v>287</v>
      </c>
      <c r="AW115" s="15" t="s">
        <v>47</v>
      </c>
      <c r="AX115" s="15" t="s">
        <v>24</v>
      </c>
      <c r="AY115" s="300" t="s">
        <v>261</v>
      </c>
    </row>
    <row r="116" spans="2:63" s="10" customFormat="1" ht="29.85" customHeight="1">
      <c r="B116" s="214"/>
      <c r="C116" s="215"/>
      <c r="D116" s="216" t="s">
        <v>83</v>
      </c>
      <c r="E116" s="274" t="s">
        <v>92</v>
      </c>
      <c r="F116" s="274" t="s">
        <v>2612</v>
      </c>
      <c r="G116" s="215"/>
      <c r="H116" s="215"/>
      <c r="I116" s="218"/>
      <c r="J116" s="275">
        <f>BK116</f>
        <v>0</v>
      </c>
      <c r="K116" s="215"/>
      <c r="L116" s="220"/>
      <c r="M116" s="221"/>
      <c r="N116" s="222"/>
      <c r="O116" s="222"/>
      <c r="P116" s="223">
        <f>SUM(P117:P126)</f>
        <v>0</v>
      </c>
      <c r="Q116" s="222"/>
      <c r="R116" s="223">
        <f>SUM(R117:R126)</f>
        <v>633.164</v>
      </c>
      <c r="S116" s="222"/>
      <c r="T116" s="224">
        <f>SUM(T117:T126)</f>
        <v>0</v>
      </c>
      <c r="AR116" s="225" t="s">
        <v>24</v>
      </c>
      <c r="AT116" s="226" t="s">
        <v>83</v>
      </c>
      <c r="AU116" s="226" t="s">
        <v>24</v>
      </c>
      <c r="AY116" s="225" t="s">
        <v>261</v>
      </c>
      <c r="BK116" s="227">
        <f>SUM(BK117:BK126)</f>
        <v>0</v>
      </c>
    </row>
    <row r="117" spans="2:65" s="1" customFormat="1" ht="22.8" customHeight="1">
      <c r="B117" s="48"/>
      <c r="C117" s="228" t="s">
        <v>308</v>
      </c>
      <c r="D117" s="228" t="s">
        <v>262</v>
      </c>
      <c r="E117" s="229" t="s">
        <v>3270</v>
      </c>
      <c r="F117" s="230" t="s">
        <v>3271</v>
      </c>
      <c r="G117" s="231" t="s">
        <v>504</v>
      </c>
      <c r="H117" s="232">
        <v>1455</v>
      </c>
      <c r="I117" s="233"/>
      <c r="J117" s="232">
        <f>ROUND(I117*H117,2)</f>
        <v>0</v>
      </c>
      <c r="K117" s="230" t="s">
        <v>266</v>
      </c>
      <c r="L117" s="74"/>
      <c r="M117" s="234" t="s">
        <v>40</v>
      </c>
      <c r="N117" s="235" t="s">
        <v>55</v>
      </c>
      <c r="O117" s="49"/>
      <c r="P117" s="236">
        <f>O117*H117</f>
        <v>0</v>
      </c>
      <c r="Q117" s="236">
        <v>0.108</v>
      </c>
      <c r="R117" s="236">
        <f>Q117*H117</f>
        <v>157.14</v>
      </c>
      <c r="S117" s="236">
        <v>0</v>
      </c>
      <c r="T117" s="237">
        <f>S117*H117</f>
        <v>0</v>
      </c>
      <c r="AR117" s="25" t="s">
        <v>287</v>
      </c>
      <c r="AT117" s="25" t="s">
        <v>262</v>
      </c>
      <c r="AU117" s="25" t="s">
        <v>92</v>
      </c>
      <c r="AY117" s="25" t="s">
        <v>261</v>
      </c>
      <c r="BE117" s="238">
        <f>IF(N117="základní",J117,0)</f>
        <v>0</v>
      </c>
      <c r="BF117" s="238">
        <f>IF(N117="snížená",J117,0)</f>
        <v>0</v>
      </c>
      <c r="BG117" s="238">
        <f>IF(N117="zákl. přenesená",J117,0)</f>
        <v>0</v>
      </c>
      <c r="BH117" s="238">
        <f>IF(N117="sníž. přenesená",J117,0)</f>
        <v>0</v>
      </c>
      <c r="BI117" s="238">
        <f>IF(N117="nulová",J117,0)</f>
        <v>0</v>
      </c>
      <c r="BJ117" s="25" t="s">
        <v>24</v>
      </c>
      <c r="BK117" s="238">
        <f>ROUND(I117*H117,2)</f>
        <v>0</v>
      </c>
      <c r="BL117" s="25" t="s">
        <v>287</v>
      </c>
      <c r="BM117" s="25" t="s">
        <v>3352</v>
      </c>
    </row>
    <row r="118" spans="2:47" s="1" customFormat="1" ht="13.5">
      <c r="B118" s="48"/>
      <c r="C118" s="76"/>
      <c r="D118" s="239" t="s">
        <v>269</v>
      </c>
      <c r="E118" s="76"/>
      <c r="F118" s="240" t="s">
        <v>3273</v>
      </c>
      <c r="G118" s="76"/>
      <c r="H118" s="76"/>
      <c r="I118" s="198"/>
      <c r="J118" s="76"/>
      <c r="K118" s="76"/>
      <c r="L118" s="74"/>
      <c r="M118" s="241"/>
      <c r="N118" s="49"/>
      <c r="O118" s="49"/>
      <c r="P118" s="49"/>
      <c r="Q118" s="49"/>
      <c r="R118" s="49"/>
      <c r="S118" s="49"/>
      <c r="T118" s="97"/>
      <c r="AT118" s="25" t="s">
        <v>269</v>
      </c>
      <c r="AU118" s="25" t="s">
        <v>92</v>
      </c>
    </row>
    <row r="119" spans="2:47" s="1" customFormat="1" ht="13.5">
      <c r="B119" s="48"/>
      <c r="C119" s="76"/>
      <c r="D119" s="239" t="s">
        <v>343</v>
      </c>
      <c r="E119" s="76"/>
      <c r="F119" s="242" t="s">
        <v>3274</v>
      </c>
      <c r="G119" s="76"/>
      <c r="H119" s="76"/>
      <c r="I119" s="198"/>
      <c r="J119" s="76"/>
      <c r="K119" s="76"/>
      <c r="L119" s="74"/>
      <c r="M119" s="241"/>
      <c r="N119" s="49"/>
      <c r="O119" s="49"/>
      <c r="P119" s="49"/>
      <c r="Q119" s="49"/>
      <c r="R119" s="49"/>
      <c r="S119" s="49"/>
      <c r="T119" s="97"/>
      <c r="AT119" s="25" t="s">
        <v>343</v>
      </c>
      <c r="AU119" s="25" t="s">
        <v>92</v>
      </c>
    </row>
    <row r="120" spans="2:51" s="12" customFormat="1" ht="13.5">
      <c r="B120" s="253"/>
      <c r="C120" s="254"/>
      <c r="D120" s="239" t="s">
        <v>278</v>
      </c>
      <c r="E120" s="255" t="s">
        <v>40</v>
      </c>
      <c r="F120" s="256" t="s">
        <v>3353</v>
      </c>
      <c r="G120" s="254"/>
      <c r="H120" s="257">
        <v>1305</v>
      </c>
      <c r="I120" s="258"/>
      <c r="J120" s="254"/>
      <c r="K120" s="254"/>
      <c r="L120" s="259"/>
      <c r="M120" s="260"/>
      <c r="N120" s="261"/>
      <c r="O120" s="261"/>
      <c r="P120" s="261"/>
      <c r="Q120" s="261"/>
      <c r="R120" s="261"/>
      <c r="S120" s="261"/>
      <c r="T120" s="262"/>
      <c r="AT120" s="263" t="s">
        <v>278</v>
      </c>
      <c r="AU120" s="263" t="s">
        <v>92</v>
      </c>
      <c r="AV120" s="12" t="s">
        <v>92</v>
      </c>
      <c r="AW120" s="12" t="s">
        <v>47</v>
      </c>
      <c r="AX120" s="12" t="s">
        <v>84</v>
      </c>
      <c r="AY120" s="263" t="s">
        <v>261</v>
      </c>
    </row>
    <row r="121" spans="2:51" s="12" customFormat="1" ht="13.5">
      <c r="B121" s="253"/>
      <c r="C121" s="254"/>
      <c r="D121" s="239" t="s">
        <v>278</v>
      </c>
      <c r="E121" s="255" t="s">
        <v>40</v>
      </c>
      <c r="F121" s="256" t="s">
        <v>3354</v>
      </c>
      <c r="G121" s="254"/>
      <c r="H121" s="257">
        <v>150</v>
      </c>
      <c r="I121" s="258"/>
      <c r="J121" s="254"/>
      <c r="K121" s="254"/>
      <c r="L121" s="259"/>
      <c r="M121" s="260"/>
      <c r="N121" s="261"/>
      <c r="O121" s="261"/>
      <c r="P121" s="261"/>
      <c r="Q121" s="261"/>
      <c r="R121" s="261"/>
      <c r="S121" s="261"/>
      <c r="T121" s="262"/>
      <c r="AT121" s="263" t="s">
        <v>278</v>
      </c>
      <c r="AU121" s="263" t="s">
        <v>92</v>
      </c>
      <c r="AV121" s="12" t="s">
        <v>92</v>
      </c>
      <c r="AW121" s="12" t="s">
        <v>47</v>
      </c>
      <c r="AX121" s="12" t="s">
        <v>84</v>
      </c>
      <c r="AY121" s="263" t="s">
        <v>261</v>
      </c>
    </row>
    <row r="122" spans="2:51" s="15" customFormat="1" ht="13.5">
      <c r="B122" s="290"/>
      <c r="C122" s="291"/>
      <c r="D122" s="239" t="s">
        <v>278</v>
      </c>
      <c r="E122" s="292" t="s">
        <v>40</v>
      </c>
      <c r="F122" s="293" t="s">
        <v>380</v>
      </c>
      <c r="G122" s="291"/>
      <c r="H122" s="294">
        <v>1455</v>
      </c>
      <c r="I122" s="295"/>
      <c r="J122" s="291"/>
      <c r="K122" s="291"/>
      <c r="L122" s="296"/>
      <c r="M122" s="297"/>
      <c r="N122" s="298"/>
      <c r="O122" s="298"/>
      <c r="P122" s="298"/>
      <c r="Q122" s="298"/>
      <c r="R122" s="298"/>
      <c r="S122" s="298"/>
      <c r="T122" s="299"/>
      <c r="AT122" s="300" t="s">
        <v>278</v>
      </c>
      <c r="AU122" s="300" t="s">
        <v>92</v>
      </c>
      <c r="AV122" s="15" t="s">
        <v>287</v>
      </c>
      <c r="AW122" s="15" t="s">
        <v>47</v>
      </c>
      <c r="AX122" s="15" t="s">
        <v>24</v>
      </c>
      <c r="AY122" s="300" t="s">
        <v>261</v>
      </c>
    </row>
    <row r="123" spans="2:65" s="1" customFormat="1" ht="14.4" customHeight="1">
      <c r="B123" s="48"/>
      <c r="C123" s="301" t="s">
        <v>313</v>
      </c>
      <c r="D123" s="301" t="s">
        <v>510</v>
      </c>
      <c r="E123" s="302" t="s">
        <v>3277</v>
      </c>
      <c r="F123" s="303" t="s">
        <v>3278</v>
      </c>
      <c r="G123" s="304" t="s">
        <v>474</v>
      </c>
      <c r="H123" s="305">
        <v>314</v>
      </c>
      <c r="I123" s="306"/>
      <c r="J123" s="305">
        <f>ROUND(I123*H123,2)</f>
        <v>0</v>
      </c>
      <c r="K123" s="303" t="s">
        <v>266</v>
      </c>
      <c r="L123" s="307"/>
      <c r="M123" s="308" t="s">
        <v>40</v>
      </c>
      <c r="N123" s="309" t="s">
        <v>55</v>
      </c>
      <c r="O123" s="49"/>
      <c r="P123" s="236">
        <f>O123*H123</f>
        <v>0</v>
      </c>
      <c r="Q123" s="236">
        <v>1.516</v>
      </c>
      <c r="R123" s="236">
        <f>Q123*H123</f>
        <v>476.024</v>
      </c>
      <c r="S123" s="236">
        <v>0</v>
      </c>
      <c r="T123" s="237">
        <f>S123*H123</f>
        <v>0</v>
      </c>
      <c r="AR123" s="25" t="s">
        <v>308</v>
      </c>
      <c r="AT123" s="25" t="s">
        <v>510</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3355</v>
      </c>
    </row>
    <row r="124" spans="2:47" s="1" customFormat="1" ht="13.5">
      <c r="B124" s="48"/>
      <c r="C124" s="76"/>
      <c r="D124" s="239" t="s">
        <v>269</v>
      </c>
      <c r="E124" s="76"/>
      <c r="F124" s="240" t="s">
        <v>3280</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271</v>
      </c>
      <c r="E125" s="76"/>
      <c r="F125" s="242" t="s">
        <v>3281</v>
      </c>
      <c r="G125" s="76"/>
      <c r="H125" s="76"/>
      <c r="I125" s="198"/>
      <c r="J125" s="76"/>
      <c r="K125" s="76"/>
      <c r="L125" s="74"/>
      <c r="M125" s="241"/>
      <c r="N125" s="49"/>
      <c r="O125" s="49"/>
      <c r="P125" s="49"/>
      <c r="Q125" s="49"/>
      <c r="R125" s="49"/>
      <c r="S125" s="49"/>
      <c r="T125" s="97"/>
      <c r="AT125" s="25" t="s">
        <v>271</v>
      </c>
      <c r="AU125" s="25" t="s">
        <v>92</v>
      </c>
    </row>
    <row r="126" spans="2:51" s="12" customFormat="1" ht="13.5">
      <c r="B126" s="253"/>
      <c r="C126" s="254"/>
      <c r="D126" s="239" t="s">
        <v>278</v>
      </c>
      <c r="E126" s="255" t="s">
        <v>40</v>
      </c>
      <c r="F126" s="256" t="s">
        <v>3356</v>
      </c>
      <c r="G126" s="254"/>
      <c r="H126" s="257">
        <v>314</v>
      </c>
      <c r="I126" s="258"/>
      <c r="J126" s="254"/>
      <c r="K126" s="254"/>
      <c r="L126" s="259"/>
      <c r="M126" s="260"/>
      <c r="N126" s="261"/>
      <c r="O126" s="261"/>
      <c r="P126" s="261"/>
      <c r="Q126" s="261"/>
      <c r="R126" s="261"/>
      <c r="S126" s="261"/>
      <c r="T126" s="262"/>
      <c r="AT126" s="263" t="s">
        <v>278</v>
      </c>
      <c r="AU126" s="263" t="s">
        <v>92</v>
      </c>
      <c r="AV126" s="12" t="s">
        <v>92</v>
      </c>
      <c r="AW126" s="12" t="s">
        <v>47</v>
      </c>
      <c r="AX126" s="12" t="s">
        <v>24</v>
      </c>
      <c r="AY126" s="263" t="s">
        <v>261</v>
      </c>
    </row>
    <row r="127" spans="2:63" s="10" customFormat="1" ht="29.85" customHeight="1">
      <c r="B127" s="214"/>
      <c r="C127" s="215"/>
      <c r="D127" s="216" t="s">
        <v>83</v>
      </c>
      <c r="E127" s="274" t="s">
        <v>260</v>
      </c>
      <c r="F127" s="274" t="s">
        <v>840</v>
      </c>
      <c r="G127" s="215"/>
      <c r="H127" s="215"/>
      <c r="I127" s="218"/>
      <c r="J127" s="275">
        <f>BK127</f>
        <v>0</v>
      </c>
      <c r="K127" s="215"/>
      <c r="L127" s="220"/>
      <c r="M127" s="221"/>
      <c r="N127" s="222"/>
      <c r="O127" s="222"/>
      <c r="P127" s="223">
        <f>SUM(P128:P137)</f>
        <v>0</v>
      </c>
      <c r="Q127" s="222"/>
      <c r="R127" s="223">
        <f>SUM(R128:R137)</f>
        <v>407.81833</v>
      </c>
      <c r="S127" s="222"/>
      <c r="T127" s="224">
        <f>SUM(T128:T137)</f>
        <v>0</v>
      </c>
      <c r="AR127" s="225" t="s">
        <v>24</v>
      </c>
      <c r="AT127" s="226" t="s">
        <v>83</v>
      </c>
      <c r="AU127" s="226" t="s">
        <v>24</v>
      </c>
      <c r="AY127" s="225" t="s">
        <v>261</v>
      </c>
      <c r="BK127" s="227">
        <f>SUM(BK128:BK137)</f>
        <v>0</v>
      </c>
    </row>
    <row r="128" spans="2:65" s="1" customFormat="1" ht="14.4" customHeight="1">
      <c r="B128" s="48"/>
      <c r="C128" s="228" t="s">
        <v>29</v>
      </c>
      <c r="D128" s="228" t="s">
        <v>262</v>
      </c>
      <c r="E128" s="229" t="s">
        <v>3357</v>
      </c>
      <c r="F128" s="230" t="s">
        <v>3358</v>
      </c>
      <c r="G128" s="231" t="s">
        <v>504</v>
      </c>
      <c r="H128" s="232">
        <v>160</v>
      </c>
      <c r="I128" s="233"/>
      <c r="J128" s="232">
        <f>ROUND(I128*H128,2)</f>
        <v>0</v>
      </c>
      <c r="K128" s="230" t="s">
        <v>266</v>
      </c>
      <c r="L128" s="74"/>
      <c r="M128" s="234" t="s">
        <v>40</v>
      </c>
      <c r="N128" s="235" t="s">
        <v>55</v>
      </c>
      <c r="O128" s="49"/>
      <c r="P128" s="236">
        <f>O128*H128</f>
        <v>0</v>
      </c>
      <c r="Q128" s="236">
        <v>0.0982</v>
      </c>
      <c r="R128" s="236">
        <f>Q128*H128</f>
        <v>15.712</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3359</v>
      </c>
    </row>
    <row r="129" spans="2:47" s="1" customFormat="1" ht="13.5">
      <c r="B129" s="48"/>
      <c r="C129" s="76"/>
      <c r="D129" s="239" t="s">
        <v>269</v>
      </c>
      <c r="E129" s="76"/>
      <c r="F129" s="240" t="s">
        <v>3360</v>
      </c>
      <c r="G129" s="76"/>
      <c r="H129" s="76"/>
      <c r="I129" s="198"/>
      <c r="J129" s="76"/>
      <c r="K129" s="76"/>
      <c r="L129" s="74"/>
      <c r="M129" s="241"/>
      <c r="N129" s="49"/>
      <c r="O129" s="49"/>
      <c r="P129" s="49"/>
      <c r="Q129" s="49"/>
      <c r="R129" s="49"/>
      <c r="S129" s="49"/>
      <c r="T129" s="97"/>
      <c r="AT129" s="25" t="s">
        <v>269</v>
      </c>
      <c r="AU129" s="25" t="s">
        <v>92</v>
      </c>
    </row>
    <row r="130" spans="2:51" s="12" customFormat="1" ht="13.5">
      <c r="B130" s="253"/>
      <c r="C130" s="254"/>
      <c r="D130" s="239" t="s">
        <v>278</v>
      </c>
      <c r="E130" s="255" t="s">
        <v>40</v>
      </c>
      <c r="F130" s="256" t="s">
        <v>3361</v>
      </c>
      <c r="G130" s="254"/>
      <c r="H130" s="257">
        <v>160</v>
      </c>
      <c r="I130" s="258"/>
      <c r="J130" s="254"/>
      <c r="K130" s="254"/>
      <c r="L130" s="259"/>
      <c r="M130" s="260"/>
      <c r="N130" s="261"/>
      <c r="O130" s="261"/>
      <c r="P130" s="261"/>
      <c r="Q130" s="261"/>
      <c r="R130" s="261"/>
      <c r="S130" s="261"/>
      <c r="T130" s="262"/>
      <c r="AT130" s="263" t="s">
        <v>278</v>
      </c>
      <c r="AU130" s="263" t="s">
        <v>92</v>
      </c>
      <c r="AV130" s="12" t="s">
        <v>92</v>
      </c>
      <c r="AW130" s="12" t="s">
        <v>47</v>
      </c>
      <c r="AX130" s="12" t="s">
        <v>24</v>
      </c>
      <c r="AY130" s="263" t="s">
        <v>261</v>
      </c>
    </row>
    <row r="131" spans="2:65" s="1" customFormat="1" ht="14.4" customHeight="1">
      <c r="B131" s="48"/>
      <c r="C131" s="228" t="s">
        <v>324</v>
      </c>
      <c r="D131" s="228" t="s">
        <v>262</v>
      </c>
      <c r="E131" s="229" t="s">
        <v>3362</v>
      </c>
      <c r="F131" s="230" t="s">
        <v>3363</v>
      </c>
      <c r="G131" s="231" t="s">
        <v>504</v>
      </c>
      <c r="H131" s="232">
        <v>1392</v>
      </c>
      <c r="I131" s="233"/>
      <c r="J131" s="232">
        <f>ROUND(I131*H131,2)</f>
        <v>0</v>
      </c>
      <c r="K131" s="230" t="s">
        <v>266</v>
      </c>
      <c r="L131" s="74"/>
      <c r="M131" s="234" t="s">
        <v>40</v>
      </c>
      <c r="N131" s="235" t="s">
        <v>55</v>
      </c>
      <c r="O131" s="49"/>
      <c r="P131" s="236">
        <f>O131*H131</f>
        <v>0</v>
      </c>
      <c r="Q131" s="236">
        <v>0.27994</v>
      </c>
      <c r="R131" s="236">
        <f>Q131*H131</f>
        <v>389.67648</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3364</v>
      </c>
    </row>
    <row r="132" spans="2:47" s="1" customFormat="1" ht="13.5">
      <c r="B132" s="48"/>
      <c r="C132" s="76"/>
      <c r="D132" s="239" t="s">
        <v>269</v>
      </c>
      <c r="E132" s="76"/>
      <c r="F132" s="240" t="s">
        <v>3365</v>
      </c>
      <c r="G132" s="76"/>
      <c r="H132" s="76"/>
      <c r="I132" s="198"/>
      <c r="J132" s="76"/>
      <c r="K132" s="76"/>
      <c r="L132" s="74"/>
      <c r="M132" s="241"/>
      <c r="N132" s="49"/>
      <c r="O132" s="49"/>
      <c r="P132" s="49"/>
      <c r="Q132" s="49"/>
      <c r="R132" s="49"/>
      <c r="S132" s="49"/>
      <c r="T132" s="97"/>
      <c r="AT132" s="25" t="s">
        <v>269</v>
      </c>
      <c r="AU132" s="25" t="s">
        <v>92</v>
      </c>
    </row>
    <row r="133" spans="2:51" s="12" customFormat="1" ht="13.5">
      <c r="B133" s="253"/>
      <c r="C133" s="254"/>
      <c r="D133" s="239" t="s">
        <v>278</v>
      </c>
      <c r="E133" s="255" t="s">
        <v>40</v>
      </c>
      <c r="F133" s="256" t="s">
        <v>3366</v>
      </c>
      <c r="G133" s="254"/>
      <c r="H133" s="257">
        <v>1392</v>
      </c>
      <c r="I133" s="258"/>
      <c r="J133" s="254"/>
      <c r="K133" s="254"/>
      <c r="L133" s="259"/>
      <c r="M133" s="260"/>
      <c r="N133" s="261"/>
      <c r="O133" s="261"/>
      <c r="P133" s="261"/>
      <c r="Q133" s="261"/>
      <c r="R133" s="261"/>
      <c r="S133" s="261"/>
      <c r="T133" s="262"/>
      <c r="AT133" s="263" t="s">
        <v>278</v>
      </c>
      <c r="AU133" s="263" t="s">
        <v>92</v>
      </c>
      <c r="AV133" s="12" t="s">
        <v>92</v>
      </c>
      <c r="AW133" s="12" t="s">
        <v>47</v>
      </c>
      <c r="AX133" s="12" t="s">
        <v>24</v>
      </c>
      <c r="AY133" s="263" t="s">
        <v>261</v>
      </c>
    </row>
    <row r="134" spans="2:65" s="1" customFormat="1" ht="14.4" customHeight="1">
      <c r="B134" s="48"/>
      <c r="C134" s="228" t="s">
        <v>538</v>
      </c>
      <c r="D134" s="228" t="s">
        <v>262</v>
      </c>
      <c r="E134" s="229" t="s">
        <v>3367</v>
      </c>
      <c r="F134" s="230" t="s">
        <v>3368</v>
      </c>
      <c r="G134" s="231" t="s">
        <v>857</v>
      </c>
      <c r="H134" s="232">
        <v>485</v>
      </c>
      <c r="I134" s="233"/>
      <c r="J134" s="232">
        <f>ROUND(I134*H134,2)</f>
        <v>0</v>
      </c>
      <c r="K134" s="230" t="s">
        <v>266</v>
      </c>
      <c r="L134" s="74"/>
      <c r="M134" s="234" t="s">
        <v>40</v>
      </c>
      <c r="N134" s="235" t="s">
        <v>55</v>
      </c>
      <c r="O134" s="49"/>
      <c r="P134" s="236">
        <f>O134*H134</f>
        <v>0</v>
      </c>
      <c r="Q134" s="236">
        <v>0.00501</v>
      </c>
      <c r="R134" s="236">
        <f>Q134*H134</f>
        <v>2.42985</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3369</v>
      </c>
    </row>
    <row r="135" spans="2:47" s="1" customFormat="1" ht="13.5">
      <c r="B135" s="48"/>
      <c r="C135" s="76"/>
      <c r="D135" s="239" t="s">
        <v>269</v>
      </c>
      <c r="E135" s="76"/>
      <c r="F135" s="240" t="s">
        <v>3370</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3051</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3371</v>
      </c>
      <c r="G137" s="254"/>
      <c r="H137" s="257">
        <v>485</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3" s="10" customFormat="1" ht="29.85" customHeight="1">
      <c r="B138" s="214"/>
      <c r="C138" s="215"/>
      <c r="D138" s="216" t="s">
        <v>83</v>
      </c>
      <c r="E138" s="274" t="s">
        <v>313</v>
      </c>
      <c r="F138" s="274" t="s">
        <v>866</v>
      </c>
      <c r="G138" s="215"/>
      <c r="H138" s="215"/>
      <c r="I138" s="218"/>
      <c r="J138" s="275">
        <f>BK138</f>
        <v>0</v>
      </c>
      <c r="K138" s="215"/>
      <c r="L138" s="220"/>
      <c r="M138" s="221"/>
      <c r="N138" s="222"/>
      <c r="O138" s="222"/>
      <c r="P138" s="223">
        <f>SUM(P139:P155)</f>
        <v>0</v>
      </c>
      <c r="Q138" s="222"/>
      <c r="R138" s="223">
        <f>SUM(R139:R155)</f>
        <v>70.4236655</v>
      </c>
      <c r="S138" s="222"/>
      <c r="T138" s="224">
        <f>SUM(T139:T155)</f>
        <v>18.825</v>
      </c>
      <c r="AR138" s="225" t="s">
        <v>24</v>
      </c>
      <c r="AT138" s="226" t="s">
        <v>83</v>
      </c>
      <c r="AU138" s="226" t="s">
        <v>24</v>
      </c>
      <c r="AY138" s="225" t="s">
        <v>261</v>
      </c>
      <c r="BK138" s="227">
        <f>SUM(BK139:BK155)</f>
        <v>0</v>
      </c>
    </row>
    <row r="139" spans="2:65" s="1" customFormat="1" ht="14.4" customHeight="1">
      <c r="B139" s="48"/>
      <c r="C139" s="228" t="s">
        <v>545</v>
      </c>
      <c r="D139" s="228" t="s">
        <v>262</v>
      </c>
      <c r="E139" s="229" t="s">
        <v>3290</v>
      </c>
      <c r="F139" s="230" t="s">
        <v>3291</v>
      </c>
      <c r="G139" s="231" t="s">
        <v>857</v>
      </c>
      <c r="H139" s="232">
        <v>25</v>
      </c>
      <c r="I139" s="233"/>
      <c r="J139" s="232">
        <f>ROUND(I139*H139,2)</f>
        <v>0</v>
      </c>
      <c r="K139" s="230" t="s">
        <v>266</v>
      </c>
      <c r="L139" s="74"/>
      <c r="M139" s="234" t="s">
        <v>40</v>
      </c>
      <c r="N139" s="235" t="s">
        <v>55</v>
      </c>
      <c r="O139" s="49"/>
      <c r="P139" s="236">
        <f>O139*H139</f>
        <v>0</v>
      </c>
      <c r="Q139" s="236">
        <v>0.5889663</v>
      </c>
      <c r="R139" s="236">
        <f>Q139*H139</f>
        <v>14.7241575</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3372</v>
      </c>
    </row>
    <row r="140" spans="2:47" s="1" customFormat="1" ht="13.5">
      <c r="B140" s="48"/>
      <c r="C140" s="76"/>
      <c r="D140" s="239" t="s">
        <v>269</v>
      </c>
      <c r="E140" s="76"/>
      <c r="F140" s="240" t="s">
        <v>3293</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3294</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3373</v>
      </c>
      <c r="G142" s="254"/>
      <c r="H142" s="257">
        <v>25</v>
      </c>
      <c r="I142" s="258"/>
      <c r="J142" s="254"/>
      <c r="K142" s="254"/>
      <c r="L142" s="259"/>
      <c r="M142" s="260"/>
      <c r="N142" s="261"/>
      <c r="O142" s="261"/>
      <c r="P142" s="261"/>
      <c r="Q142" s="261"/>
      <c r="R142" s="261"/>
      <c r="S142" s="261"/>
      <c r="T142" s="262"/>
      <c r="AT142" s="263" t="s">
        <v>278</v>
      </c>
      <c r="AU142" s="263" t="s">
        <v>92</v>
      </c>
      <c r="AV142" s="12" t="s">
        <v>92</v>
      </c>
      <c r="AW142" s="12" t="s">
        <v>47</v>
      </c>
      <c r="AX142" s="12" t="s">
        <v>24</v>
      </c>
      <c r="AY142" s="263" t="s">
        <v>261</v>
      </c>
    </row>
    <row r="143" spans="2:65" s="1" customFormat="1" ht="22.8" customHeight="1">
      <c r="B143" s="48"/>
      <c r="C143" s="301" t="s">
        <v>551</v>
      </c>
      <c r="D143" s="301" t="s">
        <v>510</v>
      </c>
      <c r="E143" s="302" t="s">
        <v>3296</v>
      </c>
      <c r="F143" s="303" t="s">
        <v>3297</v>
      </c>
      <c r="G143" s="304" t="s">
        <v>474</v>
      </c>
      <c r="H143" s="305">
        <v>10</v>
      </c>
      <c r="I143" s="306"/>
      <c r="J143" s="305">
        <f>ROUND(I143*H143,2)</f>
        <v>0</v>
      </c>
      <c r="K143" s="303" t="s">
        <v>266</v>
      </c>
      <c r="L143" s="307"/>
      <c r="M143" s="308" t="s">
        <v>40</v>
      </c>
      <c r="N143" s="309" t="s">
        <v>55</v>
      </c>
      <c r="O143" s="49"/>
      <c r="P143" s="236">
        <f>O143*H143</f>
        <v>0</v>
      </c>
      <c r="Q143" s="236">
        <v>0.575</v>
      </c>
      <c r="R143" s="236">
        <f>Q143*H143</f>
        <v>5.75</v>
      </c>
      <c r="S143" s="236">
        <v>0</v>
      </c>
      <c r="T143" s="237">
        <f>S143*H143</f>
        <v>0</v>
      </c>
      <c r="AR143" s="25" t="s">
        <v>308</v>
      </c>
      <c r="AT143" s="25" t="s">
        <v>510</v>
      </c>
      <c r="AU143" s="25" t="s">
        <v>92</v>
      </c>
      <c r="AY143" s="25" t="s">
        <v>261</v>
      </c>
      <c r="BE143" s="238">
        <f>IF(N143="základní",J143,0)</f>
        <v>0</v>
      </c>
      <c r="BF143" s="238">
        <f>IF(N143="snížená",J143,0)</f>
        <v>0</v>
      </c>
      <c r="BG143" s="238">
        <f>IF(N143="zákl. přenesená",J143,0)</f>
        <v>0</v>
      </c>
      <c r="BH143" s="238">
        <f>IF(N143="sníž. přenesená",J143,0)</f>
        <v>0</v>
      </c>
      <c r="BI143" s="238">
        <f>IF(N143="nulová",J143,0)</f>
        <v>0</v>
      </c>
      <c r="BJ143" s="25" t="s">
        <v>24</v>
      </c>
      <c r="BK143" s="238">
        <f>ROUND(I143*H143,2)</f>
        <v>0</v>
      </c>
      <c r="BL143" s="25" t="s">
        <v>287</v>
      </c>
      <c r="BM143" s="25" t="s">
        <v>3374</v>
      </c>
    </row>
    <row r="144" spans="2:47" s="1" customFormat="1" ht="13.5">
      <c r="B144" s="48"/>
      <c r="C144" s="76"/>
      <c r="D144" s="239" t="s">
        <v>269</v>
      </c>
      <c r="E144" s="76"/>
      <c r="F144" s="240" t="s">
        <v>3299</v>
      </c>
      <c r="G144" s="76"/>
      <c r="H144" s="76"/>
      <c r="I144" s="198"/>
      <c r="J144" s="76"/>
      <c r="K144" s="76"/>
      <c r="L144" s="74"/>
      <c r="M144" s="241"/>
      <c r="N144" s="49"/>
      <c r="O144" s="49"/>
      <c r="P144" s="49"/>
      <c r="Q144" s="49"/>
      <c r="R144" s="49"/>
      <c r="S144" s="49"/>
      <c r="T144" s="97"/>
      <c r="AT144" s="25" t="s">
        <v>269</v>
      </c>
      <c r="AU144" s="25" t="s">
        <v>92</v>
      </c>
    </row>
    <row r="145" spans="2:65" s="1" customFormat="1" ht="22.8" customHeight="1">
      <c r="B145" s="48"/>
      <c r="C145" s="228" t="s">
        <v>10</v>
      </c>
      <c r="D145" s="228" t="s">
        <v>262</v>
      </c>
      <c r="E145" s="229" t="s">
        <v>874</v>
      </c>
      <c r="F145" s="230" t="s">
        <v>875</v>
      </c>
      <c r="G145" s="231" t="s">
        <v>504</v>
      </c>
      <c r="H145" s="232">
        <v>1392</v>
      </c>
      <c r="I145" s="233"/>
      <c r="J145" s="232">
        <f>ROUND(I145*H145,2)</f>
        <v>0</v>
      </c>
      <c r="K145" s="230" t="s">
        <v>266</v>
      </c>
      <c r="L145" s="74"/>
      <c r="M145" s="234" t="s">
        <v>40</v>
      </c>
      <c r="N145" s="235" t="s">
        <v>55</v>
      </c>
      <c r="O145" s="49"/>
      <c r="P145" s="236">
        <f>O145*H145</f>
        <v>0</v>
      </c>
      <c r="Q145" s="236">
        <v>0.0005115</v>
      </c>
      <c r="R145" s="236">
        <f>Q145*H145</f>
        <v>0.712008</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3375</v>
      </c>
    </row>
    <row r="146" spans="2:47" s="1" customFormat="1" ht="13.5">
      <c r="B146" s="48"/>
      <c r="C146" s="76"/>
      <c r="D146" s="239" t="s">
        <v>269</v>
      </c>
      <c r="E146" s="76"/>
      <c r="F146" s="240" t="s">
        <v>877</v>
      </c>
      <c r="G146" s="76"/>
      <c r="H146" s="76"/>
      <c r="I146" s="198"/>
      <c r="J146" s="76"/>
      <c r="K146" s="76"/>
      <c r="L146" s="74"/>
      <c r="M146" s="241"/>
      <c r="N146" s="49"/>
      <c r="O146" s="49"/>
      <c r="P146" s="49"/>
      <c r="Q146" s="49"/>
      <c r="R146" s="49"/>
      <c r="S146" s="49"/>
      <c r="T146" s="97"/>
      <c r="AT146" s="25" t="s">
        <v>269</v>
      </c>
      <c r="AU146" s="25" t="s">
        <v>92</v>
      </c>
    </row>
    <row r="147" spans="2:51" s="12" customFormat="1" ht="13.5">
      <c r="B147" s="253"/>
      <c r="C147" s="254"/>
      <c r="D147" s="239" t="s">
        <v>278</v>
      </c>
      <c r="E147" s="255" t="s">
        <v>40</v>
      </c>
      <c r="F147" s="256" t="s">
        <v>3350</v>
      </c>
      <c r="G147" s="254"/>
      <c r="H147" s="257">
        <v>1392</v>
      </c>
      <c r="I147" s="258"/>
      <c r="J147" s="254"/>
      <c r="K147" s="254"/>
      <c r="L147" s="259"/>
      <c r="M147" s="260"/>
      <c r="N147" s="261"/>
      <c r="O147" s="261"/>
      <c r="P147" s="261"/>
      <c r="Q147" s="261"/>
      <c r="R147" s="261"/>
      <c r="S147" s="261"/>
      <c r="T147" s="262"/>
      <c r="AT147" s="263" t="s">
        <v>278</v>
      </c>
      <c r="AU147" s="263" t="s">
        <v>92</v>
      </c>
      <c r="AV147" s="12" t="s">
        <v>92</v>
      </c>
      <c r="AW147" s="12" t="s">
        <v>47</v>
      </c>
      <c r="AX147" s="12" t="s">
        <v>24</v>
      </c>
      <c r="AY147" s="263" t="s">
        <v>261</v>
      </c>
    </row>
    <row r="148" spans="2:65" s="1" customFormat="1" ht="22.8" customHeight="1">
      <c r="B148" s="48"/>
      <c r="C148" s="228" t="s">
        <v>563</v>
      </c>
      <c r="D148" s="228" t="s">
        <v>262</v>
      </c>
      <c r="E148" s="229" t="s">
        <v>3310</v>
      </c>
      <c r="F148" s="230" t="s">
        <v>3311</v>
      </c>
      <c r="G148" s="231" t="s">
        <v>340</v>
      </c>
      <c r="H148" s="232">
        <v>25</v>
      </c>
      <c r="I148" s="233"/>
      <c r="J148" s="232">
        <f>ROUND(I148*H148,2)</f>
        <v>0</v>
      </c>
      <c r="K148" s="230" t="s">
        <v>266</v>
      </c>
      <c r="L148" s="74"/>
      <c r="M148" s="234" t="s">
        <v>40</v>
      </c>
      <c r="N148" s="235" t="s">
        <v>55</v>
      </c>
      <c r="O148" s="49"/>
      <c r="P148" s="236">
        <f>O148*H148</f>
        <v>0</v>
      </c>
      <c r="Q148" s="236">
        <v>1.9695</v>
      </c>
      <c r="R148" s="236">
        <f>Q148*H148</f>
        <v>49.2375</v>
      </c>
      <c r="S148" s="236">
        <v>0</v>
      </c>
      <c r="T148" s="237">
        <f>S148*H148</f>
        <v>0</v>
      </c>
      <c r="AR148" s="25" t="s">
        <v>287</v>
      </c>
      <c r="AT148" s="25" t="s">
        <v>262</v>
      </c>
      <c r="AU148" s="25" t="s">
        <v>92</v>
      </c>
      <c r="AY148" s="25" t="s">
        <v>261</v>
      </c>
      <c r="BE148" s="238">
        <f>IF(N148="základní",J148,0)</f>
        <v>0</v>
      </c>
      <c r="BF148" s="238">
        <f>IF(N148="snížená",J148,0)</f>
        <v>0</v>
      </c>
      <c r="BG148" s="238">
        <f>IF(N148="zákl. přenesená",J148,0)</f>
        <v>0</v>
      </c>
      <c r="BH148" s="238">
        <f>IF(N148="sníž. přenesená",J148,0)</f>
        <v>0</v>
      </c>
      <c r="BI148" s="238">
        <f>IF(N148="nulová",J148,0)</f>
        <v>0</v>
      </c>
      <c r="BJ148" s="25" t="s">
        <v>24</v>
      </c>
      <c r="BK148" s="238">
        <f>ROUND(I148*H148,2)</f>
        <v>0</v>
      </c>
      <c r="BL148" s="25" t="s">
        <v>287</v>
      </c>
      <c r="BM148" s="25" t="s">
        <v>3376</v>
      </c>
    </row>
    <row r="149" spans="2:47" s="1" customFormat="1" ht="13.5">
      <c r="B149" s="48"/>
      <c r="C149" s="76"/>
      <c r="D149" s="239" t="s">
        <v>269</v>
      </c>
      <c r="E149" s="76"/>
      <c r="F149" s="240" t="s">
        <v>3313</v>
      </c>
      <c r="G149" s="76"/>
      <c r="H149" s="76"/>
      <c r="I149" s="198"/>
      <c r="J149" s="76"/>
      <c r="K149" s="76"/>
      <c r="L149" s="74"/>
      <c r="M149" s="241"/>
      <c r="N149" s="49"/>
      <c r="O149" s="49"/>
      <c r="P149" s="49"/>
      <c r="Q149" s="49"/>
      <c r="R149" s="49"/>
      <c r="S149" s="49"/>
      <c r="T149" s="97"/>
      <c r="AT149" s="25" t="s">
        <v>269</v>
      </c>
      <c r="AU149" s="25" t="s">
        <v>92</v>
      </c>
    </row>
    <row r="150" spans="2:51" s="12" customFormat="1" ht="13.5">
      <c r="B150" s="253"/>
      <c r="C150" s="254"/>
      <c r="D150" s="239" t="s">
        <v>278</v>
      </c>
      <c r="E150" s="255" t="s">
        <v>40</v>
      </c>
      <c r="F150" s="256" t="s">
        <v>3377</v>
      </c>
      <c r="G150" s="254"/>
      <c r="H150" s="257">
        <v>25</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5" s="1" customFormat="1" ht="14.4" customHeight="1">
      <c r="B151" s="48"/>
      <c r="C151" s="228" t="s">
        <v>566</v>
      </c>
      <c r="D151" s="228" t="s">
        <v>262</v>
      </c>
      <c r="E151" s="229" t="s">
        <v>3315</v>
      </c>
      <c r="F151" s="230" t="s">
        <v>3316</v>
      </c>
      <c r="G151" s="231" t="s">
        <v>857</v>
      </c>
      <c r="H151" s="232">
        <v>25</v>
      </c>
      <c r="I151" s="233"/>
      <c r="J151" s="232">
        <f>ROUND(I151*H151,2)</f>
        <v>0</v>
      </c>
      <c r="K151" s="230" t="s">
        <v>266</v>
      </c>
      <c r="L151" s="74"/>
      <c r="M151" s="234" t="s">
        <v>40</v>
      </c>
      <c r="N151" s="235" t="s">
        <v>55</v>
      </c>
      <c r="O151" s="49"/>
      <c r="P151" s="236">
        <f>O151*H151</f>
        <v>0</v>
      </c>
      <c r="Q151" s="236">
        <v>0</v>
      </c>
      <c r="R151" s="236">
        <f>Q151*H151</f>
        <v>0</v>
      </c>
      <c r="S151" s="236">
        <v>0.753</v>
      </c>
      <c r="T151" s="237">
        <f>S151*H151</f>
        <v>18.825</v>
      </c>
      <c r="AR151" s="25" t="s">
        <v>287</v>
      </c>
      <c r="AT151" s="25" t="s">
        <v>262</v>
      </c>
      <c r="AU151" s="25" t="s">
        <v>92</v>
      </c>
      <c r="AY151" s="25" t="s">
        <v>261</v>
      </c>
      <c r="BE151" s="238">
        <f>IF(N151="základní",J151,0)</f>
        <v>0</v>
      </c>
      <c r="BF151" s="238">
        <f>IF(N151="snížená",J151,0)</f>
        <v>0</v>
      </c>
      <c r="BG151" s="238">
        <f>IF(N151="zákl. přenesená",J151,0)</f>
        <v>0</v>
      </c>
      <c r="BH151" s="238">
        <f>IF(N151="sníž. přenesená",J151,0)</f>
        <v>0</v>
      </c>
      <c r="BI151" s="238">
        <f>IF(N151="nulová",J151,0)</f>
        <v>0</v>
      </c>
      <c r="BJ151" s="25" t="s">
        <v>24</v>
      </c>
      <c r="BK151" s="238">
        <f>ROUND(I151*H151,2)</f>
        <v>0</v>
      </c>
      <c r="BL151" s="25" t="s">
        <v>287</v>
      </c>
      <c r="BM151" s="25" t="s">
        <v>3378</v>
      </c>
    </row>
    <row r="152" spans="2:47" s="1" customFormat="1" ht="13.5">
      <c r="B152" s="48"/>
      <c r="C152" s="76"/>
      <c r="D152" s="239" t="s">
        <v>269</v>
      </c>
      <c r="E152" s="76"/>
      <c r="F152" s="240" t="s">
        <v>3318</v>
      </c>
      <c r="G152" s="76"/>
      <c r="H152" s="76"/>
      <c r="I152" s="198"/>
      <c r="J152" s="76"/>
      <c r="K152" s="76"/>
      <c r="L152" s="74"/>
      <c r="M152" s="241"/>
      <c r="N152" s="49"/>
      <c r="O152" s="49"/>
      <c r="P152" s="49"/>
      <c r="Q152" s="49"/>
      <c r="R152" s="49"/>
      <c r="S152" s="49"/>
      <c r="T152" s="97"/>
      <c r="AT152" s="25" t="s">
        <v>269</v>
      </c>
      <c r="AU152" s="25" t="s">
        <v>92</v>
      </c>
    </row>
    <row r="153" spans="2:47" s="1" customFormat="1" ht="13.5">
      <c r="B153" s="48"/>
      <c r="C153" s="76"/>
      <c r="D153" s="239" t="s">
        <v>343</v>
      </c>
      <c r="E153" s="76"/>
      <c r="F153" s="242" t="s">
        <v>3151</v>
      </c>
      <c r="G153" s="76"/>
      <c r="H153" s="76"/>
      <c r="I153" s="198"/>
      <c r="J153" s="76"/>
      <c r="K153" s="76"/>
      <c r="L153" s="74"/>
      <c r="M153" s="241"/>
      <c r="N153" s="49"/>
      <c r="O153" s="49"/>
      <c r="P153" s="49"/>
      <c r="Q153" s="49"/>
      <c r="R153" s="49"/>
      <c r="S153" s="49"/>
      <c r="T153" s="97"/>
      <c r="AT153" s="25" t="s">
        <v>343</v>
      </c>
      <c r="AU153" s="25" t="s">
        <v>92</v>
      </c>
    </row>
    <row r="154" spans="2:47" s="1" customFormat="1" ht="13.5">
      <c r="B154" s="48"/>
      <c r="C154" s="76"/>
      <c r="D154" s="239" t="s">
        <v>271</v>
      </c>
      <c r="E154" s="76"/>
      <c r="F154" s="242" t="s">
        <v>3319</v>
      </c>
      <c r="G154" s="76"/>
      <c r="H154" s="76"/>
      <c r="I154" s="198"/>
      <c r="J154" s="76"/>
      <c r="K154" s="76"/>
      <c r="L154" s="74"/>
      <c r="M154" s="241"/>
      <c r="N154" s="49"/>
      <c r="O154" s="49"/>
      <c r="P154" s="49"/>
      <c r="Q154" s="49"/>
      <c r="R154" s="49"/>
      <c r="S154" s="49"/>
      <c r="T154" s="97"/>
      <c r="AT154" s="25" t="s">
        <v>271</v>
      </c>
      <c r="AU154" s="25" t="s">
        <v>92</v>
      </c>
    </row>
    <row r="155" spans="2:51" s="12" customFormat="1" ht="13.5">
      <c r="B155" s="253"/>
      <c r="C155" s="254"/>
      <c r="D155" s="239" t="s">
        <v>278</v>
      </c>
      <c r="E155" s="255" t="s">
        <v>40</v>
      </c>
      <c r="F155" s="256" t="s">
        <v>3379</v>
      </c>
      <c r="G155" s="254"/>
      <c r="H155" s="257">
        <v>25</v>
      </c>
      <c r="I155" s="258"/>
      <c r="J155" s="254"/>
      <c r="K155" s="254"/>
      <c r="L155" s="259"/>
      <c r="M155" s="260"/>
      <c r="N155" s="261"/>
      <c r="O155" s="261"/>
      <c r="P155" s="261"/>
      <c r="Q155" s="261"/>
      <c r="R155" s="261"/>
      <c r="S155" s="261"/>
      <c r="T155" s="262"/>
      <c r="AT155" s="263" t="s">
        <v>278</v>
      </c>
      <c r="AU155" s="263" t="s">
        <v>92</v>
      </c>
      <c r="AV155" s="12" t="s">
        <v>92</v>
      </c>
      <c r="AW155" s="12" t="s">
        <v>47</v>
      </c>
      <c r="AX155" s="12" t="s">
        <v>24</v>
      </c>
      <c r="AY155" s="263" t="s">
        <v>261</v>
      </c>
    </row>
    <row r="156" spans="2:63" s="10" customFormat="1" ht="29.85" customHeight="1">
      <c r="B156" s="214"/>
      <c r="C156" s="215"/>
      <c r="D156" s="216" t="s">
        <v>83</v>
      </c>
      <c r="E156" s="274" t="s">
        <v>893</v>
      </c>
      <c r="F156" s="274" t="s">
        <v>894</v>
      </c>
      <c r="G156" s="215"/>
      <c r="H156" s="215"/>
      <c r="I156" s="218"/>
      <c r="J156" s="275">
        <f>BK156</f>
        <v>0</v>
      </c>
      <c r="K156" s="215"/>
      <c r="L156" s="220"/>
      <c r="M156" s="221"/>
      <c r="N156" s="222"/>
      <c r="O156" s="222"/>
      <c r="P156" s="223">
        <f>SUM(P157:P167)</f>
        <v>0</v>
      </c>
      <c r="Q156" s="222"/>
      <c r="R156" s="223">
        <f>SUM(R157:R167)</f>
        <v>0</v>
      </c>
      <c r="S156" s="222"/>
      <c r="T156" s="224">
        <f>SUM(T157:T167)</f>
        <v>0</v>
      </c>
      <c r="AR156" s="225" t="s">
        <v>24</v>
      </c>
      <c r="AT156" s="226" t="s">
        <v>83</v>
      </c>
      <c r="AU156" s="226" t="s">
        <v>24</v>
      </c>
      <c r="AY156" s="225" t="s">
        <v>261</v>
      </c>
      <c r="BK156" s="227">
        <f>SUM(BK157:BK167)</f>
        <v>0</v>
      </c>
    </row>
    <row r="157" spans="2:65" s="1" customFormat="1" ht="14.4" customHeight="1">
      <c r="B157" s="48"/>
      <c r="C157" s="228" t="s">
        <v>572</v>
      </c>
      <c r="D157" s="228" t="s">
        <v>262</v>
      </c>
      <c r="E157" s="229" t="s">
        <v>3170</v>
      </c>
      <c r="F157" s="230" t="s">
        <v>3171</v>
      </c>
      <c r="G157" s="231" t="s">
        <v>363</v>
      </c>
      <c r="H157" s="232">
        <v>392.2</v>
      </c>
      <c r="I157" s="233"/>
      <c r="J157" s="232">
        <f>ROUND(I157*H157,2)</f>
        <v>0</v>
      </c>
      <c r="K157" s="230" t="s">
        <v>266</v>
      </c>
      <c r="L157" s="74"/>
      <c r="M157" s="234" t="s">
        <v>40</v>
      </c>
      <c r="N157" s="235" t="s">
        <v>55</v>
      </c>
      <c r="O157" s="49"/>
      <c r="P157" s="236">
        <f>O157*H157</f>
        <v>0</v>
      </c>
      <c r="Q157" s="236">
        <v>0</v>
      </c>
      <c r="R157" s="236">
        <f>Q157*H157</f>
        <v>0</v>
      </c>
      <c r="S157" s="236">
        <v>0</v>
      </c>
      <c r="T157" s="237">
        <f>S157*H157</f>
        <v>0</v>
      </c>
      <c r="AR157" s="25" t="s">
        <v>287</v>
      </c>
      <c r="AT157" s="25" t="s">
        <v>262</v>
      </c>
      <c r="AU157" s="25" t="s">
        <v>92</v>
      </c>
      <c r="AY157" s="25" t="s">
        <v>261</v>
      </c>
      <c r="BE157" s="238">
        <f>IF(N157="základní",J157,0)</f>
        <v>0</v>
      </c>
      <c r="BF157" s="238">
        <f>IF(N157="snížená",J157,0)</f>
        <v>0</v>
      </c>
      <c r="BG157" s="238">
        <f>IF(N157="zákl. přenesená",J157,0)</f>
        <v>0</v>
      </c>
      <c r="BH157" s="238">
        <f>IF(N157="sníž. přenesená",J157,0)</f>
        <v>0</v>
      </c>
      <c r="BI157" s="238">
        <f>IF(N157="nulová",J157,0)</f>
        <v>0</v>
      </c>
      <c r="BJ157" s="25" t="s">
        <v>24</v>
      </c>
      <c r="BK157" s="238">
        <f>ROUND(I157*H157,2)</f>
        <v>0</v>
      </c>
      <c r="BL157" s="25" t="s">
        <v>287</v>
      </c>
      <c r="BM157" s="25" t="s">
        <v>3380</v>
      </c>
    </row>
    <row r="158" spans="2:47" s="1" customFormat="1" ht="13.5">
      <c r="B158" s="48"/>
      <c r="C158" s="76"/>
      <c r="D158" s="239" t="s">
        <v>269</v>
      </c>
      <c r="E158" s="76"/>
      <c r="F158" s="240" t="s">
        <v>3173</v>
      </c>
      <c r="G158" s="76"/>
      <c r="H158" s="76"/>
      <c r="I158" s="198"/>
      <c r="J158" s="76"/>
      <c r="K158" s="76"/>
      <c r="L158" s="74"/>
      <c r="M158" s="241"/>
      <c r="N158" s="49"/>
      <c r="O158" s="49"/>
      <c r="P158" s="49"/>
      <c r="Q158" s="49"/>
      <c r="R158" s="49"/>
      <c r="S158" s="49"/>
      <c r="T158" s="97"/>
      <c r="AT158" s="25" t="s">
        <v>269</v>
      </c>
      <c r="AU158" s="25" t="s">
        <v>92</v>
      </c>
    </row>
    <row r="159" spans="2:47" s="1" customFormat="1" ht="13.5">
      <c r="B159" s="48"/>
      <c r="C159" s="76"/>
      <c r="D159" s="239" t="s">
        <v>343</v>
      </c>
      <c r="E159" s="76"/>
      <c r="F159" s="242" t="s">
        <v>3174</v>
      </c>
      <c r="G159" s="76"/>
      <c r="H159" s="76"/>
      <c r="I159" s="198"/>
      <c r="J159" s="76"/>
      <c r="K159" s="76"/>
      <c r="L159" s="74"/>
      <c r="M159" s="241"/>
      <c r="N159" s="49"/>
      <c r="O159" s="49"/>
      <c r="P159" s="49"/>
      <c r="Q159" s="49"/>
      <c r="R159" s="49"/>
      <c r="S159" s="49"/>
      <c r="T159" s="97"/>
      <c r="AT159" s="25" t="s">
        <v>343</v>
      </c>
      <c r="AU159" s="25" t="s">
        <v>92</v>
      </c>
    </row>
    <row r="160" spans="2:51" s="12" customFormat="1" ht="13.5">
      <c r="B160" s="253"/>
      <c r="C160" s="254"/>
      <c r="D160" s="239" t="s">
        <v>278</v>
      </c>
      <c r="E160" s="255" t="s">
        <v>40</v>
      </c>
      <c r="F160" s="256" t="s">
        <v>3381</v>
      </c>
      <c r="G160" s="254"/>
      <c r="H160" s="257">
        <v>392.2</v>
      </c>
      <c r="I160" s="258"/>
      <c r="J160" s="254"/>
      <c r="K160" s="254"/>
      <c r="L160" s="259"/>
      <c r="M160" s="260"/>
      <c r="N160" s="261"/>
      <c r="O160" s="261"/>
      <c r="P160" s="261"/>
      <c r="Q160" s="261"/>
      <c r="R160" s="261"/>
      <c r="S160" s="261"/>
      <c r="T160" s="262"/>
      <c r="AT160" s="263" t="s">
        <v>278</v>
      </c>
      <c r="AU160" s="263" t="s">
        <v>92</v>
      </c>
      <c r="AV160" s="12" t="s">
        <v>92</v>
      </c>
      <c r="AW160" s="12" t="s">
        <v>47</v>
      </c>
      <c r="AX160" s="12" t="s">
        <v>24</v>
      </c>
      <c r="AY160" s="263" t="s">
        <v>261</v>
      </c>
    </row>
    <row r="161" spans="2:65" s="1" customFormat="1" ht="22.8" customHeight="1">
      <c r="B161" s="48"/>
      <c r="C161" s="228" t="s">
        <v>578</v>
      </c>
      <c r="D161" s="228" t="s">
        <v>262</v>
      </c>
      <c r="E161" s="229" t="s">
        <v>3175</v>
      </c>
      <c r="F161" s="230" t="s">
        <v>3176</v>
      </c>
      <c r="G161" s="231" t="s">
        <v>363</v>
      </c>
      <c r="H161" s="232">
        <v>4314.2</v>
      </c>
      <c r="I161" s="233"/>
      <c r="J161" s="232">
        <f>ROUND(I161*H161,2)</f>
        <v>0</v>
      </c>
      <c r="K161" s="230" t="s">
        <v>266</v>
      </c>
      <c r="L161" s="74"/>
      <c r="M161" s="234" t="s">
        <v>40</v>
      </c>
      <c r="N161" s="235" t="s">
        <v>55</v>
      </c>
      <c r="O161" s="49"/>
      <c r="P161" s="236">
        <f>O161*H161</f>
        <v>0</v>
      </c>
      <c r="Q161" s="236">
        <v>0</v>
      </c>
      <c r="R161" s="236">
        <f>Q161*H161</f>
        <v>0</v>
      </c>
      <c r="S161" s="236">
        <v>0</v>
      </c>
      <c r="T161" s="237">
        <f>S161*H161</f>
        <v>0</v>
      </c>
      <c r="AR161" s="25" t="s">
        <v>287</v>
      </c>
      <c r="AT161" s="25" t="s">
        <v>262</v>
      </c>
      <c r="AU161" s="25" t="s">
        <v>92</v>
      </c>
      <c r="AY161" s="25" t="s">
        <v>261</v>
      </c>
      <c r="BE161" s="238">
        <f>IF(N161="základní",J161,0)</f>
        <v>0</v>
      </c>
      <c r="BF161" s="238">
        <f>IF(N161="snížená",J161,0)</f>
        <v>0</v>
      </c>
      <c r="BG161" s="238">
        <f>IF(N161="zákl. přenesená",J161,0)</f>
        <v>0</v>
      </c>
      <c r="BH161" s="238">
        <f>IF(N161="sníž. přenesená",J161,0)</f>
        <v>0</v>
      </c>
      <c r="BI161" s="238">
        <f>IF(N161="nulová",J161,0)</f>
        <v>0</v>
      </c>
      <c r="BJ161" s="25" t="s">
        <v>24</v>
      </c>
      <c r="BK161" s="238">
        <f>ROUND(I161*H161,2)</f>
        <v>0</v>
      </c>
      <c r="BL161" s="25" t="s">
        <v>287</v>
      </c>
      <c r="BM161" s="25" t="s">
        <v>3382</v>
      </c>
    </row>
    <row r="162" spans="2:47" s="1" customFormat="1" ht="13.5">
      <c r="B162" s="48"/>
      <c r="C162" s="76"/>
      <c r="D162" s="239" t="s">
        <v>269</v>
      </c>
      <c r="E162" s="76"/>
      <c r="F162" s="240" t="s">
        <v>3178</v>
      </c>
      <c r="G162" s="76"/>
      <c r="H162" s="76"/>
      <c r="I162" s="198"/>
      <c r="J162" s="76"/>
      <c r="K162" s="76"/>
      <c r="L162" s="74"/>
      <c r="M162" s="241"/>
      <c r="N162" s="49"/>
      <c r="O162" s="49"/>
      <c r="P162" s="49"/>
      <c r="Q162" s="49"/>
      <c r="R162" s="49"/>
      <c r="S162" s="49"/>
      <c r="T162" s="97"/>
      <c r="AT162" s="25" t="s">
        <v>269</v>
      </c>
      <c r="AU162" s="25" t="s">
        <v>92</v>
      </c>
    </row>
    <row r="163" spans="2:47" s="1" customFormat="1" ht="13.5">
      <c r="B163" s="48"/>
      <c r="C163" s="76"/>
      <c r="D163" s="239" t="s">
        <v>343</v>
      </c>
      <c r="E163" s="76"/>
      <c r="F163" s="242" t="s">
        <v>3174</v>
      </c>
      <c r="G163" s="76"/>
      <c r="H163" s="76"/>
      <c r="I163" s="198"/>
      <c r="J163" s="76"/>
      <c r="K163" s="76"/>
      <c r="L163" s="74"/>
      <c r="M163" s="241"/>
      <c r="N163" s="49"/>
      <c r="O163" s="49"/>
      <c r="P163" s="49"/>
      <c r="Q163" s="49"/>
      <c r="R163" s="49"/>
      <c r="S163" s="49"/>
      <c r="T163" s="97"/>
      <c r="AT163" s="25" t="s">
        <v>343</v>
      </c>
      <c r="AU163" s="25" t="s">
        <v>92</v>
      </c>
    </row>
    <row r="164" spans="2:51" s="12" customFormat="1" ht="13.5">
      <c r="B164" s="253"/>
      <c r="C164" s="254"/>
      <c r="D164" s="239" t="s">
        <v>278</v>
      </c>
      <c r="E164" s="255" t="s">
        <v>40</v>
      </c>
      <c r="F164" s="256" t="s">
        <v>3383</v>
      </c>
      <c r="G164" s="254"/>
      <c r="H164" s="257">
        <v>4314.2</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14.4" customHeight="1">
      <c r="B165" s="48"/>
      <c r="C165" s="228" t="s">
        <v>584</v>
      </c>
      <c r="D165" s="228" t="s">
        <v>262</v>
      </c>
      <c r="E165" s="229" t="s">
        <v>3187</v>
      </c>
      <c r="F165" s="230" t="s">
        <v>3188</v>
      </c>
      <c r="G165" s="231" t="s">
        <v>363</v>
      </c>
      <c r="H165" s="232">
        <v>392.2</v>
      </c>
      <c r="I165" s="233"/>
      <c r="J165" s="232">
        <f>ROUND(I165*H165,2)</f>
        <v>0</v>
      </c>
      <c r="K165" s="230" t="s">
        <v>266</v>
      </c>
      <c r="L165" s="74"/>
      <c r="M165" s="234" t="s">
        <v>40</v>
      </c>
      <c r="N165" s="235" t="s">
        <v>55</v>
      </c>
      <c r="O165" s="49"/>
      <c r="P165" s="236">
        <f>O165*H165</f>
        <v>0</v>
      </c>
      <c r="Q165" s="236">
        <v>0</v>
      </c>
      <c r="R165" s="236">
        <f>Q165*H165</f>
        <v>0</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3384</v>
      </c>
    </row>
    <row r="166" spans="2:47" s="1" customFormat="1" ht="13.5">
      <c r="B166" s="48"/>
      <c r="C166" s="76"/>
      <c r="D166" s="239" t="s">
        <v>269</v>
      </c>
      <c r="E166" s="76"/>
      <c r="F166" s="240" t="s">
        <v>3385</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3185</v>
      </c>
      <c r="G167" s="76"/>
      <c r="H167" s="76"/>
      <c r="I167" s="198"/>
      <c r="J167" s="76"/>
      <c r="K167" s="76"/>
      <c r="L167" s="74"/>
      <c r="M167" s="241"/>
      <c r="N167" s="49"/>
      <c r="O167" s="49"/>
      <c r="P167" s="49"/>
      <c r="Q167" s="49"/>
      <c r="R167" s="49"/>
      <c r="S167" s="49"/>
      <c r="T167" s="97"/>
      <c r="AT167" s="25" t="s">
        <v>343</v>
      </c>
      <c r="AU167" s="25" t="s">
        <v>92</v>
      </c>
    </row>
    <row r="168" spans="2:63" s="10" customFormat="1" ht="29.85" customHeight="1">
      <c r="B168" s="214"/>
      <c r="C168" s="215"/>
      <c r="D168" s="216" t="s">
        <v>83</v>
      </c>
      <c r="E168" s="274" t="s">
        <v>930</v>
      </c>
      <c r="F168" s="274" t="s">
        <v>931</v>
      </c>
      <c r="G168" s="215"/>
      <c r="H168" s="215"/>
      <c r="I168" s="218"/>
      <c r="J168" s="275">
        <f>BK168</f>
        <v>0</v>
      </c>
      <c r="K168" s="215"/>
      <c r="L168" s="220"/>
      <c r="M168" s="221"/>
      <c r="N168" s="222"/>
      <c r="O168" s="222"/>
      <c r="P168" s="223">
        <f>SUM(P169:P172)</f>
        <v>0</v>
      </c>
      <c r="Q168" s="222"/>
      <c r="R168" s="223">
        <f>SUM(R169:R172)</f>
        <v>0</v>
      </c>
      <c r="S168" s="222"/>
      <c r="T168" s="224">
        <f>SUM(T169:T172)</f>
        <v>0</v>
      </c>
      <c r="AR168" s="225" t="s">
        <v>24</v>
      </c>
      <c r="AT168" s="226" t="s">
        <v>83</v>
      </c>
      <c r="AU168" s="226" t="s">
        <v>24</v>
      </c>
      <c r="AY168" s="225" t="s">
        <v>261</v>
      </c>
      <c r="BK168" s="227">
        <f>SUM(BK169:BK172)</f>
        <v>0</v>
      </c>
    </row>
    <row r="169" spans="2:65" s="1" customFormat="1" ht="22.8" customHeight="1">
      <c r="B169" s="48"/>
      <c r="C169" s="228" t="s">
        <v>9</v>
      </c>
      <c r="D169" s="228" t="s">
        <v>262</v>
      </c>
      <c r="E169" s="229" t="s">
        <v>3386</v>
      </c>
      <c r="F169" s="230" t="s">
        <v>3387</v>
      </c>
      <c r="G169" s="231" t="s">
        <v>363</v>
      </c>
      <c r="H169" s="232">
        <v>1111.41</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3388</v>
      </c>
    </row>
    <row r="170" spans="2:47" s="1" customFormat="1" ht="13.5">
      <c r="B170" s="48"/>
      <c r="C170" s="76"/>
      <c r="D170" s="239" t="s">
        <v>269</v>
      </c>
      <c r="E170" s="76"/>
      <c r="F170" s="240" t="s">
        <v>3389</v>
      </c>
      <c r="G170" s="76"/>
      <c r="H170" s="76"/>
      <c r="I170" s="198"/>
      <c r="J170" s="76"/>
      <c r="K170" s="76"/>
      <c r="L170" s="74"/>
      <c r="M170" s="241"/>
      <c r="N170" s="49"/>
      <c r="O170" s="49"/>
      <c r="P170" s="49"/>
      <c r="Q170" s="49"/>
      <c r="R170" s="49"/>
      <c r="S170" s="49"/>
      <c r="T170" s="97"/>
      <c r="AT170" s="25" t="s">
        <v>269</v>
      </c>
      <c r="AU170" s="25" t="s">
        <v>92</v>
      </c>
    </row>
    <row r="171" spans="2:65" s="1" customFormat="1" ht="14.4" customHeight="1">
      <c r="B171" s="48"/>
      <c r="C171" s="228" t="s">
        <v>595</v>
      </c>
      <c r="D171" s="228" t="s">
        <v>262</v>
      </c>
      <c r="E171" s="229" t="s">
        <v>3390</v>
      </c>
      <c r="F171" s="230" t="s">
        <v>3391</v>
      </c>
      <c r="G171" s="231" t="s">
        <v>363</v>
      </c>
      <c r="H171" s="232">
        <v>259.24</v>
      </c>
      <c r="I171" s="233"/>
      <c r="J171" s="232">
        <f>ROUND(I171*H171,2)</f>
        <v>0</v>
      </c>
      <c r="K171" s="230" t="s">
        <v>40</v>
      </c>
      <c r="L171" s="74"/>
      <c r="M171" s="234" t="s">
        <v>40</v>
      </c>
      <c r="N171" s="235" t="s">
        <v>55</v>
      </c>
      <c r="O171" s="49"/>
      <c r="P171" s="236">
        <f>O171*H171</f>
        <v>0</v>
      </c>
      <c r="Q171" s="236">
        <v>0</v>
      </c>
      <c r="R171" s="236">
        <f>Q171*H171</f>
        <v>0</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3392</v>
      </c>
    </row>
    <row r="172" spans="2:51" s="12" customFormat="1" ht="13.5">
      <c r="B172" s="253"/>
      <c r="C172" s="254"/>
      <c r="D172" s="239" t="s">
        <v>278</v>
      </c>
      <c r="E172" s="255" t="s">
        <v>40</v>
      </c>
      <c r="F172" s="256" t="s">
        <v>3393</v>
      </c>
      <c r="G172" s="254"/>
      <c r="H172" s="257">
        <v>259.24</v>
      </c>
      <c r="I172" s="258"/>
      <c r="J172" s="254"/>
      <c r="K172" s="254"/>
      <c r="L172" s="259"/>
      <c r="M172" s="276"/>
      <c r="N172" s="277"/>
      <c r="O172" s="277"/>
      <c r="P172" s="277"/>
      <c r="Q172" s="277"/>
      <c r="R172" s="277"/>
      <c r="S172" s="277"/>
      <c r="T172" s="278"/>
      <c r="AT172" s="263" t="s">
        <v>278</v>
      </c>
      <c r="AU172" s="263" t="s">
        <v>92</v>
      </c>
      <c r="AV172" s="12" t="s">
        <v>92</v>
      </c>
      <c r="AW172" s="12" t="s">
        <v>47</v>
      </c>
      <c r="AX172" s="12" t="s">
        <v>24</v>
      </c>
      <c r="AY172" s="263" t="s">
        <v>261</v>
      </c>
    </row>
    <row r="173" spans="2:12" s="1" customFormat="1" ht="6.95" customHeight="1">
      <c r="B173" s="69"/>
      <c r="C173" s="70"/>
      <c r="D173" s="70"/>
      <c r="E173" s="70"/>
      <c r="F173" s="70"/>
      <c r="G173" s="70"/>
      <c r="H173" s="70"/>
      <c r="I173" s="180"/>
      <c r="J173" s="70"/>
      <c r="K173" s="70"/>
      <c r="L173" s="74"/>
    </row>
  </sheetData>
  <sheetProtection password="CC35" sheet="1" objects="1" scenarios="1" formatColumns="0" formatRows="0" autoFilter="0"/>
  <autoFilter ref="C88:K172"/>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227</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3394</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3394</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226</v>
      </c>
      <c r="G13" s="49"/>
      <c r="H13" s="49"/>
      <c r="I13" s="160" t="s">
        <v>22</v>
      </c>
      <c r="J13" s="36" t="s">
        <v>2931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4.4" customHeight="1">
      <c r="B26" s="162"/>
      <c r="C26" s="163"/>
      <c r="D26" s="163"/>
      <c r="E26" s="46" t="s">
        <v>2729</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ROUND(SUM(BE85:BE198),2)</f>
        <v>0</v>
      </c>
      <c r="G32" s="49"/>
      <c r="H32" s="49"/>
      <c r="I32" s="172">
        <v>0.21</v>
      </c>
      <c r="J32" s="171">
        <f>ROUND(ROUND((SUM(BE85:BE198)),2)*I32,2)</f>
        <v>0</v>
      </c>
      <c r="K32" s="53"/>
    </row>
    <row r="33" spans="2:11" s="1" customFormat="1" ht="14.4" customHeight="1">
      <c r="B33" s="48"/>
      <c r="C33" s="49"/>
      <c r="D33" s="49"/>
      <c r="E33" s="57" t="s">
        <v>56</v>
      </c>
      <c r="F33" s="171">
        <f>ROUND(SUM(BF85:BF198),2)</f>
        <v>0</v>
      </c>
      <c r="G33" s="49"/>
      <c r="H33" s="49"/>
      <c r="I33" s="172">
        <v>0.15</v>
      </c>
      <c r="J33" s="171">
        <f>ROUND(ROUND((SUM(BF85:BF198)),2)*I33,2)</f>
        <v>0</v>
      </c>
      <c r="K33" s="53"/>
    </row>
    <row r="34" spans="2:11" s="1" customFormat="1" ht="14.4" customHeight="1" hidden="1">
      <c r="B34" s="48"/>
      <c r="C34" s="49"/>
      <c r="D34" s="49"/>
      <c r="E34" s="57" t="s">
        <v>57</v>
      </c>
      <c r="F34" s="171">
        <f>ROUND(SUM(BG85:BG198),2)</f>
        <v>0</v>
      </c>
      <c r="G34" s="49"/>
      <c r="H34" s="49"/>
      <c r="I34" s="172">
        <v>0.21</v>
      </c>
      <c r="J34" s="171">
        <v>0</v>
      </c>
      <c r="K34" s="53"/>
    </row>
    <row r="35" spans="2:11" s="1" customFormat="1" ht="14.4" customHeight="1" hidden="1">
      <c r="B35" s="48"/>
      <c r="C35" s="49"/>
      <c r="D35" s="49"/>
      <c r="E35" s="57" t="s">
        <v>58</v>
      </c>
      <c r="F35" s="171">
        <f>ROUND(SUM(BH85:BH198),2)</f>
        <v>0</v>
      </c>
      <c r="G35" s="49"/>
      <c r="H35" s="49"/>
      <c r="I35" s="172">
        <v>0.15</v>
      </c>
      <c r="J35" s="171">
        <v>0</v>
      </c>
      <c r="K35" s="53"/>
    </row>
    <row r="36" spans="2:11" s="1" customFormat="1" ht="14.4" customHeight="1" hidden="1">
      <c r="B36" s="48"/>
      <c r="C36" s="49"/>
      <c r="D36" s="49"/>
      <c r="E36" s="57" t="s">
        <v>59</v>
      </c>
      <c r="F36" s="171">
        <f>ROUND(SUM(BI85:BI198),2)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3394</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99 - Ostatní opatření (rekultivace)</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J196</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3394</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99 - Ostatní opatření (rekultivace)</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3.212039</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P87+P196</f>
        <v>0</v>
      </c>
      <c r="Q86" s="222"/>
      <c r="R86" s="223">
        <f>R87+R196</f>
        <v>3.212039</v>
      </c>
      <c r="S86" s="222"/>
      <c r="T86" s="224">
        <f>T87+T196</f>
        <v>0</v>
      </c>
      <c r="AR86" s="225" t="s">
        <v>24</v>
      </c>
      <c r="AT86" s="226" t="s">
        <v>83</v>
      </c>
      <c r="AU86" s="226" t="s">
        <v>84</v>
      </c>
      <c r="AY86" s="225" t="s">
        <v>261</v>
      </c>
      <c r="BK86" s="227">
        <f>BK87+BK196</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SUM(P88:P195)</f>
        <v>0</v>
      </c>
      <c r="Q87" s="222"/>
      <c r="R87" s="223">
        <f>SUM(R88:R195)</f>
        <v>3.212039</v>
      </c>
      <c r="S87" s="222"/>
      <c r="T87" s="224">
        <f>SUM(T88:T195)</f>
        <v>0</v>
      </c>
      <c r="AR87" s="225" t="s">
        <v>24</v>
      </c>
      <c r="AT87" s="226" t="s">
        <v>83</v>
      </c>
      <c r="AU87" s="226" t="s">
        <v>24</v>
      </c>
      <c r="AY87" s="225" t="s">
        <v>261</v>
      </c>
      <c r="BK87" s="227">
        <f>SUM(BK88:BK195)</f>
        <v>0</v>
      </c>
    </row>
    <row r="88" spans="2:65" s="1" customFormat="1" ht="14.4" customHeight="1">
      <c r="B88" s="48"/>
      <c r="C88" s="228" t="s">
        <v>24</v>
      </c>
      <c r="D88" s="228" t="s">
        <v>262</v>
      </c>
      <c r="E88" s="229" t="s">
        <v>3395</v>
      </c>
      <c r="F88" s="230" t="s">
        <v>3396</v>
      </c>
      <c r="G88" s="231" t="s">
        <v>340</v>
      </c>
      <c r="H88" s="232">
        <v>1200</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3397</v>
      </c>
    </row>
    <row r="89" spans="2:47" s="1" customFormat="1" ht="13.5">
      <c r="B89" s="48"/>
      <c r="C89" s="76"/>
      <c r="D89" s="239" t="s">
        <v>269</v>
      </c>
      <c r="E89" s="76"/>
      <c r="F89" s="240" t="s">
        <v>3398</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3399</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3400</v>
      </c>
      <c r="G91" s="254"/>
      <c r="H91" s="257">
        <v>1200</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3401</v>
      </c>
      <c r="F92" s="230" t="s">
        <v>3402</v>
      </c>
      <c r="G92" s="231" t="s">
        <v>504</v>
      </c>
      <c r="H92" s="232">
        <v>5005</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3403</v>
      </c>
    </row>
    <row r="93" spans="2:47" s="1" customFormat="1" ht="13.5">
      <c r="B93" s="48"/>
      <c r="C93" s="76"/>
      <c r="D93" s="239" t="s">
        <v>269</v>
      </c>
      <c r="E93" s="76"/>
      <c r="F93" s="240" t="s">
        <v>3404</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3405</v>
      </c>
      <c r="G94" s="76"/>
      <c r="H94" s="76"/>
      <c r="I94" s="198"/>
      <c r="J94" s="76"/>
      <c r="K94" s="76"/>
      <c r="L94" s="74"/>
      <c r="M94" s="241"/>
      <c r="N94" s="49"/>
      <c r="O94" s="49"/>
      <c r="P94" s="49"/>
      <c r="Q94" s="49"/>
      <c r="R94" s="49"/>
      <c r="S94" s="49"/>
      <c r="T94" s="97"/>
      <c r="AT94" s="25" t="s">
        <v>343</v>
      </c>
      <c r="AU94" s="25" t="s">
        <v>92</v>
      </c>
    </row>
    <row r="95" spans="2:47" s="1" customFormat="1" ht="13.5">
      <c r="B95" s="48"/>
      <c r="C95" s="76"/>
      <c r="D95" s="239" t="s">
        <v>271</v>
      </c>
      <c r="E95" s="76"/>
      <c r="F95" s="242" t="s">
        <v>3406</v>
      </c>
      <c r="G95" s="76"/>
      <c r="H95" s="76"/>
      <c r="I95" s="198"/>
      <c r="J95" s="76"/>
      <c r="K95" s="76"/>
      <c r="L95" s="74"/>
      <c r="M95" s="241"/>
      <c r="N95" s="49"/>
      <c r="O95" s="49"/>
      <c r="P95" s="49"/>
      <c r="Q95" s="49"/>
      <c r="R95" s="49"/>
      <c r="S95" s="49"/>
      <c r="T95" s="97"/>
      <c r="AT95" s="25" t="s">
        <v>271</v>
      </c>
      <c r="AU95" s="25" t="s">
        <v>92</v>
      </c>
    </row>
    <row r="96" spans="2:51" s="12" customFormat="1" ht="13.5">
      <c r="B96" s="253"/>
      <c r="C96" s="254"/>
      <c r="D96" s="239" t="s">
        <v>278</v>
      </c>
      <c r="E96" s="255" t="s">
        <v>40</v>
      </c>
      <c r="F96" s="256" t="s">
        <v>3407</v>
      </c>
      <c r="G96" s="254"/>
      <c r="H96" s="257">
        <v>5005</v>
      </c>
      <c r="I96" s="258"/>
      <c r="J96" s="254"/>
      <c r="K96" s="254"/>
      <c r="L96" s="259"/>
      <c r="M96" s="260"/>
      <c r="N96" s="261"/>
      <c r="O96" s="261"/>
      <c r="P96" s="261"/>
      <c r="Q96" s="261"/>
      <c r="R96" s="261"/>
      <c r="S96" s="261"/>
      <c r="T96" s="262"/>
      <c r="AT96" s="263" t="s">
        <v>278</v>
      </c>
      <c r="AU96" s="263" t="s">
        <v>92</v>
      </c>
      <c r="AV96" s="12" t="s">
        <v>92</v>
      </c>
      <c r="AW96" s="12" t="s">
        <v>47</v>
      </c>
      <c r="AX96" s="12" t="s">
        <v>24</v>
      </c>
      <c r="AY96" s="263" t="s">
        <v>261</v>
      </c>
    </row>
    <row r="97" spans="2:65" s="1" customFormat="1" ht="14.4" customHeight="1">
      <c r="B97" s="48"/>
      <c r="C97" s="228" t="s">
        <v>282</v>
      </c>
      <c r="D97" s="228" t="s">
        <v>262</v>
      </c>
      <c r="E97" s="229" t="s">
        <v>516</v>
      </c>
      <c r="F97" s="230" t="s">
        <v>517</v>
      </c>
      <c r="G97" s="231" t="s">
        <v>340</v>
      </c>
      <c r="H97" s="232">
        <v>450.45</v>
      </c>
      <c r="I97" s="233"/>
      <c r="J97" s="232">
        <f>ROUND(I97*H97,2)</f>
        <v>0</v>
      </c>
      <c r="K97" s="230" t="s">
        <v>266</v>
      </c>
      <c r="L97" s="74"/>
      <c r="M97" s="234" t="s">
        <v>40</v>
      </c>
      <c r="N97" s="235" t="s">
        <v>55</v>
      </c>
      <c r="O97" s="49"/>
      <c r="P97" s="236">
        <f>O97*H97</f>
        <v>0</v>
      </c>
      <c r="Q97" s="236">
        <v>0</v>
      </c>
      <c r="R97" s="236">
        <f>Q97*H97</f>
        <v>0</v>
      </c>
      <c r="S97" s="236">
        <v>0</v>
      </c>
      <c r="T97" s="237">
        <f>S97*H97</f>
        <v>0</v>
      </c>
      <c r="AR97" s="25" t="s">
        <v>287</v>
      </c>
      <c r="AT97" s="25" t="s">
        <v>262</v>
      </c>
      <c r="AU97" s="25" t="s">
        <v>92</v>
      </c>
      <c r="AY97" s="25" t="s">
        <v>261</v>
      </c>
      <c r="BE97" s="238">
        <f>IF(N97="základní",J97,0)</f>
        <v>0</v>
      </c>
      <c r="BF97" s="238">
        <f>IF(N97="snížená",J97,0)</f>
        <v>0</v>
      </c>
      <c r="BG97" s="238">
        <f>IF(N97="zákl. přenesená",J97,0)</f>
        <v>0</v>
      </c>
      <c r="BH97" s="238">
        <f>IF(N97="sníž. přenesená",J97,0)</f>
        <v>0</v>
      </c>
      <c r="BI97" s="238">
        <f>IF(N97="nulová",J97,0)</f>
        <v>0</v>
      </c>
      <c r="BJ97" s="25" t="s">
        <v>24</v>
      </c>
      <c r="BK97" s="238">
        <f>ROUND(I97*H97,2)</f>
        <v>0</v>
      </c>
      <c r="BL97" s="25" t="s">
        <v>287</v>
      </c>
      <c r="BM97" s="25" t="s">
        <v>3408</v>
      </c>
    </row>
    <row r="98" spans="2:47" s="1" customFormat="1" ht="13.5">
      <c r="B98" s="48"/>
      <c r="C98" s="76"/>
      <c r="D98" s="239" t="s">
        <v>269</v>
      </c>
      <c r="E98" s="76"/>
      <c r="F98" s="240" t="s">
        <v>519</v>
      </c>
      <c r="G98" s="76"/>
      <c r="H98" s="76"/>
      <c r="I98" s="198"/>
      <c r="J98" s="76"/>
      <c r="K98" s="76"/>
      <c r="L98" s="74"/>
      <c r="M98" s="241"/>
      <c r="N98" s="49"/>
      <c r="O98" s="49"/>
      <c r="P98" s="49"/>
      <c r="Q98" s="49"/>
      <c r="R98" s="49"/>
      <c r="S98" s="49"/>
      <c r="T98" s="97"/>
      <c r="AT98" s="25" t="s">
        <v>269</v>
      </c>
      <c r="AU98" s="25" t="s">
        <v>92</v>
      </c>
    </row>
    <row r="99" spans="2:47" s="1" customFormat="1" ht="13.5">
      <c r="B99" s="48"/>
      <c r="C99" s="76"/>
      <c r="D99" s="239" t="s">
        <v>343</v>
      </c>
      <c r="E99" s="76"/>
      <c r="F99" s="242" t="s">
        <v>520</v>
      </c>
      <c r="G99" s="76"/>
      <c r="H99" s="76"/>
      <c r="I99" s="198"/>
      <c r="J99" s="76"/>
      <c r="K99" s="76"/>
      <c r="L99" s="74"/>
      <c r="M99" s="241"/>
      <c r="N99" s="49"/>
      <c r="O99" s="49"/>
      <c r="P99" s="49"/>
      <c r="Q99" s="49"/>
      <c r="R99" s="49"/>
      <c r="S99" s="49"/>
      <c r="T99" s="97"/>
      <c r="AT99" s="25" t="s">
        <v>343</v>
      </c>
      <c r="AU99" s="25" t="s">
        <v>92</v>
      </c>
    </row>
    <row r="100" spans="2:51" s="12" customFormat="1" ht="13.5">
      <c r="B100" s="253"/>
      <c r="C100" s="254"/>
      <c r="D100" s="239" t="s">
        <v>278</v>
      </c>
      <c r="E100" s="255" t="s">
        <v>40</v>
      </c>
      <c r="F100" s="256" t="s">
        <v>3409</v>
      </c>
      <c r="G100" s="254"/>
      <c r="H100" s="257">
        <v>450.45</v>
      </c>
      <c r="I100" s="258"/>
      <c r="J100" s="254"/>
      <c r="K100" s="254"/>
      <c r="L100" s="259"/>
      <c r="M100" s="260"/>
      <c r="N100" s="261"/>
      <c r="O100" s="261"/>
      <c r="P100" s="261"/>
      <c r="Q100" s="261"/>
      <c r="R100" s="261"/>
      <c r="S100" s="261"/>
      <c r="T100" s="262"/>
      <c r="AT100" s="263" t="s">
        <v>278</v>
      </c>
      <c r="AU100" s="263" t="s">
        <v>92</v>
      </c>
      <c r="AV100" s="12" t="s">
        <v>92</v>
      </c>
      <c r="AW100" s="12" t="s">
        <v>47</v>
      </c>
      <c r="AX100" s="12" t="s">
        <v>24</v>
      </c>
      <c r="AY100" s="263" t="s">
        <v>261</v>
      </c>
    </row>
    <row r="101" spans="2:65" s="1" customFormat="1" ht="14.4" customHeight="1">
      <c r="B101" s="48"/>
      <c r="C101" s="228" t="s">
        <v>287</v>
      </c>
      <c r="D101" s="228" t="s">
        <v>262</v>
      </c>
      <c r="E101" s="229" t="s">
        <v>522</v>
      </c>
      <c r="F101" s="230" t="s">
        <v>523</v>
      </c>
      <c r="G101" s="231" t="s">
        <v>340</v>
      </c>
      <c r="H101" s="232">
        <v>50.05</v>
      </c>
      <c r="I101" s="233"/>
      <c r="J101" s="232">
        <f>ROUND(I101*H101,2)</f>
        <v>0</v>
      </c>
      <c r="K101" s="230" t="s">
        <v>266</v>
      </c>
      <c r="L101" s="74"/>
      <c r="M101" s="234" t="s">
        <v>40</v>
      </c>
      <c r="N101" s="235" t="s">
        <v>55</v>
      </c>
      <c r="O101" s="49"/>
      <c r="P101" s="236">
        <f>O101*H101</f>
        <v>0</v>
      </c>
      <c r="Q101" s="236">
        <v>0</v>
      </c>
      <c r="R101" s="236">
        <f>Q101*H101</f>
        <v>0</v>
      </c>
      <c r="S101" s="236">
        <v>0</v>
      </c>
      <c r="T101" s="237">
        <f>S101*H101</f>
        <v>0</v>
      </c>
      <c r="AR101" s="25" t="s">
        <v>287</v>
      </c>
      <c r="AT101" s="25" t="s">
        <v>262</v>
      </c>
      <c r="AU101" s="25" t="s">
        <v>92</v>
      </c>
      <c r="AY101" s="25" t="s">
        <v>261</v>
      </c>
      <c r="BE101" s="238">
        <f>IF(N101="základní",J101,0)</f>
        <v>0</v>
      </c>
      <c r="BF101" s="238">
        <f>IF(N101="snížená",J101,0)</f>
        <v>0</v>
      </c>
      <c r="BG101" s="238">
        <f>IF(N101="zákl. přenesená",J101,0)</f>
        <v>0</v>
      </c>
      <c r="BH101" s="238">
        <f>IF(N101="sníž. přenesená",J101,0)</f>
        <v>0</v>
      </c>
      <c r="BI101" s="238">
        <f>IF(N101="nulová",J101,0)</f>
        <v>0</v>
      </c>
      <c r="BJ101" s="25" t="s">
        <v>24</v>
      </c>
      <c r="BK101" s="238">
        <f>ROUND(I101*H101,2)</f>
        <v>0</v>
      </c>
      <c r="BL101" s="25" t="s">
        <v>287</v>
      </c>
      <c r="BM101" s="25" t="s">
        <v>3410</v>
      </c>
    </row>
    <row r="102" spans="2:47" s="1" customFormat="1" ht="13.5">
      <c r="B102" s="48"/>
      <c r="C102" s="76"/>
      <c r="D102" s="239" t="s">
        <v>269</v>
      </c>
      <c r="E102" s="76"/>
      <c r="F102" s="240" t="s">
        <v>525</v>
      </c>
      <c r="G102" s="76"/>
      <c r="H102" s="76"/>
      <c r="I102" s="198"/>
      <c r="J102" s="76"/>
      <c r="K102" s="76"/>
      <c r="L102" s="74"/>
      <c r="M102" s="241"/>
      <c r="N102" s="49"/>
      <c r="O102" s="49"/>
      <c r="P102" s="49"/>
      <c r="Q102" s="49"/>
      <c r="R102" s="49"/>
      <c r="S102" s="49"/>
      <c r="T102" s="97"/>
      <c r="AT102" s="25" t="s">
        <v>269</v>
      </c>
      <c r="AU102" s="25" t="s">
        <v>92</v>
      </c>
    </row>
    <row r="103" spans="2:47" s="1" customFormat="1" ht="13.5">
      <c r="B103" s="48"/>
      <c r="C103" s="76"/>
      <c r="D103" s="239" t="s">
        <v>343</v>
      </c>
      <c r="E103" s="76"/>
      <c r="F103" s="242" t="s">
        <v>520</v>
      </c>
      <c r="G103" s="76"/>
      <c r="H103" s="76"/>
      <c r="I103" s="198"/>
      <c r="J103" s="76"/>
      <c r="K103" s="76"/>
      <c r="L103" s="74"/>
      <c r="M103" s="241"/>
      <c r="N103" s="49"/>
      <c r="O103" s="49"/>
      <c r="P103" s="49"/>
      <c r="Q103" s="49"/>
      <c r="R103" s="49"/>
      <c r="S103" s="49"/>
      <c r="T103" s="97"/>
      <c r="AT103" s="25" t="s">
        <v>343</v>
      </c>
      <c r="AU103" s="25" t="s">
        <v>92</v>
      </c>
    </row>
    <row r="104" spans="2:51" s="12" customFormat="1" ht="13.5">
      <c r="B104" s="253"/>
      <c r="C104" s="254"/>
      <c r="D104" s="239" t="s">
        <v>278</v>
      </c>
      <c r="E104" s="255" t="s">
        <v>40</v>
      </c>
      <c r="F104" s="256" t="s">
        <v>3411</v>
      </c>
      <c r="G104" s="254"/>
      <c r="H104" s="257">
        <v>50.05</v>
      </c>
      <c r="I104" s="258"/>
      <c r="J104" s="254"/>
      <c r="K104" s="254"/>
      <c r="L104" s="259"/>
      <c r="M104" s="260"/>
      <c r="N104" s="261"/>
      <c r="O104" s="261"/>
      <c r="P104" s="261"/>
      <c r="Q104" s="261"/>
      <c r="R104" s="261"/>
      <c r="S104" s="261"/>
      <c r="T104" s="262"/>
      <c r="AT104" s="263" t="s">
        <v>278</v>
      </c>
      <c r="AU104" s="263" t="s">
        <v>92</v>
      </c>
      <c r="AV104" s="12" t="s">
        <v>92</v>
      </c>
      <c r="AW104" s="12" t="s">
        <v>47</v>
      </c>
      <c r="AX104" s="12" t="s">
        <v>24</v>
      </c>
      <c r="AY104" s="263" t="s">
        <v>261</v>
      </c>
    </row>
    <row r="105" spans="2:65" s="1" customFormat="1" ht="14.4" customHeight="1">
      <c r="B105" s="48"/>
      <c r="C105" s="228" t="s">
        <v>260</v>
      </c>
      <c r="D105" s="228" t="s">
        <v>262</v>
      </c>
      <c r="E105" s="229" t="s">
        <v>3412</v>
      </c>
      <c r="F105" s="230" t="s">
        <v>3413</v>
      </c>
      <c r="G105" s="231" t="s">
        <v>1319</v>
      </c>
      <c r="H105" s="232">
        <v>0.9</v>
      </c>
      <c r="I105" s="233"/>
      <c r="J105" s="232">
        <f>ROUND(I105*H105,2)</f>
        <v>0</v>
      </c>
      <c r="K105" s="230" t="s">
        <v>266</v>
      </c>
      <c r="L105" s="74"/>
      <c r="M105" s="234" t="s">
        <v>40</v>
      </c>
      <c r="N105" s="235" t="s">
        <v>55</v>
      </c>
      <c r="O105" s="49"/>
      <c r="P105" s="236">
        <f>O105*H105</f>
        <v>0</v>
      </c>
      <c r="Q105" s="236">
        <v>0</v>
      </c>
      <c r="R105" s="236">
        <f>Q105*H105</f>
        <v>0</v>
      </c>
      <c r="S105" s="236">
        <v>0</v>
      </c>
      <c r="T105" s="237">
        <f>S105*H105</f>
        <v>0</v>
      </c>
      <c r="AR105" s="25" t="s">
        <v>287</v>
      </c>
      <c r="AT105" s="25" t="s">
        <v>262</v>
      </c>
      <c r="AU105" s="25" t="s">
        <v>92</v>
      </c>
      <c r="AY105" s="25" t="s">
        <v>261</v>
      </c>
      <c r="BE105" s="238">
        <f>IF(N105="základní",J105,0)</f>
        <v>0</v>
      </c>
      <c r="BF105" s="238">
        <f>IF(N105="snížená",J105,0)</f>
        <v>0</v>
      </c>
      <c r="BG105" s="238">
        <f>IF(N105="zákl. přenesená",J105,0)</f>
        <v>0</v>
      </c>
      <c r="BH105" s="238">
        <f>IF(N105="sníž. přenesená",J105,0)</f>
        <v>0</v>
      </c>
      <c r="BI105" s="238">
        <f>IF(N105="nulová",J105,0)</f>
        <v>0</v>
      </c>
      <c r="BJ105" s="25" t="s">
        <v>24</v>
      </c>
      <c r="BK105" s="238">
        <f>ROUND(I105*H105,2)</f>
        <v>0</v>
      </c>
      <c r="BL105" s="25" t="s">
        <v>287</v>
      </c>
      <c r="BM105" s="25" t="s">
        <v>3414</v>
      </c>
    </row>
    <row r="106" spans="2:47" s="1" customFormat="1" ht="13.5">
      <c r="B106" s="48"/>
      <c r="C106" s="76"/>
      <c r="D106" s="239" t="s">
        <v>269</v>
      </c>
      <c r="E106" s="76"/>
      <c r="F106" s="240" t="s">
        <v>3415</v>
      </c>
      <c r="G106" s="76"/>
      <c r="H106" s="76"/>
      <c r="I106" s="198"/>
      <c r="J106" s="76"/>
      <c r="K106" s="76"/>
      <c r="L106" s="74"/>
      <c r="M106" s="241"/>
      <c r="N106" s="49"/>
      <c r="O106" s="49"/>
      <c r="P106" s="49"/>
      <c r="Q106" s="49"/>
      <c r="R106" s="49"/>
      <c r="S106" s="49"/>
      <c r="T106" s="97"/>
      <c r="AT106" s="25" t="s">
        <v>269</v>
      </c>
      <c r="AU106" s="25" t="s">
        <v>92</v>
      </c>
    </row>
    <row r="107" spans="2:51" s="12" customFormat="1" ht="13.5">
      <c r="B107" s="253"/>
      <c r="C107" s="254"/>
      <c r="D107" s="239" t="s">
        <v>278</v>
      </c>
      <c r="E107" s="255" t="s">
        <v>40</v>
      </c>
      <c r="F107" s="256" t="s">
        <v>3416</v>
      </c>
      <c r="G107" s="254"/>
      <c r="H107" s="257">
        <v>0.5</v>
      </c>
      <c r="I107" s="258"/>
      <c r="J107" s="254"/>
      <c r="K107" s="254"/>
      <c r="L107" s="259"/>
      <c r="M107" s="260"/>
      <c r="N107" s="261"/>
      <c r="O107" s="261"/>
      <c r="P107" s="261"/>
      <c r="Q107" s="261"/>
      <c r="R107" s="261"/>
      <c r="S107" s="261"/>
      <c r="T107" s="262"/>
      <c r="AT107" s="263" t="s">
        <v>278</v>
      </c>
      <c r="AU107" s="263" t="s">
        <v>92</v>
      </c>
      <c r="AV107" s="12" t="s">
        <v>92</v>
      </c>
      <c r="AW107" s="12" t="s">
        <v>47</v>
      </c>
      <c r="AX107" s="12" t="s">
        <v>84</v>
      </c>
      <c r="AY107" s="263" t="s">
        <v>261</v>
      </c>
    </row>
    <row r="108" spans="2:51" s="12" customFormat="1" ht="13.5">
      <c r="B108" s="253"/>
      <c r="C108" s="254"/>
      <c r="D108" s="239" t="s">
        <v>278</v>
      </c>
      <c r="E108" s="255" t="s">
        <v>40</v>
      </c>
      <c r="F108" s="256" t="s">
        <v>3417</v>
      </c>
      <c r="G108" s="254"/>
      <c r="H108" s="257">
        <v>0.4</v>
      </c>
      <c r="I108" s="258"/>
      <c r="J108" s="254"/>
      <c r="K108" s="254"/>
      <c r="L108" s="259"/>
      <c r="M108" s="260"/>
      <c r="N108" s="261"/>
      <c r="O108" s="261"/>
      <c r="P108" s="261"/>
      <c r="Q108" s="261"/>
      <c r="R108" s="261"/>
      <c r="S108" s="261"/>
      <c r="T108" s="262"/>
      <c r="AT108" s="263" t="s">
        <v>278</v>
      </c>
      <c r="AU108" s="263" t="s">
        <v>92</v>
      </c>
      <c r="AV108" s="12" t="s">
        <v>92</v>
      </c>
      <c r="AW108" s="12" t="s">
        <v>47</v>
      </c>
      <c r="AX108" s="12" t="s">
        <v>84</v>
      </c>
      <c r="AY108" s="263" t="s">
        <v>261</v>
      </c>
    </row>
    <row r="109" spans="2:51" s="15" customFormat="1" ht="13.5">
      <c r="B109" s="290"/>
      <c r="C109" s="291"/>
      <c r="D109" s="239" t="s">
        <v>278</v>
      </c>
      <c r="E109" s="292" t="s">
        <v>40</v>
      </c>
      <c r="F109" s="293" t="s">
        <v>380</v>
      </c>
      <c r="G109" s="291"/>
      <c r="H109" s="294">
        <v>0.9</v>
      </c>
      <c r="I109" s="295"/>
      <c r="J109" s="291"/>
      <c r="K109" s="291"/>
      <c r="L109" s="296"/>
      <c r="M109" s="297"/>
      <c r="N109" s="298"/>
      <c r="O109" s="298"/>
      <c r="P109" s="298"/>
      <c r="Q109" s="298"/>
      <c r="R109" s="298"/>
      <c r="S109" s="298"/>
      <c r="T109" s="299"/>
      <c r="AT109" s="300" t="s">
        <v>278</v>
      </c>
      <c r="AU109" s="300" t="s">
        <v>92</v>
      </c>
      <c r="AV109" s="15" t="s">
        <v>287</v>
      </c>
      <c r="AW109" s="15" t="s">
        <v>47</v>
      </c>
      <c r="AX109" s="15" t="s">
        <v>24</v>
      </c>
      <c r="AY109" s="300" t="s">
        <v>261</v>
      </c>
    </row>
    <row r="110" spans="2:65" s="1" customFormat="1" ht="22.8" customHeight="1">
      <c r="B110" s="48"/>
      <c r="C110" s="228" t="s">
        <v>297</v>
      </c>
      <c r="D110" s="228" t="s">
        <v>262</v>
      </c>
      <c r="E110" s="229" t="s">
        <v>3418</v>
      </c>
      <c r="F110" s="230" t="s">
        <v>3419</v>
      </c>
      <c r="G110" s="231" t="s">
        <v>340</v>
      </c>
      <c r="H110" s="232">
        <v>1200</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3420</v>
      </c>
    </row>
    <row r="111" spans="2:47" s="1" customFormat="1" ht="13.5">
      <c r="B111" s="48"/>
      <c r="C111" s="76"/>
      <c r="D111" s="239" t="s">
        <v>269</v>
      </c>
      <c r="E111" s="76"/>
      <c r="F111" s="240" t="s">
        <v>3421</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344</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3422</v>
      </c>
      <c r="G113" s="254"/>
      <c r="H113" s="257">
        <v>1200</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303</v>
      </c>
      <c r="D114" s="228" t="s">
        <v>262</v>
      </c>
      <c r="E114" s="229" t="s">
        <v>381</v>
      </c>
      <c r="F114" s="230" t="s">
        <v>382</v>
      </c>
      <c r="G114" s="231" t="s">
        <v>340</v>
      </c>
      <c r="H114" s="232">
        <v>1001</v>
      </c>
      <c r="I114" s="233"/>
      <c r="J114" s="232">
        <f>ROUND(I114*H114,2)</f>
        <v>0</v>
      </c>
      <c r="K114" s="230" t="s">
        <v>266</v>
      </c>
      <c r="L114" s="74"/>
      <c r="M114" s="234" t="s">
        <v>40</v>
      </c>
      <c r="N114" s="235" t="s">
        <v>55</v>
      </c>
      <c r="O114" s="49"/>
      <c r="P114" s="236">
        <f>O114*H114</f>
        <v>0</v>
      </c>
      <c r="Q114" s="236">
        <v>0</v>
      </c>
      <c r="R114" s="236">
        <f>Q114*H114</f>
        <v>0</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3423</v>
      </c>
    </row>
    <row r="115" spans="2:47" s="1" customFormat="1" ht="13.5">
      <c r="B115" s="48"/>
      <c r="C115" s="76"/>
      <c r="D115" s="239" t="s">
        <v>269</v>
      </c>
      <c r="E115" s="76"/>
      <c r="F115" s="240" t="s">
        <v>384</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344</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3424</v>
      </c>
      <c r="G117" s="254"/>
      <c r="H117" s="257">
        <v>1001</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14.4" customHeight="1">
      <c r="B118" s="48"/>
      <c r="C118" s="228" t="s">
        <v>308</v>
      </c>
      <c r="D118" s="228" t="s">
        <v>262</v>
      </c>
      <c r="E118" s="229" t="s">
        <v>351</v>
      </c>
      <c r="F118" s="230" t="s">
        <v>352</v>
      </c>
      <c r="G118" s="231" t="s">
        <v>340</v>
      </c>
      <c r="H118" s="232">
        <v>1700.5</v>
      </c>
      <c r="I118" s="233"/>
      <c r="J118" s="232">
        <f>ROUND(I118*H118,2)</f>
        <v>0</v>
      </c>
      <c r="K118" s="230" t="s">
        <v>266</v>
      </c>
      <c r="L118" s="74"/>
      <c r="M118" s="234" t="s">
        <v>40</v>
      </c>
      <c r="N118" s="235" t="s">
        <v>55</v>
      </c>
      <c r="O118" s="49"/>
      <c r="P118" s="236">
        <f>O118*H118</f>
        <v>0</v>
      </c>
      <c r="Q118" s="236">
        <v>0</v>
      </c>
      <c r="R118" s="236">
        <f>Q118*H118</f>
        <v>0</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3425</v>
      </c>
    </row>
    <row r="119" spans="2:47" s="1" customFormat="1" ht="13.5">
      <c r="B119" s="48"/>
      <c r="C119" s="76"/>
      <c r="D119" s="239" t="s">
        <v>269</v>
      </c>
      <c r="E119" s="76"/>
      <c r="F119" s="240" t="s">
        <v>354</v>
      </c>
      <c r="G119" s="76"/>
      <c r="H119" s="76"/>
      <c r="I119" s="198"/>
      <c r="J119" s="76"/>
      <c r="K119" s="76"/>
      <c r="L119" s="74"/>
      <c r="M119" s="241"/>
      <c r="N119" s="49"/>
      <c r="O119" s="49"/>
      <c r="P119" s="49"/>
      <c r="Q119" s="49"/>
      <c r="R119" s="49"/>
      <c r="S119" s="49"/>
      <c r="T119" s="97"/>
      <c r="AT119" s="25" t="s">
        <v>269</v>
      </c>
      <c r="AU119" s="25" t="s">
        <v>92</v>
      </c>
    </row>
    <row r="120" spans="2:51" s="12" customFormat="1" ht="13.5">
      <c r="B120" s="253"/>
      <c r="C120" s="254"/>
      <c r="D120" s="239" t="s">
        <v>278</v>
      </c>
      <c r="E120" s="255" t="s">
        <v>40</v>
      </c>
      <c r="F120" s="256" t="s">
        <v>3426</v>
      </c>
      <c r="G120" s="254"/>
      <c r="H120" s="257">
        <v>1200</v>
      </c>
      <c r="I120" s="258"/>
      <c r="J120" s="254"/>
      <c r="K120" s="254"/>
      <c r="L120" s="259"/>
      <c r="M120" s="260"/>
      <c r="N120" s="261"/>
      <c r="O120" s="261"/>
      <c r="P120" s="261"/>
      <c r="Q120" s="261"/>
      <c r="R120" s="261"/>
      <c r="S120" s="261"/>
      <c r="T120" s="262"/>
      <c r="AT120" s="263" t="s">
        <v>278</v>
      </c>
      <c r="AU120" s="263" t="s">
        <v>92</v>
      </c>
      <c r="AV120" s="12" t="s">
        <v>92</v>
      </c>
      <c r="AW120" s="12" t="s">
        <v>47</v>
      </c>
      <c r="AX120" s="12" t="s">
        <v>84</v>
      </c>
      <c r="AY120" s="263" t="s">
        <v>261</v>
      </c>
    </row>
    <row r="121" spans="2:51" s="12" customFormat="1" ht="13.5">
      <c r="B121" s="253"/>
      <c r="C121" s="254"/>
      <c r="D121" s="239" t="s">
        <v>278</v>
      </c>
      <c r="E121" s="255" t="s">
        <v>40</v>
      </c>
      <c r="F121" s="256" t="s">
        <v>3427</v>
      </c>
      <c r="G121" s="254"/>
      <c r="H121" s="257">
        <v>500.5</v>
      </c>
      <c r="I121" s="258"/>
      <c r="J121" s="254"/>
      <c r="K121" s="254"/>
      <c r="L121" s="259"/>
      <c r="M121" s="260"/>
      <c r="N121" s="261"/>
      <c r="O121" s="261"/>
      <c r="P121" s="261"/>
      <c r="Q121" s="261"/>
      <c r="R121" s="261"/>
      <c r="S121" s="261"/>
      <c r="T121" s="262"/>
      <c r="AT121" s="263" t="s">
        <v>278</v>
      </c>
      <c r="AU121" s="263" t="s">
        <v>92</v>
      </c>
      <c r="AV121" s="12" t="s">
        <v>92</v>
      </c>
      <c r="AW121" s="12" t="s">
        <v>47</v>
      </c>
      <c r="AX121" s="12" t="s">
        <v>84</v>
      </c>
      <c r="AY121" s="263" t="s">
        <v>261</v>
      </c>
    </row>
    <row r="122" spans="2:51" s="15" customFormat="1" ht="13.5">
      <c r="B122" s="290"/>
      <c r="C122" s="291"/>
      <c r="D122" s="239" t="s">
        <v>278</v>
      </c>
      <c r="E122" s="292" t="s">
        <v>40</v>
      </c>
      <c r="F122" s="293" t="s">
        <v>380</v>
      </c>
      <c r="G122" s="291"/>
      <c r="H122" s="294">
        <v>1700.5</v>
      </c>
      <c r="I122" s="295"/>
      <c r="J122" s="291"/>
      <c r="K122" s="291"/>
      <c r="L122" s="296"/>
      <c r="M122" s="297"/>
      <c r="N122" s="298"/>
      <c r="O122" s="298"/>
      <c r="P122" s="298"/>
      <c r="Q122" s="298"/>
      <c r="R122" s="298"/>
      <c r="S122" s="298"/>
      <c r="T122" s="299"/>
      <c r="AT122" s="300" t="s">
        <v>278</v>
      </c>
      <c r="AU122" s="300" t="s">
        <v>92</v>
      </c>
      <c r="AV122" s="15" t="s">
        <v>287</v>
      </c>
      <c r="AW122" s="15" t="s">
        <v>47</v>
      </c>
      <c r="AX122" s="15" t="s">
        <v>24</v>
      </c>
      <c r="AY122" s="300" t="s">
        <v>261</v>
      </c>
    </row>
    <row r="123" spans="2:65" s="1" customFormat="1" ht="22.8" customHeight="1">
      <c r="B123" s="48"/>
      <c r="C123" s="228" t="s">
        <v>313</v>
      </c>
      <c r="D123" s="228" t="s">
        <v>262</v>
      </c>
      <c r="E123" s="229" t="s">
        <v>3428</v>
      </c>
      <c r="F123" s="230" t="s">
        <v>3429</v>
      </c>
      <c r="G123" s="231" t="s">
        <v>504</v>
      </c>
      <c r="H123" s="232">
        <v>3871</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3430</v>
      </c>
    </row>
    <row r="124" spans="2:47" s="1" customFormat="1" ht="13.5">
      <c r="B124" s="48"/>
      <c r="C124" s="76"/>
      <c r="D124" s="239" t="s">
        <v>269</v>
      </c>
      <c r="E124" s="76"/>
      <c r="F124" s="240" t="s">
        <v>3431</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3432</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5" t="s">
        <v>40</v>
      </c>
      <c r="F126" s="256" t="s">
        <v>3433</v>
      </c>
      <c r="G126" s="254"/>
      <c r="H126" s="257">
        <v>1000</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2" customFormat="1" ht="13.5">
      <c r="B127" s="253"/>
      <c r="C127" s="254"/>
      <c r="D127" s="239" t="s">
        <v>278</v>
      </c>
      <c r="E127" s="255" t="s">
        <v>40</v>
      </c>
      <c r="F127" s="256" t="s">
        <v>3434</v>
      </c>
      <c r="G127" s="254"/>
      <c r="H127" s="257">
        <v>2871</v>
      </c>
      <c r="I127" s="258"/>
      <c r="J127" s="254"/>
      <c r="K127" s="254"/>
      <c r="L127" s="259"/>
      <c r="M127" s="260"/>
      <c r="N127" s="261"/>
      <c r="O127" s="261"/>
      <c r="P127" s="261"/>
      <c r="Q127" s="261"/>
      <c r="R127" s="261"/>
      <c r="S127" s="261"/>
      <c r="T127" s="262"/>
      <c r="AT127" s="263" t="s">
        <v>278</v>
      </c>
      <c r="AU127" s="263" t="s">
        <v>92</v>
      </c>
      <c r="AV127" s="12" t="s">
        <v>92</v>
      </c>
      <c r="AW127" s="12" t="s">
        <v>47</v>
      </c>
      <c r="AX127" s="12" t="s">
        <v>84</v>
      </c>
      <c r="AY127" s="263" t="s">
        <v>261</v>
      </c>
    </row>
    <row r="128" spans="2:51" s="15" customFormat="1" ht="13.5">
      <c r="B128" s="290"/>
      <c r="C128" s="291"/>
      <c r="D128" s="239" t="s">
        <v>278</v>
      </c>
      <c r="E128" s="292" t="s">
        <v>40</v>
      </c>
      <c r="F128" s="293" t="s">
        <v>380</v>
      </c>
      <c r="G128" s="291"/>
      <c r="H128" s="294">
        <v>3871</v>
      </c>
      <c r="I128" s="295"/>
      <c r="J128" s="291"/>
      <c r="K128" s="291"/>
      <c r="L128" s="296"/>
      <c r="M128" s="297"/>
      <c r="N128" s="298"/>
      <c r="O128" s="298"/>
      <c r="P128" s="298"/>
      <c r="Q128" s="298"/>
      <c r="R128" s="298"/>
      <c r="S128" s="298"/>
      <c r="T128" s="299"/>
      <c r="AT128" s="300" t="s">
        <v>278</v>
      </c>
      <c r="AU128" s="300" t="s">
        <v>92</v>
      </c>
      <c r="AV128" s="15" t="s">
        <v>287</v>
      </c>
      <c r="AW128" s="15" t="s">
        <v>47</v>
      </c>
      <c r="AX128" s="15" t="s">
        <v>24</v>
      </c>
      <c r="AY128" s="300" t="s">
        <v>261</v>
      </c>
    </row>
    <row r="129" spans="2:65" s="1" customFormat="1" ht="22.8" customHeight="1">
      <c r="B129" s="48"/>
      <c r="C129" s="228" t="s">
        <v>29</v>
      </c>
      <c r="D129" s="228" t="s">
        <v>262</v>
      </c>
      <c r="E129" s="229" t="s">
        <v>3435</v>
      </c>
      <c r="F129" s="230" t="s">
        <v>3436</v>
      </c>
      <c r="G129" s="231" t="s">
        <v>504</v>
      </c>
      <c r="H129" s="232">
        <v>319</v>
      </c>
      <c r="I129" s="233"/>
      <c r="J129" s="232">
        <f>ROUND(I129*H129,2)</f>
        <v>0</v>
      </c>
      <c r="K129" s="230" t="s">
        <v>266</v>
      </c>
      <c r="L129" s="74"/>
      <c r="M129" s="234" t="s">
        <v>40</v>
      </c>
      <c r="N129" s="235" t="s">
        <v>55</v>
      </c>
      <c r="O129" s="49"/>
      <c r="P129" s="236">
        <f>O129*H129</f>
        <v>0</v>
      </c>
      <c r="Q129" s="236">
        <v>0</v>
      </c>
      <c r="R129" s="236">
        <f>Q129*H129</f>
        <v>0</v>
      </c>
      <c r="S129" s="236">
        <v>0</v>
      </c>
      <c r="T129" s="237">
        <f>S129*H129</f>
        <v>0</v>
      </c>
      <c r="AR129" s="25" t="s">
        <v>287</v>
      </c>
      <c r="AT129" s="25" t="s">
        <v>262</v>
      </c>
      <c r="AU129" s="25" t="s">
        <v>92</v>
      </c>
      <c r="AY129" s="25" t="s">
        <v>261</v>
      </c>
      <c r="BE129" s="238">
        <f>IF(N129="základní",J129,0)</f>
        <v>0</v>
      </c>
      <c r="BF129" s="238">
        <f>IF(N129="snížená",J129,0)</f>
        <v>0</v>
      </c>
      <c r="BG129" s="238">
        <f>IF(N129="zákl. přenesená",J129,0)</f>
        <v>0</v>
      </c>
      <c r="BH129" s="238">
        <f>IF(N129="sníž. přenesená",J129,0)</f>
        <v>0</v>
      </c>
      <c r="BI129" s="238">
        <f>IF(N129="nulová",J129,0)</f>
        <v>0</v>
      </c>
      <c r="BJ129" s="25" t="s">
        <v>24</v>
      </c>
      <c r="BK129" s="238">
        <f>ROUND(I129*H129,2)</f>
        <v>0</v>
      </c>
      <c r="BL129" s="25" t="s">
        <v>287</v>
      </c>
      <c r="BM129" s="25" t="s">
        <v>3437</v>
      </c>
    </row>
    <row r="130" spans="2:47" s="1" customFormat="1" ht="13.5">
      <c r="B130" s="48"/>
      <c r="C130" s="76"/>
      <c r="D130" s="239" t="s">
        <v>269</v>
      </c>
      <c r="E130" s="76"/>
      <c r="F130" s="240" t="s">
        <v>3438</v>
      </c>
      <c r="G130" s="76"/>
      <c r="H130" s="76"/>
      <c r="I130" s="198"/>
      <c r="J130" s="76"/>
      <c r="K130" s="76"/>
      <c r="L130" s="74"/>
      <c r="M130" s="241"/>
      <c r="N130" s="49"/>
      <c r="O130" s="49"/>
      <c r="P130" s="49"/>
      <c r="Q130" s="49"/>
      <c r="R130" s="49"/>
      <c r="S130" s="49"/>
      <c r="T130" s="97"/>
      <c r="AT130" s="25" t="s">
        <v>269</v>
      </c>
      <c r="AU130" s="25" t="s">
        <v>92</v>
      </c>
    </row>
    <row r="131" spans="2:47" s="1" customFormat="1" ht="13.5">
      <c r="B131" s="48"/>
      <c r="C131" s="76"/>
      <c r="D131" s="239" t="s">
        <v>343</v>
      </c>
      <c r="E131" s="76"/>
      <c r="F131" s="242" t="s">
        <v>3432</v>
      </c>
      <c r="G131" s="76"/>
      <c r="H131" s="76"/>
      <c r="I131" s="198"/>
      <c r="J131" s="76"/>
      <c r="K131" s="76"/>
      <c r="L131" s="74"/>
      <c r="M131" s="241"/>
      <c r="N131" s="49"/>
      <c r="O131" s="49"/>
      <c r="P131" s="49"/>
      <c r="Q131" s="49"/>
      <c r="R131" s="49"/>
      <c r="S131" s="49"/>
      <c r="T131" s="97"/>
      <c r="AT131" s="25" t="s">
        <v>343</v>
      </c>
      <c r="AU131" s="25" t="s">
        <v>92</v>
      </c>
    </row>
    <row r="132" spans="2:51" s="12" customFormat="1" ht="13.5">
      <c r="B132" s="253"/>
      <c r="C132" s="254"/>
      <c r="D132" s="239" t="s">
        <v>278</v>
      </c>
      <c r="E132" s="255" t="s">
        <v>40</v>
      </c>
      <c r="F132" s="256" t="s">
        <v>3439</v>
      </c>
      <c r="G132" s="254"/>
      <c r="H132" s="257">
        <v>319</v>
      </c>
      <c r="I132" s="258"/>
      <c r="J132" s="254"/>
      <c r="K132" s="254"/>
      <c r="L132" s="259"/>
      <c r="M132" s="260"/>
      <c r="N132" s="261"/>
      <c r="O132" s="261"/>
      <c r="P132" s="261"/>
      <c r="Q132" s="261"/>
      <c r="R132" s="261"/>
      <c r="S132" s="261"/>
      <c r="T132" s="262"/>
      <c r="AT132" s="263" t="s">
        <v>278</v>
      </c>
      <c r="AU132" s="263" t="s">
        <v>92</v>
      </c>
      <c r="AV132" s="12" t="s">
        <v>92</v>
      </c>
      <c r="AW132" s="12" t="s">
        <v>47</v>
      </c>
      <c r="AX132" s="12" t="s">
        <v>24</v>
      </c>
      <c r="AY132" s="263" t="s">
        <v>261</v>
      </c>
    </row>
    <row r="133" spans="2:65" s="1" customFormat="1" ht="22.8" customHeight="1">
      <c r="B133" s="48"/>
      <c r="C133" s="228" t="s">
        <v>324</v>
      </c>
      <c r="D133" s="228" t="s">
        <v>262</v>
      </c>
      <c r="E133" s="229" t="s">
        <v>3440</v>
      </c>
      <c r="F133" s="230" t="s">
        <v>3441</v>
      </c>
      <c r="G133" s="231" t="s">
        <v>504</v>
      </c>
      <c r="H133" s="232">
        <v>2871</v>
      </c>
      <c r="I133" s="233"/>
      <c r="J133" s="232">
        <f>ROUND(I133*H133,2)</f>
        <v>0</v>
      </c>
      <c r="K133" s="230" t="s">
        <v>266</v>
      </c>
      <c r="L133" s="74"/>
      <c r="M133" s="234" t="s">
        <v>40</v>
      </c>
      <c r="N133" s="235" t="s">
        <v>55</v>
      </c>
      <c r="O133" s="49"/>
      <c r="P133" s="236">
        <f>O133*H133</f>
        <v>0</v>
      </c>
      <c r="Q133" s="236">
        <v>0</v>
      </c>
      <c r="R133" s="236">
        <f>Q133*H133</f>
        <v>0</v>
      </c>
      <c r="S133" s="236">
        <v>0</v>
      </c>
      <c r="T133" s="237">
        <f>S133*H133</f>
        <v>0</v>
      </c>
      <c r="AR133" s="25" t="s">
        <v>287</v>
      </c>
      <c r="AT133" s="25" t="s">
        <v>262</v>
      </c>
      <c r="AU133" s="25" t="s">
        <v>92</v>
      </c>
      <c r="AY133" s="25" t="s">
        <v>261</v>
      </c>
      <c r="BE133" s="238">
        <f>IF(N133="základní",J133,0)</f>
        <v>0</v>
      </c>
      <c r="BF133" s="238">
        <f>IF(N133="snížená",J133,0)</f>
        <v>0</v>
      </c>
      <c r="BG133" s="238">
        <f>IF(N133="zákl. přenesená",J133,0)</f>
        <v>0</v>
      </c>
      <c r="BH133" s="238">
        <f>IF(N133="sníž. přenesená",J133,0)</f>
        <v>0</v>
      </c>
      <c r="BI133" s="238">
        <f>IF(N133="nulová",J133,0)</f>
        <v>0</v>
      </c>
      <c r="BJ133" s="25" t="s">
        <v>24</v>
      </c>
      <c r="BK133" s="238">
        <f>ROUND(I133*H133,2)</f>
        <v>0</v>
      </c>
      <c r="BL133" s="25" t="s">
        <v>287</v>
      </c>
      <c r="BM133" s="25" t="s">
        <v>3442</v>
      </c>
    </row>
    <row r="134" spans="2:47" s="1" customFormat="1" ht="13.5">
      <c r="B134" s="48"/>
      <c r="C134" s="76"/>
      <c r="D134" s="239" t="s">
        <v>269</v>
      </c>
      <c r="E134" s="76"/>
      <c r="F134" s="240" t="s">
        <v>3443</v>
      </c>
      <c r="G134" s="76"/>
      <c r="H134" s="76"/>
      <c r="I134" s="198"/>
      <c r="J134" s="76"/>
      <c r="K134" s="76"/>
      <c r="L134" s="74"/>
      <c r="M134" s="241"/>
      <c r="N134" s="49"/>
      <c r="O134" s="49"/>
      <c r="P134" s="49"/>
      <c r="Q134" s="49"/>
      <c r="R134" s="49"/>
      <c r="S134" s="49"/>
      <c r="T134" s="97"/>
      <c r="AT134" s="25" t="s">
        <v>269</v>
      </c>
      <c r="AU134" s="25" t="s">
        <v>92</v>
      </c>
    </row>
    <row r="135" spans="2:47" s="1" customFormat="1" ht="13.5">
      <c r="B135" s="48"/>
      <c r="C135" s="76"/>
      <c r="D135" s="239" t="s">
        <v>343</v>
      </c>
      <c r="E135" s="76"/>
      <c r="F135" s="242" t="s">
        <v>3444</v>
      </c>
      <c r="G135" s="76"/>
      <c r="H135" s="76"/>
      <c r="I135" s="198"/>
      <c r="J135" s="76"/>
      <c r="K135" s="76"/>
      <c r="L135" s="74"/>
      <c r="M135" s="241"/>
      <c r="N135" s="49"/>
      <c r="O135" s="49"/>
      <c r="P135" s="49"/>
      <c r="Q135" s="49"/>
      <c r="R135" s="49"/>
      <c r="S135" s="49"/>
      <c r="T135" s="97"/>
      <c r="AT135" s="25" t="s">
        <v>343</v>
      </c>
      <c r="AU135" s="25" t="s">
        <v>92</v>
      </c>
    </row>
    <row r="136" spans="2:47" s="1" customFormat="1" ht="13.5">
      <c r="B136" s="48"/>
      <c r="C136" s="76"/>
      <c r="D136" s="239" t="s">
        <v>271</v>
      </c>
      <c r="E136" s="76"/>
      <c r="F136" s="242" t="s">
        <v>3445</v>
      </c>
      <c r="G136" s="76"/>
      <c r="H136" s="76"/>
      <c r="I136" s="198"/>
      <c r="J136" s="76"/>
      <c r="K136" s="76"/>
      <c r="L136" s="74"/>
      <c r="M136" s="241"/>
      <c r="N136" s="49"/>
      <c r="O136" s="49"/>
      <c r="P136" s="49"/>
      <c r="Q136" s="49"/>
      <c r="R136" s="49"/>
      <c r="S136" s="49"/>
      <c r="T136" s="97"/>
      <c r="AT136" s="25" t="s">
        <v>271</v>
      </c>
      <c r="AU136" s="25" t="s">
        <v>92</v>
      </c>
    </row>
    <row r="137" spans="2:51" s="12" customFormat="1" ht="13.5">
      <c r="B137" s="253"/>
      <c r="C137" s="254"/>
      <c r="D137" s="239" t="s">
        <v>278</v>
      </c>
      <c r="E137" s="255" t="s">
        <v>40</v>
      </c>
      <c r="F137" s="256" t="s">
        <v>3446</v>
      </c>
      <c r="G137" s="254"/>
      <c r="H137" s="257">
        <v>2871</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538</v>
      </c>
      <c r="D138" s="228" t="s">
        <v>262</v>
      </c>
      <c r="E138" s="229" t="s">
        <v>3447</v>
      </c>
      <c r="F138" s="230" t="s">
        <v>3448</v>
      </c>
      <c r="G138" s="231" t="s">
        <v>504</v>
      </c>
      <c r="H138" s="232">
        <v>4000</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3449</v>
      </c>
    </row>
    <row r="139" spans="2:47" s="1" customFormat="1" ht="13.5">
      <c r="B139" s="48"/>
      <c r="C139" s="76"/>
      <c r="D139" s="239" t="s">
        <v>269</v>
      </c>
      <c r="E139" s="76"/>
      <c r="F139" s="240" t="s">
        <v>3450</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3444</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3451</v>
      </c>
      <c r="G141" s="254"/>
      <c r="H141" s="257">
        <v>4000</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22.8" customHeight="1">
      <c r="B142" s="48"/>
      <c r="C142" s="228" t="s">
        <v>545</v>
      </c>
      <c r="D142" s="228" t="s">
        <v>262</v>
      </c>
      <c r="E142" s="229" t="s">
        <v>1016</v>
      </c>
      <c r="F142" s="230" t="s">
        <v>1017</v>
      </c>
      <c r="G142" s="231" t="s">
        <v>504</v>
      </c>
      <c r="H142" s="232">
        <v>5000</v>
      </c>
      <c r="I142" s="233"/>
      <c r="J142" s="232">
        <f>ROUND(I142*H142,2)</f>
        <v>0</v>
      </c>
      <c r="K142" s="230" t="s">
        <v>266</v>
      </c>
      <c r="L142" s="74"/>
      <c r="M142" s="234" t="s">
        <v>40</v>
      </c>
      <c r="N142" s="235" t="s">
        <v>55</v>
      </c>
      <c r="O142" s="49"/>
      <c r="P142" s="236">
        <f>O142*H142</f>
        <v>0</v>
      </c>
      <c r="Q142" s="236">
        <v>0</v>
      </c>
      <c r="R142" s="236">
        <f>Q142*H142</f>
        <v>0</v>
      </c>
      <c r="S142" s="236">
        <v>0</v>
      </c>
      <c r="T142" s="237">
        <f>S142*H142</f>
        <v>0</v>
      </c>
      <c r="AR142" s="25" t="s">
        <v>287</v>
      </c>
      <c r="AT142" s="25" t="s">
        <v>262</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3452</v>
      </c>
    </row>
    <row r="143" spans="2:47" s="1" customFormat="1" ht="13.5">
      <c r="B143" s="48"/>
      <c r="C143" s="76"/>
      <c r="D143" s="239" t="s">
        <v>269</v>
      </c>
      <c r="E143" s="76"/>
      <c r="F143" s="240" t="s">
        <v>1019</v>
      </c>
      <c r="G143" s="76"/>
      <c r="H143" s="76"/>
      <c r="I143" s="198"/>
      <c r="J143" s="76"/>
      <c r="K143" s="76"/>
      <c r="L143" s="74"/>
      <c r="M143" s="241"/>
      <c r="N143" s="49"/>
      <c r="O143" s="49"/>
      <c r="P143" s="49"/>
      <c r="Q143" s="49"/>
      <c r="R143" s="49"/>
      <c r="S143" s="49"/>
      <c r="T143" s="97"/>
      <c r="AT143" s="25" t="s">
        <v>269</v>
      </c>
      <c r="AU143" s="25" t="s">
        <v>92</v>
      </c>
    </row>
    <row r="144" spans="2:47" s="1" customFormat="1" ht="13.5">
      <c r="B144" s="48"/>
      <c r="C144" s="76"/>
      <c r="D144" s="239" t="s">
        <v>343</v>
      </c>
      <c r="E144" s="76"/>
      <c r="F144" s="242" t="s">
        <v>678</v>
      </c>
      <c r="G144" s="76"/>
      <c r="H144" s="76"/>
      <c r="I144" s="198"/>
      <c r="J144" s="76"/>
      <c r="K144" s="76"/>
      <c r="L144" s="74"/>
      <c r="M144" s="241"/>
      <c r="N144" s="49"/>
      <c r="O144" s="49"/>
      <c r="P144" s="49"/>
      <c r="Q144" s="49"/>
      <c r="R144" s="49"/>
      <c r="S144" s="49"/>
      <c r="T144" s="97"/>
      <c r="AT144" s="25" t="s">
        <v>343</v>
      </c>
      <c r="AU144" s="25" t="s">
        <v>92</v>
      </c>
    </row>
    <row r="145" spans="2:51" s="12" customFormat="1" ht="13.5">
      <c r="B145" s="253"/>
      <c r="C145" s="254"/>
      <c r="D145" s="239" t="s">
        <v>278</v>
      </c>
      <c r="E145" s="255" t="s">
        <v>40</v>
      </c>
      <c r="F145" s="256" t="s">
        <v>3453</v>
      </c>
      <c r="G145" s="254"/>
      <c r="H145" s="257">
        <v>5000</v>
      </c>
      <c r="I145" s="258"/>
      <c r="J145" s="254"/>
      <c r="K145" s="254"/>
      <c r="L145" s="259"/>
      <c r="M145" s="260"/>
      <c r="N145" s="261"/>
      <c r="O145" s="261"/>
      <c r="P145" s="261"/>
      <c r="Q145" s="261"/>
      <c r="R145" s="261"/>
      <c r="S145" s="261"/>
      <c r="T145" s="262"/>
      <c r="AT145" s="263" t="s">
        <v>278</v>
      </c>
      <c r="AU145" s="263" t="s">
        <v>92</v>
      </c>
      <c r="AV145" s="12" t="s">
        <v>92</v>
      </c>
      <c r="AW145" s="12" t="s">
        <v>47</v>
      </c>
      <c r="AX145" s="12" t="s">
        <v>24</v>
      </c>
      <c r="AY145" s="263" t="s">
        <v>261</v>
      </c>
    </row>
    <row r="146" spans="2:65" s="1" customFormat="1" ht="14.4" customHeight="1">
      <c r="B146" s="48"/>
      <c r="C146" s="301" t="s">
        <v>551</v>
      </c>
      <c r="D146" s="301" t="s">
        <v>510</v>
      </c>
      <c r="E146" s="302" t="s">
        <v>2965</v>
      </c>
      <c r="F146" s="303" t="s">
        <v>2966</v>
      </c>
      <c r="G146" s="304" t="s">
        <v>683</v>
      </c>
      <c r="H146" s="305">
        <v>125</v>
      </c>
      <c r="I146" s="306"/>
      <c r="J146" s="305">
        <f>ROUND(I146*H146,2)</f>
        <v>0</v>
      </c>
      <c r="K146" s="303" t="s">
        <v>266</v>
      </c>
      <c r="L146" s="307"/>
      <c r="M146" s="308" t="s">
        <v>40</v>
      </c>
      <c r="N146" s="309" t="s">
        <v>55</v>
      </c>
      <c r="O146" s="49"/>
      <c r="P146" s="236">
        <f>O146*H146</f>
        <v>0</v>
      </c>
      <c r="Q146" s="236">
        <v>0.001</v>
      </c>
      <c r="R146" s="236">
        <f>Q146*H146</f>
        <v>0.125</v>
      </c>
      <c r="S146" s="236">
        <v>0</v>
      </c>
      <c r="T146" s="237">
        <f>S146*H146</f>
        <v>0</v>
      </c>
      <c r="AR146" s="25" t="s">
        <v>308</v>
      </c>
      <c r="AT146" s="25" t="s">
        <v>510</v>
      </c>
      <c r="AU146" s="25" t="s">
        <v>92</v>
      </c>
      <c r="AY146" s="25" t="s">
        <v>261</v>
      </c>
      <c r="BE146" s="238">
        <f>IF(N146="základní",J146,0)</f>
        <v>0</v>
      </c>
      <c r="BF146" s="238">
        <f>IF(N146="snížená",J146,0)</f>
        <v>0</v>
      </c>
      <c r="BG146" s="238">
        <f>IF(N146="zákl. přenesená",J146,0)</f>
        <v>0</v>
      </c>
      <c r="BH146" s="238">
        <f>IF(N146="sníž. přenesená",J146,0)</f>
        <v>0</v>
      </c>
      <c r="BI146" s="238">
        <f>IF(N146="nulová",J146,0)</f>
        <v>0</v>
      </c>
      <c r="BJ146" s="25" t="s">
        <v>24</v>
      </c>
      <c r="BK146" s="238">
        <f>ROUND(I146*H146,2)</f>
        <v>0</v>
      </c>
      <c r="BL146" s="25" t="s">
        <v>287</v>
      </c>
      <c r="BM146" s="25" t="s">
        <v>3454</v>
      </c>
    </row>
    <row r="147" spans="2:47" s="1" customFormat="1" ht="13.5">
      <c r="B147" s="48"/>
      <c r="C147" s="76"/>
      <c r="D147" s="239" t="s">
        <v>269</v>
      </c>
      <c r="E147" s="76"/>
      <c r="F147" s="240" t="s">
        <v>2966</v>
      </c>
      <c r="G147" s="76"/>
      <c r="H147" s="76"/>
      <c r="I147" s="198"/>
      <c r="J147" s="76"/>
      <c r="K147" s="76"/>
      <c r="L147" s="74"/>
      <c r="M147" s="241"/>
      <c r="N147" s="49"/>
      <c r="O147" s="49"/>
      <c r="P147" s="49"/>
      <c r="Q147" s="49"/>
      <c r="R147" s="49"/>
      <c r="S147" s="49"/>
      <c r="T147" s="97"/>
      <c r="AT147" s="25" t="s">
        <v>269</v>
      </c>
      <c r="AU147" s="25" t="s">
        <v>92</v>
      </c>
    </row>
    <row r="148" spans="2:51" s="12" customFormat="1" ht="13.5">
      <c r="B148" s="253"/>
      <c r="C148" s="254"/>
      <c r="D148" s="239" t="s">
        <v>278</v>
      </c>
      <c r="E148" s="255" t="s">
        <v>40</v>
      </c>
      <c r="F148" s="256" t="s">
        <v>3455</v>
      </c>
      <c r="G148" s="254"/>
      <c r="H148" s="257">
        <v>125</v>
      </c>
      <c r="I148" s="258"/>
      <c r="J148" s="254"/>
      <c r="K148" s="254"/>
      <c r="L148" s="259"/>
      <c r="M148" s="260"/>
      <c r="N148" s="261"/>
      <c r="O148" s="261"/>
      <c r="P148" s="261"/>
      <c r="Q148" s="261"/>
      <c r="R148" s="261"/>
      <c r="S148" s="261"/>
      <c r="T148" s="262"/>
      <c r="AT148" s="263" t="s">
        <v>278</v>
      </c>
      <c r="AU148" s="263" t="s">
        <v>92</v>
      </c>
      <c r="AV148" s="12" t="s">
        <v>92</v>
      </c>
      <c r="AW148" s="12" t="s">
        <v>47</v>
      </c>
      <c r="AX148" s="12" t="s">
        <v>24</v>
      </c>
      <c r="AY148" s="263" t="s">
        <v>261</v>
      </c>
    </row>
    <row r="149" spans="2:65" s="1" customFormat="1" ht="22.8" customHeight="1">
      <c r="B149" s="48"/>
      <c r="C149" s="228" t="s">
        <v>10</v>
      </c>
      <c r="D149" s="228" t="s">
        <v>262</v>
      </c>
      <c r="E149" s="229" t="s">
        <v>3456</v>
      </c>
      <c r="F149" s="230" t="s">
        <v>3457</v>
      </c>
      <c r="G149" s="231" t="s">
        <v>504</v>
      </c>
      <c r="H149" s="232">
        <v>319</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3458</v>
      </c>
    </row>
    <row r="150" spans="2:47" s="1" customFormat="1" ht="13.5">
      <c r="B150" s="48"/>
      <c r="C150" s="76"/>
      <c r="D150" s="239" t="s">
        <v>269</v>
      </c>
      <c r="E150" s="76"/>
      <c r="F150" s="240" t="s">
        <v>3459</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2959</v>
      </c>
      <c r="G151" s="76"/>
      <c r="H151" s="76"/>
      <c r="I151" s="198"/>
      <c r="J151" s="76"/>
      <c r="K151" s="76"/>
      <c r="L151" s="74"/>
      <c r="M151" s="241"/>
      <c r="N151" s="49"/>
      <c r="O151" s="49"/>
      <c r="P151" s="49"/>
      <c r="Q151" s="49"/>
      <c r="R151" s="49"/>
      <c r="S151" s="49"/>
      <c r="T151" s="97"/>
      <c r="AT151" s="25" t="s">
        <v>343</v>
      </c>
      <c r="AU151" s="25" t="s">
        <v>92</v>
      </c>
    </row>
    <row r="152" spans="2:47" s="1" customFormat="1" ht="13.5">
      <c r="B152" s="48"/>
      <c r="C152" s="76"/>
      <c r="D152" s="239" t="s">
        <v>271</v>
      </c>
      <c r="E152" s="76"/>
      <c r="F152" s="242" t="s">
        <v>3445</v>
      </c>
      <c r="G152" s="76"/>
      <c r="H152" s="76"/>
      <c r="I152" s="198"/>
      <c r="J152" s="76"/>
      <c r="K152" s="76"/>
      <c r="L152" s="74"/>
      <c r="M152" s="241"/>
      <c r="N152" s="49"/>
      <c r="O152" s="49"/>
      <c r="P152" s="49"/>
      <c r="Q152" s="49"/>
      <c r="R152" s="49"/>
      <c r="S152" s="49"/>
      <c r="T152" s="97"/>
      <c r="AT152" s="25" t="s">
        <v>271</v>
      </c>
      <c r="AU152" s="25" t="s">
        <v>92</v>
      </c>
    </row>
    <row r="153" spans="2:51" s="12" customFormat="1" ht="13.5">
      <c r="B153" s="253"/>
      <c r="C153" s="254"/>
      <c r="D153" s="239" t="s">
        <v>278</v>
      </c>
      <c r="E153" s="255" t="s">
        <v>40</v>
      </c>
      <c r="F153" s="256" t="s">
        <v>3460</v>
      </c>
      <c r="G153" s="254"/>
      <c r="H153" s="257">
        <v>319</v>
      </c>
      <c r="I153" s="258"/>
      <c r="J153" s="254"/>
      <c r="K153" s="254"/>
      <c r="L153" s="259"/>
      <c r="M153" s="260"/>
      <c r="N153" s="261"/>
      <c r="O153" s="261"/>
      <c r="P153" s="261"/>
      <c r="Q153" s="261"/>
      <c r="R153" s="261"/>
      <c r="S153" s="261"/>
      <c r="T153" s="262"/>
      <c r="AT153" s="263" t="s">
        <v>278</v>
      </c>
      <c r="AU153" s="263" t="s">
        <v>92</v>
      </c>
      <c r="AV153" s="12" t="s">
        <v>92</v>
      </c>
      <c r="AW153" s="12" t="s">
        <v>47</v>
      </c>
      <c r="AX153" s="12" t="s">
        <v>24</v>
      </c>
      <c r="AY153" s="263" t="s">
        <v>261</v>
      </c>
    </row>
    <row r="154" spans="2:65" s="1" customFormat="1" ht="22.8" customHeight="1">
      <c r="B154" s="48"/>
      <c r="C154" s="228" t="s">
        <v>563</v>
      </c>
      <c r="D154" s="228" t="s">
        <v>262</v>
      </c>
      <c r="E154" s="229" t="s">
        <v>3461</v>
      </c>
      <c r="F154" s="230" t="s">
        <v>3462</v>
      </c>
      <c r="G154" s="231" t="s">
        <v>474</v>
      </c>
      <c r="H154" s="232">
        <v>355</v>
      </c>
      <c r="I154" s="233"/>
      <c r="J154" s="232">
        <f>ROUND(I154*H154,2)</f>
        <v>0</v>
      </c>
      <c r="K154" s="230" t="s">
        <v>266</v>
      </c>
      <c r="L154" s="74"/>
      <c r="M154" s="234" t="s">
        <v>40</v>
      </c>
      <c r="N154" s="235" t="s">
        <v>55</v>
      </c>
      <c r="O154" s="49"/>
      <c r="P154" s="236">
        <f>O154*H154</f>
        <v>0</v>
      </c>
      <c r="Q154" s="236">
        <v>0</v>
      </c>
      <c r="R154" s="236">
        <f>Q154*H154</f>
        <v>0</v>
      </c>
      <c r="S154" s="236">
        <v>0</v>
      </c>
      <c r="T154" s="237">
        <f>S154*H154</f>
        <v>0</v>
      </c>
      <c r="AR154" s="25" t="s">
        <v>287</v>
      </c>
      <c r="AT154" s="25" t="s">
        <v>262</v>
      </c>
      <c r="AU154" s="25" t="s">
        <v>92</v>
      </c>
      <c r="AY154" s="25" t="s">
        <v>261</v>
      </c>
      <c r="BE154" s="238">
        <f>IF(N154="základní",J154,0)</f>
        <v>0</v>
      </c>
      <c r="BF154" s="238">
        <f>IF(N154="snížená",J154,0)</f>
        <v>0</v>
      </c>
      <c r="BG154" s="238">
        <f>IF(N154="zákl. přenesená",J154,0)</f>
        <v>0</v>
      </c>
      <c r="BH154" s="238">
        <f>IF(N154="sníž. přenesená",J154,0)</f>
        <v>0</v>
      </c>
      <c r="BI154" s="238">
        <f>IF(N154="nulová",J154,0)</f>
        <v>0</v>
      </c>
      <c r="BJ154" s="25" t="s">
        <v>24</v>
      </c>
      <c r="BK154" s="238">
        <f>ROUND(I154*H154,2)</f>
        <v>0</v>
      </c>
      <c r="BL154" s="25" t="s">
        <v>287</v>
      </c>
      <c r="BM154" s="25" t="s">
        <v>3463</v>
      </c>
    </row>
    <row r="155" spans="2:47" s="1" customFormat="1" ht="13.5">
      <c r="B155" s="48"/>
      <c r="C155" s="76"/>
      <c r="D155" s="239" t="s">
        <v>269</v>
      </c>
      <c r="E155" s="76"/>
      <c r="F155" s="240" t="s">
        <v>3464</v>
      </c>
      <c r="G155" s="76"/>
      <c r="H155" s="76"/>
      <c r="I155" s="198"/>
      <c r="J155" s="76"/>
      <c r="K155" s="76"/>
      <c r="L155" s="74"/>
      <c r="M155" s="241"/>
      <c r="N155" s="49"/>
      <c r="O155" s="49"/>
      <c r="P155" s="49"/>
      <c r="Q155" s="49"/>
      <c r="R155" s="49"/>
      <c r="S155" s="49"/>
      <c r="T155" s="97"/>
      <c r="AT155" s="25" t="s">
        <v>269</v>
      </c>
      <c r="AU155" s="25" t="s">
        <v>92</v>
      </c>
    </row>
    <row r="156" spans="2:65" s="1" customFormat="1" ht="22.8" customHeight="1">
      <c r="B156" s="48"/>
      <c r="C156" s="228" t="s">
        <v>566</v>
      </c>
      <c r="D156" s="228" t="s">
        <v>262</v>
      </c>
      <c r="E156" s="229" t="s">
        <v>3465</v>
      </c>
      <c r="F156" s="230" t="s">
        <v>3466</v>
      </c>
      <c r="G156" s="231" t="s">
        <v>474</v>
      </c>
      <c r="H156" s="232">
        <v>355</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3467</v>
      </c>
    </row>
    <row r="157" spans="2:47" s="1" customFormat="1" ht="13.5">
      <c r="B157" s="48"/>
      <c r="C157" s="76"/>
      <c r="D157" s="239" t="s">
        <v>269</v>
      </c>
      <c r="E157" s="76"/>
      <c r="F157" s="240" t="s">
        <v>3468</v>
      </c>
      <c r="G157" s="76"/>
      <c r="H157" s="76"/>
      <c r="I157" s="198"/>
      <c r="J157" s="76"/>
      <c r="K157" s="76"/>
      <c r="L157" s="74"/>
      <c r="M157" s="241"/>
      <c r="N157" s="49"/>
      <c r="O157" s="49"/>
      <c r="P157" s="49"/>
      <c r="Q157" s="49"/>
      <c r="R157" s="49"/>
      <c r="S157" s="49"/>
      <c r="T157" s="97"/>
      <c r="AT157" s="25" t="s">
        <v>269</v>
      </c>
      <c r="AU157" s="25" t="s">
        <v>92</v>
      </c>
    </row>
    <row r="158" spans="2:51" s="12" customFormat="1" ht="13.5">
      <c r="B158" s="253"/>
      <c r="C158" s="254"/>
      <c r="D158" s="239" t="s">
        <v>278</v>
      </c>
      <c r="E158" s="255" t="s">
        <v>40</v>
      </c>
      <c r="F158" s="256" t="s">
        <v>3469</v>
      </c>
      <c r="G158" s="254"/>
      <c r="H158" s="257">
        <v>355</v>
      </c>
      <c r="I158" s="258"/>
      <c r="J158" s="254"/>
      <c r="K158" s="254"/>
      <c r="L158" s="259"/>
      <c r="M158" s="260"/>
      <c r="N158" s="261"/>
      <c r="O158" s="261"/>
      <c r="P158" s="261"/>
      <c r="Q158" s="261"/>
      <c r="R158" s="261"/>
      <c r="S158" s="261"/>
      <c r="T158" s="262"/>
      <c r="AT158" s="263" t="s">
        <v>278</v>
      </c>
      <c r="AU158" s="263" t="s">
        <v>92</v>
      </c>
      <c r="AV158" s="12" t="s">
        <v>92</v>
      </c>
      <c r="AW158" s="12" t="s">
        <v>47</v>
      </c>
      <c r="AX158" s="12" t="s">
        <v>24</v>
      </c>
      <c r="AY158" s="263" t="s">
        <v>261</v>
      </c>
    </row>
    <row r="159" spans="2:65" s="1" customFormat="1" ht="14.4" customHeight="1">
      <c r="B159" s="48"/>
      <c r="C159" s="301" t="s">
        <v>572</v>
      </c>
      <c r="D159" s="301" t="s">
        <v>510</v>
      </c>
      <c r="E159" s="302" t="s">
        <v>3470</v>
      </c>
      <c r="F159" s="303" t="s">
        <v>3471</v>
      </c>
      <c r="G159" s="304" t="s">
        <v>474</v>
      </c>
      <c r="H159" s="305">
        <v>178</v>
      </c>
      <c r="I159" s="306"/>
      <c r="J159" s="305">
        <f>ROUND(I159*H159,2)</f>
        <v>0</v>
      </c>
      <c r="K159" s="303" t="s">
        <v>266</v>
      </c>
      <c r="L159" s="307"/>
      <c r="M159" s="308" t="s">
        <v>40</v>
      </c>
      <c r="N159" s="309" t="s">
        <v>55</v>
      </c>
      <c r="O159" s="49"/>
      <c r="P159" s="236">
        <f>O159*H159</f>
        <v>0</v>
      </c>
      <c r="Q159" s="236">
        <v>0.0012</v>
      </c>
      <c r="R159" s="236">
        <f>Q159*H159</f>
        <v>0.21359999999999998</v>
      </c>
      <c r="S159" s="236">
        <v>0</v>
      </c>
      <c r="T159" s="237">
        <f>S159*H159</f>
        <v>0</v>
      </c>
      <c r="AR159" s="25" t="s">
        <v>308</v>
      </c>
      <c r="AT159" s="25" t="s">
        <v>510</v>
      </c>
      <c r="AU159" s="25" t="s">
        <v>92</v>
      </c>
      <c r="AY159" s="25" t="s">
        <v>261</v>
      </c>
      <c r="BE159" s="238">
        <f>IF(N159="základní",J159,0)</f>
        <v>0</v>
      </c>
      <c r="BF159" s="238">
        <f>IF(N159="snížená",J159,0)</f>
        <v>0</v>
      </c>
      <c r="BG159" s="238">
        <f>IF(N159="zákl. přenesená",J159,0)</f>
        <v>0</v>
      </c>
      <c r="BH159" s="238">
        <f>IF(N159="sníž. přenesená",J159,0)</f>
        <v>0</v>
      </c>
      <c r="BI159" s="238">
        <f>IF(N159="nulová",J159,0)</f>
        <v>0</v>
      </c>
      <c r="BJ159" s="25" t="s">
        <v>24</v>
      </c>
      <c r="BK159" s="238">
        <f>ROUND(I159*H159,2)</f>
        <v>0</v>
      </c>
      <c r="BL159" s="25" t="s">
        <v>287</v>
      </c>
      <c r="BM159" s="25" t="s">
        <v>3472</v>
      </c>
    </row>
    <row r="160" spans="2:47" s="1" customFormat="1" ht="13.5">
      <c r="B160" s="48"/>
      <c r="C160" s="76"/>
      <c r="D160" s="239" t="s">
        <v>269</v>
      </c>
      <c r="E160" s="76"/>
      <c r="F160" s="240" t="s">
        <v>3471</v>
      </c>
      <c r="G160" s="76"/>
      <c r="H160" s="76"/>
      <c r="I160" s="198"/>
      <c r="J160" s="76"/>
      <c r="K160" s="76"/>
      <c r="L160" s="74"/>
      <c r="M160" s="241"/>
      <c r="N160" s="49"/>
      <c r="O160" s="49"/>
      <c r="P160" s="49"/>
      <c r="Q160" s="49"/>
      <c r="R160" s="49"/>
      <c r="S160" s="49"/>
      <c r="T160" s="97"/>
      <c r="AT160" s="25" t="s">
        <v>269</v>
      </c>
      <c r="AU160" s="25" t="s">
        <v>92</v>
      </c>
    </row>
    <row r="161" spans="2:51" s="12" customFormat="1" ht="13.5">
      <c r="B161" s="253"/>
      <c r="C161" s="254"/>
      <c r="D161" s="239" t="s">
        <v>278</v>
      </c>
      <c r="E161" s="255" t="s">
        <v>40</v>
      </c>
      <c r="F161" s="256" t="s">
        <v>3473</v>
      </c>
      <c r="G161" s="254"/>
      <c r="H161" s="257">
        <v>178</v>
      </c>
      <c r="I161" s="258"/>
      <c r="J161" s="254"/>
      <c r="K161" s="254"/>
      <c r="L161" s="259"/>
      <c r="M161" s="260"/>
      <c r="N161" s="261"/>
      <c r="O161" s="261"/>
      <c r="P161" s="261"/>
      <c r="Q161" s="261"/>
      <c r="R161" s="261"/>
      <c r="S161" s="261"/>
      <c r="T161" s="262"/>
      <c r="AT161" s="263" t="s">
        <v>278</v>
      </c>
      <c r="AU161" s="263" t="s">
        <v>92</v>
      </c>
      <c r="AV161" s="12" t="s">
        <v>92</v>
      </c>
      <c r="AW161" s="12" t="s">
        <v>47</v>
      </c>
      <c r="AX161" s="12" t="s">
        <v>24</v>
      </c>
      <c r="AY161" s="263" t="s">
        <v>261</v>
      </c>
    </row>
    <row r="162" spans="2:65" s="1" customFormat="1" ht="14.4" customHeight="1">
      <c r="B162" s="48"/>
      <c r="C162" s="301" t="s">
        <v>578</v>
      </c>
      <c r="D162" s="301" t="s">
        <v>510</v>
      </c>
      <c r="E162" s="302" t="s">
        <v>3474</v>
      </c>
      <c r="F162" s="303" t="s">
        <v>3475</v>
      </c>
      <c r="G162" s="304" t="s">
        <v>474</v>
      </c>
      <c r="H162" s="305">
        <v>177</v>
      </c>
      <c r="I162" s="306"/>
      <c r="J162" s="305">
        <f>ROUND(I162*H162,2)</f>
        <v>0</v>
      </c>
      <c r="K162" s="303" t="s">
        <v>266</v>
      </c>
      <c r="L162" s="307"/>
      <c r="M162" s="308" t="s">
        <v>40</v>
      </c>
      <c r="N162" s="309" t="s">
        <v>55</v>
      </c>
      <c r="O162" s="49"/>
      <c r="P162" s="236">
        <f>O162*H162</f>
        <v>0</v>
      </c>
      <c r="Q162" s="236">
        <v>0.0012</v>
      </c>
      <c r="R162" s="236">
        <f>Q162*H162</f>
        <v>0.21239999999999998</v>
      </c>
      <c r="S162" s="236">
        <v>0</v>
      </c>
      <c r="T162" s="237">
        <f>S162*H162</f>
        <v>0</v>
      </c>
      <c r="AR162" s="25" t="s">
        <v>308</v>
      </c>
      <c r="AT162" s="25" t="s">
        <v>510</v>
      </c>
      <c r="AU162" s="25" t="s">
        <v>92</v>
      </c>
      <c r="AY162" s="25" t="s">
        <v>261</v>
      </c>
      <c r="BE162" s="238">
        <f>IF(N162="základní",J162,0)</f>
        <v>0</v>
      </c>
      <c r="BF162" s="238">
        <f>IF(N162="snížená",J162,0)</f>
        <v>0</v>
      </c>
      <c r="BG162" s="238">
        <f>IF(N162="zákl. přenesená",J162,0)</f>
        <v>0</v>
      </c>
      <c r="BH162" s="238">
        <f>IF(N162="sníž. přenesená",J162,0)</f>
        <v>0</v>
      </c>
      <c r="BI162" s="238">
        <f>IF(N162="nulová",J162,0)</f>
        <v>0</v>
      </c>
      <c r="BJ162" s="25" t="s">
        <v>24</v>
      </c>
      <c r="BK162" s="238">
        <f>ROUND(I162*H162,2)</f>
        <v>0</v>
      </c>
      <c r="BL162" s="25" t="s">
        <v>287</v>
      </c>
      <c r="BM162" s="25" t="s">
        <v>3476</v>
      </c>
    </row>
    <row r="163" spans="2:47" s="1" customFormat="1" ht="13.5">
      <c r="B163" s="48"/>
      <c r="C163" s="76"/>
      <c r="D163" s="239" t="s">
        <v>269</v>
      </c>
      <c r="E163" s="76"/>
      <c r="F163" s="240" t="s">
        <v>3475</v>
      </c>
      <c r="G163" s="76"/>
      <c r="H163" s="76"/>
      <c r="I163" s="198"/>
      <c r="J163" s="76"/>
      <c r="K163" s="76"/>
      <c r="L163" s="74"/>
      <c r="M163" s="241"/>
      <c r="N163" s="49"/>
      <c r="O163" s="49"/>
      <c r="P163" s="49"/>
      <c r="Q163" s="49"/>
      <c r="R163" s="49"/>
      <c r="S163" s="49"/>
      <c r="T163" s="97"/>
      <c r="AT163" s="25" t="s">
        <v>269</v>
      </c>
      <c r="AU163" s="25" t="s">
        <v>92</v>
      </c>
    </row>
    <row r="164" spans="2:51" s="12" customFormat="1" ht="13.5">
      <c r="B164" s="253"/>
      <c r="C164" s="254"/>
      <c r="D164" s="239" t="s">
        <v>278</v>
      </c>
      <c r="E164" s="255" t="s">
        <v>40</v>
      </c>
      <c r="F164" s="256" t="s">
        <v>3477</v>
      </c>
      <c r="G164" s="254"/>
      <c r="H164" s="257">
        <v>177</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584</v>
      </c>
      <c r="D165" s="228" t="s">
        <v>262</v>
      </c>
      <c r="E165" s="229" t="s">
        <v>3478</v>
      </c>
      <c r="F165" s="230" t="s">
        <v>3479</v>
      </c>
      <c r="G165" s="231" t="s">
        <v>474</v>
      </c>
      <c r="H165" s="232">
        <v>355</v>
      </c>
      <c r="I165" s="233"/>
      <c r="J165" s="232">
        <f>ROUND(I165*H165,2)</f>
        <v>0</v>
      </c>
      <c r="K165" s="230" t="s">
        <v>266</v>
      </c>
      <c r="L165" s="74"/>
      <c r="M165" s="234" t="s">
        <v>40</v>
      </c>
      <c r="N165" s="235" t="s">
        <v>55</v>
      </c>
      <c r="O165" s="49"/>
      <c r="P165" s="236">
        <f>O165*H165</f>
        <v>0</v>
      </c>
      <c r="Q165" s="236">
        <v>4.6E-05</v>
      </c>
      <c r="R165" s="236">
        <f>Q165*H165</f>
        <v>0.01633</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3480</v>
      </c>
    </row>
    <row r="166" spans="2:47" s="1" customFormat="1" ht="13.5">
      <c r="B166" s="48"/>
      <c r="C166" s="76"/>
      <c r="D166" s="239" t="s">
        <v>269</v>
      </c>
      <c r="E166" s="76"/>
      <c r="F166" s="240" t="s">
        <v>3481</v>
      </c>
      <c r="G166" s="76"/>
      <c r="H166" s="76"/>
      <c r="I166" s="198"/>
      <c r="J166" s="76"/>
      <c r="K166" s="76"/>
      <c r="L166" s="74"/>
      <c r="M166" s="241"/>
      <c r="N166" s="49"/>
      <c r="O166" s="49"/>
      <c r="P166" s="49"/>
      <c r="Q166" s="49"/>
      <c r="R166" s="49"/>
      <c r="S166" s="49"/>
      <c r="T166" s="97"/>
      <c r="AT166" s="25" t="s">
        <v>269</v>
      </c>
      <c r="AU166" s="25" t="s">
        <v>92</v>
      </c>
    </row>
    <row r="167" spans="2:47" s="1" customFormat="1" ht="13.5">
      <c r="B167" s="48"/>
      <c r="C167" s="76"/>
      <c r="D167" s="239" t="s">
        <v>343</v>
      </c>
      <c r="E167" s="76"/>
      <c r="F167" s="242" t="s">
        <v>2875</v>
      </c>
      <c r="G167" s="76"/>
      <c r="H167" s="76"/>
      <c r="I167" s="198"/>
      <c r="J167" s="76"/>
      <c r="K167" s="76"/>
      <c r="L167" s="74"/>
      <c r="M167" s="241"/>
      <c r="N167" s="49"/>
      <c r="O167" s="49"/>
      <c r="P167" s="49"/>
      <c r="Q167" s="49"/>
      <c r="R167" s="49"/>
      <c r="S167" s="49"/>
      <c r="T167" s="97"/>
      <c r="AT167" s="25" t="s">
        <v>343</v>
      </c>
      <c r="AU167" s="25" t="s">
        <v>92</v>
      </c>
    </row>
    <row r="168" spans="2:65" s="1" customFormat="1" ht="14.4" customHeight="1">
      <c r="B168" s="48"/>
      <c r="C168" s="301" t="s">
        <v>9</v>
      </c>
      <c r="D168" s="301" t="s">
        <v>510</v>
      </c>
      <c r="E168" s="302" t="s">
        <v>2876</v>
      </c>
      <c r="F168" s="303" t="s">
        <v>2877</v>
      </c>
      <c r="G168" s="304" t="s">
        <v>340</v>
      </c>
      <c r="H168" s="305">
        <v>2.93</v>
      </c>
      <c r="I168" s="306"/>
      <c r="J168" s="305">
        <f>ROUND(I168*H168,2)</f>
        <v>0</v>
      </c>
      <c r="K168" s="303" t="s">
        <v>266</v>
      </c>
      <c r="L168" s="307"/>
      <c r="M168" s="308" t="s">
        <v>40</v>
      </c>
      <c r="N168" s="309" t="s">
        <v>55</v>
      </c>
      <c r="O168" s="49"/>
      <c r="P168" s="236">
        <f>O168*H168</f>
        <v>0</v>
      </c>
      <c r="Q168" s="236">
        <v>0.65</v>
      </c>
      <c r="R168" s="236">
        <f>Q168*H168</f>
        <v>1.9045</v>
      </c>
      <c r="S168" s="236">
        <v>0</v>
      </c>
      <c r="T168" s="237">
        <f>S168*H168</f>
        <v>0</v>
      </c>
      <c r="AR168" s="25" t="s">
        <v>308</v>
      </c>
      <c r="AT168" s="25" t="s">
        <v>510</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3482</v>
      </c>
    </row>
    <row r="169" spans="2:47" s="1" customFormat="1" ht="13.5">
      <c r="B169" s="48"/>
      <c r="C169" s="76"/>
      <c r="D169" s="239" t="s">
        <v>269</v>
      </c>
      <c r="E169" s="76"/>
      <c r="F169" s="240" t="s">
        <v>2877</v>
      </c>
      <c r="G169" s="76"/>
      <c r="H169" s="76"/>
      <c r="I169" s="198"/>
      <c r="J169" s="76"/>
      <c r="K169" s="76"/>
      <c r="L169" s="74"/>
      <c r="M169" s="241"/>
      <c r="N169" s="49"/>
      <c r="O169" s="49"/>
      <c r="P169" s="49"/>
      <c r="Q169" s="49"/>
      <c r="R169" s="49"/>
      <c r="S169" s="49"/>
      <c r="T169" s="97"/>
      <c r="AT169" s="25" t="s">
        <v>269</v>
      </c>
      <c r="AU169" s="25" t="s">
        <v>92</v>
      </c>
    </row>
    <row r="170" spans="2:51" s="12" customFormat="1" ht="13.5">
      <c r="B170" s="253"/>
      <c r="C170" s="254"/>
      <c r="D170" s="239" t="s">
        <v>278</v>
      </c>
      <c r="E170" s="255" t="s">
        <v>40</v>
      </c>
      <c r="F170" s="256" t="s">
        <v>3483</v>
      </c>
      <c r="G170" s="254"/>
      <c r="H170" s="257">
        <v>2.93</v>
      </c>
      <c r="I170" s="258"/>
      <c r="J170" s="254"/>
      <c r="K170" s="254"/>
      <c r="L170" s="259"/>
      <c r="M170" s="260"/>
      <c r="N170" s="261"/>
      <c r="O170" s="261"/>
      <c r="P170" s="261"/>
      <c r="Q170" s="261"/>
      <c r="R170" s="261"/>
      <c r="S170" s="261"/>
      <c r="T170" s="262"/>
      <c r="AT170" s="263" t="s">
        <v>278</v>
      </c>
      <c r="AU170" s="263" t="s">
        <v>92</v>
      </c>
      <c r="AV170" s="12" t="s">
        <v>92</v>
      </c>
      <c r="AW170" s="12" t="s">
        <v>47</v>
      </c>
      <c r="AX170" s="12" t="s">
        <v>24</v>
      </c>
      <c r="AY170" s="263" t="s">
        <v>261</v>
      </c>
    </row>
    <row r="171" spans="2:65" s="1" customFormat="1" ht="22.8" customHeight="1">
      <c r="B171" s="48"/>
      <c r="C171" s="228" t="s">
        <v>595</v>
      </c>
      <c r="D171" s="228" t="s">
        <v>262</v>
      </c>
      <c r="E171" s="229" t="s">
        <v>3484</v>
      </c>
      <c r="F171" s="230" t="s">
        <v>3485</v>
      </c>
      <c r="G171" s="231" t="s">
        <v>474</v>
      </c>
      <c r="H171" s="232">
        <v>355</v>
      </c>
      <c r="I171" s="233"/>
      <c r="J171" s="232">
        <f>ROUND(I171*H171,2)</f>
        <v>0</v>
      </c>
      <c r="K171" s="230" t="s">
        <v>266</v>
      </c>
      <c r="L171" s="74"/>
      <c r="M171" s="234" t="s">
        <v>40</v>
      </c>
      <c r="N171" s="235" t="s">
        <v>55</v>
      </c>
      <c r="O171" s="49"/>
      <c r="P171" s="236">
        <f>O171*H171</f>
        <v>0</v>
      </c>
      <c r="Q171" s="236">
        <v>0</v>
      </c>
      <c r="R171" s="236">
        <f>Q171*H171</f>
        <v>0</v>
      </c>
      <c r="S171" s="236">
        <v>0</v>
      </c>
      <c r="T171" s="237">
        <f>S171*H171</f>
        <v>0</v>
      </c>
      <c r="AR171" s="25" t="s">
        <v>287</v>
      </c>
      <c r="AT171" s="25" t="s">
        <v>262</v>
      </c>
      <c r="AU171" s="25" t="s">
        <v>92</v>
      </c>
      <c r="AY171" s="25" t="s">
        <v>261</v>
      </c>
      <c r="BE171" s="238">
        <f>IF(N171="základní",J171,0)</f>
        <v>0</v>
      </c>
      <c r="BF171" s="238">
        <f>IF(N171="snížená",J171,0)</f>
        <v>0</v>
      </c>
      <c r="BG171" s="238">
        <f>IF(N171="zákl. přenesená",J171,0)</f>
        <v>0</v>
      </c>
      <c r="BH171" s="238">
        <f>IF(N171="sníž. přenesená",J171,0)</f>
        <v>0</v>
      </c>
      <c r="BI171" s="238">
        <f>IF(N171="nulová",J171,0)</f>
        <v>0</v>
      </c>
      <c r="BJ171" s="25" t="s">
        <v>24</v>
      </c>
      <c r="BK171" s="238">
        <f>ROUND(I171*H171,2)</f>
        <v>0</v>
      </c>
      <c r="BL171" s="25" t="s">
        <v>287</v>
      </c>
      <c r="BM171" s="25" t="s">
        <v>3486</v>
      </c>
    </row>
    <row r="172" spans="2:47" s="1" customFormat="1" ht="13.5">
      <c r="B172" s="48"/>
      <c r="C172" s="76"/>
      <c r="D172" s="239" t="s">
        <v>269</v>
      </c>
      <c r="E172" s="76"/>
      <c r="F172" s="240" t="s">
        <v>3487</v>
      </c>
      <c r="G172" s="76"/>
      <c r="H172" s="76"/>
      <c r="I172" s="198"/>
      <c r="J172" s="76"/>
      <c r="K172" s="76"/>
      <c r="L172" s="74"/>
      <c r="M172" s="241"/>
      <c r="N172" s="49"/>
      <c r="O172" s="49"/>
      <c r="P172" s="49"/>
      <c r="Q172" s="49"/>
      <c r="R172" s="49"/>
      <c r="S172" s="49"/>
      <c r="T172" s="97"/>
      <c r="AT172" s="25" t="s">
        <v>269</v>
      </c>
      <c r="AU172" s="25" t="s">
        <v>92</v>
      </c>
    </row>
    <row r="173" spans="2:47" s="1" customFormat="1" ht="13.5">
      <c r="B173" s="48"/>
      <c r="C173" s="76"/>
      <c r="D173" s="239" t="s">
        <v>343</v>
      </c>
      <c r="E173" s="76"/>
      <c r="F173" s="242" t="s">
        <v>2884</v>
      </c>
      <c r="G173" s="76"/>
      <c r="H173" s="76"/>
      <c r="I173" s="198"/>
      <c r="J173" s="76"/>
      <c r="K173" s="76"/>
      <c r="L173" s="74"/>
      <c r="M173" s="241"/>
      <c r="N173" s="49"/>
      <c r="O173" s="49"/>
      <c r="P173" s="49"/>
      <c r="Q173" s="49"/>
      <c r="R173" s="49"/>
      <c r="S173" s="49"/>
      <c r="T173" s="97"/>
      <c r="AT173" s="25" t="s">
        <v>343</v>
      </c>
      <c r="AU173" s="25" t="s">
        <v>92</v>
      </c>
    </row>
    <row r="174" spans="2:65" s="1" customFormat="1" ht="22.8" customHeight="1">
      <c r="B174" s="48"/>
      <c r="C174" s="228" t="s">
        <v>601</v>
      </c>
      <c r="D174" s="228" t="s">
        <v>262</v>
      </c>
      <c r="E174" s="229" t="s">
        <v>3488</v>
      </c>
      <c r="F174" s="230" t="s">
        <v>3489</v>
      </c>
      <c r="G174" s="231" t="s">
        <v>504</v>
      </c>
      <c r="H174" s="232">
        <v>319.5</v>
      </c>
      <c r="I174" s="233"/>
      <c r="J174" s="232">
        <f>ROUND(I174*H174,2)</f>
        <v>0</v>
      </c>
      <c r="K174" s="230" t="s">
        <v>266</v>
      </c>
      <c r="L174" s="74"/>
      <c r="M174" s="234" t="s">
        <v>40</v>
      </c>
      <c r="N174" s="235" t="s">
        <v>55</v>
      </c>
      <c r="O174" s="49"/>
      <c r="P174" s="236">
        <f>O174*H174</f>
        <v>0</v>
      </c>
      <c r="Q174" s="236">
        <v>0</v>
      </c>
      <c r="R174" s="236">
        <f>Q174*H174</f>
        <v>0</v>
      </c>
      <c r="S174" s="236">
        <v>0</v>
      </c>
      <c r="T174" s="237">
        <f>S174*H174</f>
        <v>0</v>
      </c>
      <c r="AR174" s="25" t="s">
        <v>287</v>
      </c>
      <c r="AT174" s="25" t="s">
        <v>262</v>
      </c>
      <c r="AU174" s="25" t="s">
        <v>92</v>
      </c>
      <c r="AY174" s="25" t="s">
        <v>261</v>
      </c>
      <c r="BE174" s="238">
        <f>IF(N174="základní",J174,0)</f>
        <v>0</v>
      </c>
      <c r="BF174" s="238">
        <f>IF(N174="snížená",J174,0)</f>
        <v>0</v>
      </c>
      <c r="BG174" s="238">
        <f>IF(N174="zákl. přenesená",J174,0)</f>
        <v>0</v>
      </c>
      <c r="BH174" s="238">
        <f>IF(N174="sníž. přenesená",J174,0)</f>
        <v>0</v>
      </c>
      <c r="BI174" s="238">
        <f>IF(N174="nulová",J174,0)</f>
        <v>0</v>
      </c>
      <c r="BJ174" s="25" t="s">
        <v>24</v>
      </c>
      <c r="BK174" s="238">
        <f>ROUND(I174*H174,2)</f>
        <v>0</v>
      </c>
      <c r="BL174" s="25" t="s">
        <v>287</v>
      </c>
      <c r="BM174" s="25" t="s">
        <v>3490</v>
      </c>
    </row>
    <row r="175" spans="2:47" s="1" customFormat="1" ht="13.5">
      <c r="B175" s="48"/>
      <c r="C175" s="76"/>
      <c r="D175" s="239" t="s">
        <v>269</v>
      </c>
      <c r="E175" s="76"/>
      <c r="F175" s="240" t="s">
        <v>3491</v>
      </c>
      <c r="G175" s="76"/>
      <c r="H175" s="76"/>
      <c r="I175" s="198"/>
      <c r="J175" s="76"/>
      <c r="K175" s="76"/>
      <c r="L175" s="74"/>
      <c r="M175" s="241"/>
      <c r="N175" s="49"/>
      <c r="O175" s="49"/>
      <c r="P175" s="49"/>
      <c r="Q175" s="49"/>
      <c r="R175" s="49"/>
      <c r="S175" s="49"/>
      <c r="T175" s="97"/>
      <c r="AT175" s="25" t="s">
        <v>269</v>
      </c>
      <c r="AU175" s="25" t="s">
        <v>92</v>
      </c>
    </row>
    <row r="176" spans="2:47" s="1" customFormat="1" ht="13.5">
      <c r="B176" s="48"/>
      <c r="C176" s="76"/>
      <c r="D176" s="239" t="s">
        <v>343</v>
      </c>
      <c r="E176" s="76"/>
      <c r="F176" s="242" t="s">
        <v>2889</v>
      </c>
      <c r="G176" s="76"/>
      <c r="H176" s="76"/>
      <c r="I176" s="198"/>
      <c r="J176" s="76"/>
      <c r="K176" s="76"/>
      <c r="L176" s="74"/>
      <c r="M176" s="241"/>
      <c r="N176" s="49"/>
      <c r="O176" s="49"/>
      <c r="P176" s="49"/>
      <c r="Q176" s="49"/>
      <c r="R176" s="49"/>
      <c r="S176" s="49"/>
      <c r="T176" s="97"/>
      <c r="AT176" s="25" t="s">
        <v>343</v>
      </c>
      <c r="AU176" s="25" t="s">
        <v>92</v>
      </c>
    </row>
    <row r="177" spans="2:51" s="12" customFormat="1" ht="13.5">
      <c r="B177" s="253"/>
      <c r="C177" s="254"/>
      <c r="D177" s="239" t="s">
        <v>278</v>
      </c>
      <c r="E177" s="255" t="s">
        <v>40</v>
      </c>
      <c r="F177" s="256" t="s">
        <v>3492</v>
      </c>
      <c r="G177" s="254"/>
      <c r="H177" s="257">
        <v>319.5</v>
      </c>
      <c r="I177" s="258"/>
      <c r="J177" s="254"/>
      <c r="K177" s="254"/>
      <c r="L177" s="259"/>
      <c r="M177" s="260"/>
      <c r="N177" s="261"/>
      <c r="O177" s="261"/>
      <c r="P177" s="261"/>
      <c r="Q177" s="261"/>
      <c r="R177" s="261"/>
      <c r="S177" s="261"/>
      <c r="T177" s="262"/>
      <c r="AT177" s="263" t="s">
        <v>278</v>
      </c>
      <c r="AU177" s="263" t="s">
        <v>92</v>
      </c>
      <c r="AV177" s="12" t="s">
        <v>92</v>
      </c>
      <c r="AW177" s="12" t="s">
        <v>47</v>
      </c>
      <c r="AX177" s="12" t="s">
        <v>24</v>
      </c>
      <c r="AY177" s="263" t="s">
        <v>261</v>
      </c>
    </row>
    <row r="178" spans="2:65" s="1" customFormat="1" ht="14.4" customHeight="1">
      <c r="B178" s="48"/>
      <c r="C178" s="228" t="s">
        <v>604</v>
      </c>
      <c r="D178" s="228" t="s">
        <v>262</v>
      </c>
      <c r="E178" s="229" t="s">
        <v>3493</v>
      </c>
      <c r="F178" s="230" t="s">
        <v>3494</v>
      </c>
      <c r="G178" s="231" t="s">
        <v>504</v>
      </c>
      <c r="H178" s="232">
        <v>35.5</v>
      </c>
      <c r="I178" s="233"/>
      <c r="J178" s="232">
        <f>ROUND(I178*H178,2)</f>
        <v>0</v>
      </c>
      <c r="K178" s="230" t="s">
        <v>266</v>
      </c>
      <c r="L178" s="74"/>
      <c r="M178" s="234" t="s">
        <v>40</v>
      </c>
      <c r="N178" s="235" t="s">
        <v>55</v>
      </c>
      <c r="O178" s="49"/>
      <c r="P178" s="236">
        <f>O178*H178</f>
        <v>0</v>
      </c>
      <c r="Q178" s="236">
        <v>0</v>
      </c>
      <c r="R178" s="236">
        <f>Q178*H178</f>
        <v>0</v>
      </c>
      <c r="S178" s="236">
        <v>0</v>
      </c>
      <c r="T178" s="237">
        <f>S178*H178</f>
        <v>0</v>
      </c>
      <c r="AR178" s="25" t="s">
        <v>287</v>
      </c>
      <c r="AT178" s="25" t="s">
        <v>262</v>
      </c>
      <c r="AU178" s="25" t="s">
        <v>92</v>
      </c>
      <c r="AY178" s="25" t="s">
        <v>261</v>
      </c>
      <c r="BE178" s="238">
        <f>IF(N178="základní",J178,0)</f>
        <v>0</v>
      </c>
      <c r="BF178" s="238">
        <f>IF(N178="snížená",J178,0)</f>
        <v>0</v>
      </c>
      <c r="BG178" s="238">
        <f>IF(N178="zákl. přenesená",J178,0)</f>
        <v>0</v>
      </c>
      <c r="BH178" s="238">
        <f>IF(N178="sníž. přenesená",J178,0)</f>
        <v>0</v>
      </c>
      <c r="BI178" s="238">
        <f>IF(N178="nulová",J178,0)</f>
        <v>0</v>
      </c>
      <c r="BJ178" s="25" t="s">
        <v>24</v>
      </c>
      <c r="BK178" s="238">
        <f>ROUND(I178*H178,2)</f>
        <v>0</v>
      </c>
      <c r="BL178" s="25" t="s">
        <v>287</v>
      </c>
      <c r="BM178" s="25" t="s">
        <v>3495</v>
      </c>
    </row>
    <row r="179" spans="2:47" s="1" customFormat="1" ht="13.5">
      <c r="B179" s="48"/>
      <c r="C179" s="76"/>
      <c r="D179" s="239" t="s">
        <v>269</v>
      </c>
      <c r="E179" s="76"/>
      <c r="F179" s="240" t="s">
        <v>3496</v>
      </c>
      <c r="G179" s="76"/>
      <c r="H179" s="76"/>
      <c r="I179" s="198"/>
      <c r="J179" s="76"/>
      <c r="K179" s="76"/>
      <c r="L179" s="74"/>
      <c r="M179" s="241"/>
      <c r="N179" s="49"/>
      <c r="O179" s="49"/>
      <c r="P179" s="49"/>
      <c r="Q179" s="49"/>
      <c r="R179" s="49"/>
      <c r="S179" s="49"/>
      <c r="T179" s="97"/>
      <c r="AT179" s="25" t="s">
        <v>269</v>
      </c>
      <c r="AU179" s="25" t="s">
        <v>92</v>
      </c>
    </row>
    <row r="180" spans="2:47" s="1" customFormat="1" ht="13.5">
      <c r="B180" s="48"/>
      <c r="C180" s="76"/>
      <c r="D180" s="239" t="s">
        <v>343</v>
      </c>
      <c r="E180" s="76"/>
      <c r="F180" s="242" t="s">
        <v>2889</v>
      </c>
      <c r="G180" s="76"/>
      <c r="H180" s="76"/>
      <c r="I180" s="198"/>
      <c r="J180" s="76"/>
      <c r="K180" s="76"/>
      <c r="L180" s="74"/>
      <c r="M180" s="241"/>
      <c r="N180" s="49"/>
      <c r="O180" s="49"/>
      <c r="P180" s="49"/>
      <c r="Q180" s="49"/>
      <c r="R180" s="49"/>
      <c r="S180" s="49"/>
      <c r="T180" s="97"/>
      <c r="AT180" s="25" t="s">
        <v>343</v>
      </c>
      <c r="AU180" s="25" t="s">
        <v>92</v>
      </c>
    </row>
    <row r="181" spans="2:51" s="12" customFormat="1" ht="13.5">
      <c r="B181" s="253"/>
      <c r="C181" s="254"/>
      <c r="D181" s="239" t="s">
        <v>278</v>
      </c>
      <c r="E181" s="255" t="s">
        <v>40</v>
      </c>
      <c r="F181" s="256" t="s">
        <v>3497</v>
      </c>
      <c r="G181" s="254"/>
      <c r="H181" s="257">
        <v>35.5</v>
      </c>
      <c r="I181" s="258"/>
      <c r="J181" s="254"/>
      <c r="K181" s="254"/>
      <c r="L181" s="259"/>
      <c r="M181" s="260"/>
      <c r="N181" s="261"/>
      <c r="O181" s="261"/>
      <c r="P181" s="261"/>
      <c r="Q181" s="261"/>
      <c r="R181" s="261"/>
      <c r="S181" s="261"/>
      <c r="T181" s="262"/>
      <c r="AT181" s="263" t="s">
        <v>278</v>
      </c>
      <c r="AU181" s="263" t="s">
        <v>92</v>
      </c>
      <c r="AV181" s="12" t="s">
        <v>92</v>
      </c>
      <c r="AW181" s="12" t="s">
        <v>47</v>
      </c>
      <c r="AX181" s="12" t="s">
        <v>24</v>
      </c>
      <c r="AY181" s="263" t="s">
        <v>261</v>
      </c>
    </row>
    <row r="182" spans="2:65" s="1" customFormat="1" ht="22.8" customHeight="1">
      <c r="B182" s="48"/>
      <c r="C182" s="228" t="s">
        <v>607</v>
      </c>
      <c r="D182" s="228" t="s">
        <v>262</v>
      </c>
      <c r="E182" s="229" t="s">
        <v>3498</v>
      </c>
      <c r="F182" s="230" t="s">
        <v>3499</v>
      </c>
      <c r="G182" s="231" t="s">
        <v>504</v>
      </c>
      <c r="H182" s="232">
        <v>3190</v>
      </c>
      <c r="I182" s="233"/>
      <c r="J182" s="232">
        <f>ROUND(I182*H182,2)</f>
        <v>0</v>
      </c>
      <c r="K182" s="230" t="s">
        <v>266</v>
      </c>
      <c r="L182" s="74"/>
      <c r="M182" s="234" t="s">
        <v>40</v>
      </c>
      <c r="N182" s="235" t="s">
        <v>55</v>
      </c>
      <c r="O182" s="49"/>
      <c r="P182" s="236">
        <f>O182*H182</f>
        <v>0</v>
      </c>
      <c r="Q182" s="236">
        <v>3E-07</v>
      </c>
      <c r="R182" s="236">
        <f>Q182*H182</f>
        <v>0.000957</v>
      </c>
      <c r="S182" s="236">
        <v>0</v>
      </c>
      <c r="T182" s="237">
        <f>S182*H182</f>
        <v>0</v>
      </c>
      <c r="AR182" s="25" t="s">
        <v>287</v>
      </c>
      <c r="AT182" s="25" t="s">
        <v>262</v>
      </c>
      <c r="AU182" s="25" t="s">
        <v>92</v>
      </c>
      <c r="AY182" s="25" t="s">
        <v>261</v>
      </c>
      <c r="BE182" s="238">
        <f>IF(N182="základní",J182,0)</f>
        <v>0</v>
      </c>
      <c r="BF182" s="238">
        <f>IF(N182="snížená",J182,0)</f>
        <v>0</v>
      </c>
      <c r="BG182" s="238">
        <f>IF(N182="zákl. přenesená",J182,0)</f>
        <v>0</v>
      </c>
      <c r="BH182" s="238">
        <f>IF(N182="sníž. přenesená",J182,0)</f>
        <v>0</v>
      </c>
      <c r="BI182" s="238">
        <f>IF(N182="nulová",J182,0)</f>
        <v>0</v>
      </c>
      <c r="BJ182" s="25" t="s">
        <v>24</v>
      </c>
      <c r="BK182" s="238">
        <f>ROUND(I182*H182,2)</f>
        <v>0</v>
      </c>
      <c r="BL182" s="25" t="s">
        <v>287</v>
      </c>
      <c r="BM182" s="25" t="s">
        <v>3500</v>
      </c>
    </row>
    <row r="183" spans="2:47" s="1" customFormat="1" ht="13.5">
      <c r="B183" s="48"/>
      <c r="C183" s="76"/>
      <c r="D183" s="239" t="s">
        <v>269</v>
      </c>
      <c r="E183" s="76"/>
      <c r="F183" s="240" t="s">
        <v>3501</v>
      </c>
      <c r="G183" s="76"/>
      <c r="H183" s="76"/>
      <c r="I183" s="198"/>
      <c r="J183" s="76"/>
      <c r="K183" s="76"/>
      <c r="L183" s="74"/>
      <c r="M183" s="241"/>
      <c r="N183" s="49"/>
      <c r="O183" s="49"/>
      <c r="P183" s="49"/>
      <c r="Q183" s="49"/>
      <c r="R183" s="49"/>
      <c r="S183" s="49"/>
      <c r="T183" s="97"/>
      <c r="AT183" s="25" t="s">
        <v>269</v>
      </c>
      <c r="AU183" s="25" t="s">
        <v>92</v>
      </c>
    </row>
    <row r="184" spans="2:47" s="1" customFormat="1" ht="13.5">
      <c r="B184" s="48"/>
      <c r="C184" s="76"/>
      <c r="D184" s="239" t="s">
        <v>343</v>
      </c>
      <c r="E184" s="76"/>
      <c r="F184" s="242" t="s">
        <v>726</v>
      </c>
      <c r="G184" s="76"/>
      <c r="H184" s="76"/>
      <c r="I184" s="198"/>
      <c r="J184" s="76"/>
      <c r="K184" s="76"/>
      <c r="L184" s="74"/>
      <c r="M184" s="241"/>
      <c r="N184" s="49"/>
      <c r="O184" s="49"/>
      <c r="P184" s="49"/>
      <c r="Q184" s="49"/>
      <c r="R184" s="49"/>
      <c r="S184" s="49"/>
      <c r="T184" s="97"/>
      <c r="AT184" s="25" t="s">
        <v>343</v>
      </c>
      <c r="AU184" s="25" t="s">
        <v>92</v>
      </c>
    </row>
    <row r="185" spans="2:51" s="12" customFormat="1" ht="13.5">
      <c r="B185" s="253"/>
      <c r="C185" s="254"/>
      <c r="D185" s="239" t="s">
        <v>278</v>
      </c>
      <c r="E185" s="255" t="s">
        <v>40</v>
      </c>
      <c r="F185" s="256" t="s">
        <v>3502</v>
      </c>
      <c r="G185" s="254"/>
      <c r="H185" s="257">
        <v>3190</v>
      </c>
      <c r="I185" s="258"/>
      <c r="J185" s="254"/>
      <c r="K185" s="254"/>
      <c r="L185" s="259"/>
      <c r="M185" s="260"/>
      <c r="N185" s="261"/>
      <c r="O185" s="261"/>
      <c r="P185" s="261"/>
      <c r="Q185" s="261"/>
      <c r="R185" s="261"/>
      <c r="S185" s="261"/>
      <c r="T185" s="262"/>
      <c r="AT185" s="263" t="s">
        <v>278</v>
      </c>
      <c r="AU185" s="263" t="s">
        <v>92</v>
      </c>
      <c r="AV185" s="12" t="s">
        <v>92</v>
      </c>
      <c r="AW185" s="12" t="s">
        <v>47</v>
      </c>
      <c r="AX185" s="12" t="s">
        <v>24</v>
      </c>
      <c r="AY185" s="263" t="s">
        <v>261</v>
      </c>
    </row>
    <row r="186" spans="2:65" s="1" customFormat="1" ht="22.8" customHeight="1">
      <c r="B186" s="48"/>
      <c r="C186" s="228" t="s">
        <v>615</v>
      </c>
      <c r="D186" s="228" t="s">
        <v>262</v>
      </c>
      <c r="E186" s="229" t="s">
        <v>2891</v>
      </c>
      <c r="F186" s="230" t="s">
        <v>2892</v>
      </c>
      <c r="G186" s="231" t="s">
        <v>474</v>
      </c>
      <c r="H186" s="232">
        <v>355</v>
      </c>
      <c r="I186" s="233"/>
      <c r="J186" s="232">
        <f>ROUND(I186*H186,2)</f>
        <v>0</v>
      </c>
      <c r="K186" s="230" t="s">
        <v>266</v>
      </c>
      <c r="L186" s="74"/>
      <c r="M186" s="234" t="s">
        <v>40</v>
      </c>
      <c r="N186" s="235" t="s">
        <v>55</v>
      </c>
      <c r="O186" s="49"/>
      <c r="P186" s="236">
        <f>O186*H186</f>
        <v>0</v>
      </c>
      <c r="Q186" s="236">
        <v>0.0020824</v>
      </c>
      <c r="R186" s="236">
        <f>Q186*H186</f>
        <v>0.7392519999999999</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3503</v>
      </c>
    </row>
    <row r="187" spans="2:47" s="1" customFormat="1" ht="13.5">
      <c r="B187" s="48"/>
      <c r="C187" s="76"/>
      <c r="D187" s="239" t="s">
        <v>269</v>
      </c>
      <c r="E187" s="76"/>
      <c r="F187" s="240" t="s">
        <v>2894</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2895</v>
      </c>
      <c r="G188" s="76"/>
      <c r="H188" s="76"/>
      <c r="I188" s="198"/>
      <c r="J188" s="76"/>
      <c r="K188" s="76"/>
      <c r="L188" s="74"/>
      <c r="M188" s="241"/>
      <c r="N188" s="49"/>
      <c r="O188" s="49"/>
      <c r="P188" s="49"/>
      <c r="Q188" s="49"/>
      <c r="R188" s="49"/>
      <c r="S188" s="49"/>
      <c r="T188" s="97"/>
      <c r="AT188" s="25" t="s">
        <v>343</v>
      </c>
      <c r="AU188" s="25" t="s">
        <v>92</v>
      </c>
    </row>
    <row r="189" spans="2:65" s="1" customFormat="1" ht="22.8" customHeight="1">
      <c r="B189" s="48"/>
      <c r="C189" s="228" t="s">
        <v>622</v>
      </c>
      <c r="D189" s="228" t="s">
        <v>262</v>
      </c>
      <c r="E189" s="229" t="s">
        <v>2896</v>
      </c>
      <c r="F189" s="230" t="s">
        <v>2897</v>
      </c>
      <c r="G189" s="231" t="s">
        <v>474</v>
      </c>
      <c r="H189" s="232">
        <v>36</v>
      </c>
      <c r="I189" s="233"/>
      <c r="J189" s="232">
        <f>ROUND(I189*H189,2)</f>
        <v>0</v>
      </c>
      <c r="K189" s="230" t="s">
        <v>266</v>
      </c>
      <c r="L189" s="74"/>
      <c r="M189" s="234" t="s">
        <v>40</v>
      </c>
      <c r="N189" s="235" t="s">
        <v>55</v>
      </c>
      <c r="O189" s="49"/>
      <c r="P189" s="236">
        <f>O189*H189</f>
        <v>0</v>
      </c>
      <c r="Q189" s="236">
        <v>0</v>
      </c>
      <c r="R189" s="236">
        <f>Q189*H189</f>
        <v>0</v>
      </c>
      <c r="S189" s="236">
        <v>0</v>
      </c>
      <c r="T189" s="237">
        <f>S189*H189</f>
        <v>0</v>
      </c>
      <c r="AR189" s="25" t="s">
        <v>287</v>
      </c>
      <c r="AT189" s="25" t="s">
        <v>262</v>
      </c>
      <c r="AU189" s="25" t="s">
        <v>92</v>
      </c>
      <c r="AY189" s="25" t="s">
        <v>261</v>
      </c>
      <c r="BE189" s="238">
        <f>IF(N189="základní",J189,0)</f>
        <v>0</v>
      </c>
      <c r="BF189" s="238">
        <f>IF(N189="snížená",J189,0)</f>
        <v>0</v>
      </c>
      <c r="BG189" s="238">
        <f>IF(N189="zákl. přenesená",J189,0)</f>
        <v>0</v>
      </c>
      <c r="BH189" s="238">
        <f>IF(N189="sníž. přenesená",J189,0)</f>
        <v>0</v>
      </c>
      <c r="BI189" s="238">
        <f>IF(N189="nulová",J189,0)</f>
        <v>0</v>
      </c>
      <c r="BJ189" s="25" t="s">
        <v>24</v>
      </c>
      <c r="BK189" s="238">
        <f>ROUND(I189*H189,2)</f>
        <v>0</v>
      </c>
      <c r="BL189" s="25" t="s">
        <v>287</v>
      </c>
      <c r="BM189" s="25" t="s">
        <v>3504</v>
      </c>
    </row>
    <row r="190" spans="2:47" s="1" customFormat="1" ht="13.5">
      <c r="B190" s="48"/>
      <c r="C190" s="76"/>
      <c r="D190" s="239" t="s">
        <v>269</v>
      </c>
      <c r="E190" s="76"/>
      <c r="F190" s="240" t="s">
        <v>2899</v>
      </c>
      <c r="G190" s="76"/>
      <c r="H190" s="76"/>
      <c r="I190" s="198"/>
      <c r="J190" s="76"/>
      <c r="K190" s="76"/>
      <c r="L190" s="74"/>
      <c r="M190" s="241"/>
      <c r="N190" s="49"/>
      <c r="O190" s="49"/>
      <c r="P190" s="49"/>
      <c r="Q190" s="49"/>
      <c r="R190" s="49"/>
      <c r="S190" s="49"/>
      <c r="T190" s="97"/>
      <c r="AT190" s="25" t="s">
        <v>269</v>
      </c>
      <c r="AU190" s="25" t="s">
        <v>92</v>
      </c>
    </row>
    <row r="191" spans="2:47" s="1" customFormat="1" ht="13.5">
      <c r="B191" s="48"/>
      <c r="C191" s="76"/>
      <c r="D191" s="239" t="s">
        <v>343</v>
      </c>
      <c r="E191" s="76"/>
      <c r="F191" s="242" t="s">
        <v>2895</v>
      </c>
      <c r="G191" s="76"/>
      <c r="H191" s="76"/>
      <c r="I191" s="198"/>
      <c r="J191" s="76"/>
      <c r="K191" s="76"/>
      <c r="L191" s="74"/>
      <c r="M191" s="241"/>
      <c r="N191" s="49"/>
      <c r="O191" s="49"/>
      <c r="P191" s="49"/>
      <c r="Q191" s="49"/>
      <c r="R191" s="49"/>
      <c r="S191" s="49"/>
      <c r="T191" s="97"/>
      <c r="AT191" s="25" t="s">
        <v>343</v>
      </c>
      <c r="AU191" s="25" t="s">
        <v>92</v>
      </c>
    </row>
    <row r="192" spans="2:51" s="12" customFormat="1" ht="13.5">
      <c r="B192" s="253"/>
      <c r="C192" s="254"/>
      <c r="D192" s="239" t="s">
        <v>278</v>
      </c>
      <c r="E192" s="255" t="s">
        <v>40</v>
      </c>
      <c r="F192" s="256" t="s">
        <v>3505</v>
      </c>
      <c r="G192" s="254"/>
      <c r="H192" s="257">
        <v>36</v>
      </c>
      <c r="I192" s="258"/>
      <c r="J192" s="254"/>
      <c r="K192" s="254"/>
      <c r="L192" s="259"/>
      <c r="M192" s="260"/>
      <c r="N192" s="261"/>
      <c r="O192" s="261"/>
      <c r="P192" s="261"/>
      <c r="Q192" s="261"/>
      <c r="R192" s="261"/>
      <c r="S192" s="261"/>
      <c r="T192" s="262"/>
      <c r="AT192" s="263" t="s">
        <v>278</v>
      </c>
      <c r="AU192" s="263" t="s">
        <v>92</v>
      </c>
      <c r="AV192" s="12" t="s">
        <v>92</v>
      </c>
      <c r="AW192" s="12" t="s">
        <v>47</v>
      </c>
      <c r="AX192" s="12" t="s">
        <v>24</v>
      </c>
      <c r="AY192" s="263" t="s">
        <v>261</v>
      </c>
    </row>
    <row r="193" spans="2:65" s="1" customFormat="1" ht="14.4" customHeight="1">
      <c r="B193" s="48"/>
      <c r="C193" s="228" t="s">
        <v>625</v>
      </c>
      <c r="D193" s="228" t="s">
        <v>262</v>
      </c>
      <c r="E193" s="229" t="s">
        <v>747</v>
      </c>
      <c r="F193" s="230" t="s">
        <v>748</v>
      </c>
      <c r="G193" s="231" t="s">
        <v>340</v>
      </c>
      <c r="H193" s="232">
        <v>177.5</v>
      </c>
      <c r="I193" s="233"/>
      <c r="J193" s="232">
        <f>ROUND(I193*H193,2)</f>
        <v>0</v>
      </c>
      <c r="K193" s="230" t="s">
        <v>266</v>
      </c>
      <c r="L193" s="74"/>
      <c r="M193" s="234" t="s">
        <v>40</v>
      </c>
      <c r="N193" s="235" t="s">
        <v>55</v>
      </c>
      <c r="O193" s="49"/>
      <c r="P193" s="236">
        <f>O193*H193</f>
        <v>0</v>
      </c>
      <c r="Q193" s="236">
        <v>0</v>
      </c>
      <c r="R193" s="236">
        <f>Q193*H193</f>
        <v>0</v>
      </c>
      <c r="S193" s="236">
        <v>0</v>
      </c>
      <c r="T193" s="237">
        <f>S193*H193</f>
        <v>0</v>
      </c>
      <c r="AR193" s="25" t="s">
        <v>287</v>
      </c>
      <c r="AT193" s="25" t="s">
        <v>262</v>
      </c>
      <c r="AU193" s="25" t="s">
        <v>92</v>
      </c>
      <c r="AY193" s="25" t="s">
        <v>261</v>
      </c>
      <c r="BE193" s="238">
        <f>IF(N193="základní",J193,0)</f>
        <v>0</v>
      </c>
      <c r="BF193" s="238">
        <f>IF(N193="snížená",J193,0)</f>
        <v>0</v>
      </c>
      <c r="BG193" s="238">
        <f>IF(N193="zákl. přenesená",J193,0)</f>
        <v>0</v>
      </c>
      <c r="BH193" s="238">
        <f>IF(N193="sníž. přenesená",J193,0)</f>
        <v>0</v>
      </c>
      <c r="BI193" s="238">
        <f>IF(N193="nulová",J193,0)</f>
        <v>0</v>
      </c>
      <c r="BJ193" s="25" t="s">
        <v>24</v>
      </c>
      <c r="BK193" s="238">
        <f>ROUND(I193*H193,2)</f>
        <v>0</v>
      </c>
      <c r="BL193" s="25" t="s">
        <v>287</v>
      </c>
      <c r="BM193" s="25" t="s">
        <v>3506</v>
      </c>
    </row>
    <row r="194" spans="2:47" s="1" customFormat="1" ht="13.5">
      <c r="B194" s="48"/>
      <c r="C194" s="76"/>
      <c r="D194" s="239" t="s">
        <v>269</v>
      </c>
      <c r="E194" s="76"/>
      <c r="F194" s="240" t="s">
        <v>750</v>
      </c>
      <c r="G194" s="76"/>
      <c r="H194" s="76"/>
      <c r="I194" s="198"/>
      <c r="J194" s="76"/>
      <c r="K194" s="76"/>
      <c r="L194" s="74"/>
      <c r="M194" s="241"/>
      <c r="N194" s="49"/>
      <c r="O194" s="49"/>
      <c r="P194" s="49"/>
      <c r="Q194" s="49"/>
      <c r="R194" s="49"/>
      <c r="S194" s="49"/>
      <c r="T194" s="97"/>
      <c r="AT194" s="25" t="s">
        <v>269</v>
      </c>
      <c r="AU194" s="25" t="s">
        <v>92</v>
      </c>
    </row>
    <row r="195" spans="2:51" s="12" customFormat="1" ht="13.5">
      <c r="B195" s="253"/>
      <c r="C195" s="254"/>
      <c r="D195" s="239" t="s">
        <v>278</v>
      </c>
      <c r="E195" s="255" t="s">
        <v>40</v>
      </c>
      <c r="F195" s="256" t="s">
        <v>3507</v>
      </c>
      <c r="G195" s="254"/>
      <c r="H195" s="257">
        <v>177.5</v>
      </c>
      <c r="I195" s="258"/>
      <c r="J195" s="254"/>
      <c r="K195" s="254"/>
      <c r="L195" s="259"/>
      <c r="M195" s="260"/>
      <c r="N195" s="261"/>
      <c r="O195" s="261"/>
      <c r="P195" s="261"/>
      <c r="Q195" s="261"/>
      <c r="R195" s="261"/>
      <c r="S195" s="261"/>
      <c r="T195" s="262"/>
      <c r="AT195" s="263" t="s">
        <v>278</v>
      </c>
      <c r="AU195" s="263" t="s">
        <v>92</v>
      </c>
      <c r="AV195" s="12" t="s">
        <v>92</v>
      </c>
      <c r="AW195" s="12" t="s">
        <v>47</v>
      </c>
      <c r="AX195" s="12" t="s">
        <v>24</v>
      </c>
      <c r="AY195" s="263" t="s">
        <v>261</v>
      </c>
    </row>
    <row r="196" spans="2:63" s="10" customFormat="1" ht="29.85" customHeight="1">
      <c r="B196" s="214"/>
      <c r="C196" s="215"/>
      <c r="D196" s="216" t="s">
        <v>83</v>
      </c>
      <c r="E196" s="274" t="s">
        <v>930</v>
      </c>
      <c r="F196" s="274" t="s">
        <v>931</v>
      </c>
      <c r="G196" s="215"/>
      <c r="H196" s="215"/>
      <c r="I196" s="218"/>
      <c r="J196" s="275">
        <f>BK196</f>
        <v>0</v>
      </c>
      <c r="K196" s="215"/>
      <c r="L196" s="220"/>
      <c r="M196" s="221"/>
      <c r="N196" s="222"/>
      <c r="O196" s="222"/>
      <c r="P196" s="223">
        <f>SUM(P197:P198)</f>
        <v>0</v>
      </c>
      <c r="Q196" s="222"/>
      <c r="R196" s="223">
        <f>SUM(R197:R198)</f>
        <v>0</v>
      </c>
      <c r="S196" s="222"/>
      <c r="T196" s="224">
        <f>SUM(T197:T198)</f>
        <v>0</v>
      </c>
      <c r="AR196" s="225" t="s">
        <v>24</v>
      </c>
      <c r="AT196" s="226" t="s">
        <v>83</v>
      </c>
      <c r="AU196" s="226" t="s">
        <v>24</v>
      </c>
      <c r="AY196" s="225" t="s">
        <v>261</v>
      </c>
      <c r="BK196" s="227">
        <f>SUM(BK197:BK198)</f>
        <v>0</v>
      </c>
    </row>
    <row r="197" spans="2:65" s="1" customFormat="1" ht="22.8" customHeight="1">
      <c r="B197" s="48"/>
      <c r="C197" s="228" t="s">
        <v>631</v>
      </c>
      <c r="D197" s="228" t="s">
        <v>262</v>
      </c>
      <c r="E197" s="229" t="s">
        <v>2925</v>
      </c>
      <c r="F197" s="230" t="s">
        <v>2926</v>
      </c>
      <c r="G197" s="231" t="s">
        <v>363</v>
      </c>
      <c r="H197" s="232">
        <v>3.21</v>
      </c>
      <c r="I197" s="233"/>
      <c r="J197" s="232">
        <f>ROUND(I197*H197,2)</f>
        <v>0</v>
      </c>
      <c r="K197" s="230" t="s">
        <v>266</v>
      </c>
      <c r="L197" s="74"/>
      <c r="M197" s="234" t="s">
        <v>40</v>
      </c>
      <c r="N197" s="235" t="s">
        <v>55</v>
      </c>
      <c r="O197" s="49"/>
      <c r="P197" s="236">
        <f>O197*H197</f>
        <v>0</v>
      </c>
      <c r="Q197" s="236">
        <v>0</v>
      </c>
      <c r="R197" s="236">
        <f>Q197*H197</f>
        <v>0</v>
      </c>
      <c r="S197" s="236">
        <v>0</v>
      </c>
      <c r="T197" s="237">
        <f>S197*H197</f>
        <v>0</v>
      </c>
      <c r="AR197" s="25" t="s">
        <v>287</v>
      </c>
      <c r="AT197" s="25" t="s">
        <v>262</v>
      </c>
      <c r="AU197" s="25" t="s">
        <v>92</v>
      </c>
      <c r="AY197" s="25" t="s">
        <v>261</v>
      </c>
      <c r="BE197" s="238">
        <f>IF(N197="základní",J197,0)</f>
        <v>0</v>
      </c>
      <c r="BF197" s="238">
        <f>IF(N197="snížená",J197,0)</f>
        <v>0</v>
      </c>
      <c r="BG197" s="238">
        <f>IF(N197="zákl. přenesená",J197,0)</f>
        <v>0</v>
      </c>
      <c r="BH197" s="238">
        <f>IF(N197="sníž. přenesená",J197,0)</f>
        <v>0</v>
      </c>
      <c r="BI197" s="238">
        <f>IF(N197="nulová",J197,0)</f>
        <v>0</v>
      </c>
      <c r="BJ197" s="25" t="s">
        <v>24</v>
      </c>
      <c r="BK197" s="238">
        <f>ROUND(I197*H197,2)</f>
        <v>0</v>
      </c>
      <c r="BL197" s="25" t="s">
        <v>287</v>
      </c>
      <c r="BM197" s="25" t="s">
        <v>3508</v>
      </c>
    </row>
    <row r="198" spans="2:47" s="1" customFormat="1" ht="13.5">
      <c r="B198" s="48"/>
      <c r="C198" s="76"/>
      <c r="D198" s="239" t="s">
        <v>269</v>
      </c>
      <c r="E198" s="76"/>
      <c r="F198" s="240" t="s">
        <v>2928</v>
      </c>
      <c r="G198" s="76"/>
      <c r="H198" s="76"/>
      <c r="I198" s="198"/>
      <c r="J198" s="76"/>
      <c r="K198" s="76"/>
      <c r="L198" s="74"/>
      <c r="M198" s="264"/>
      <c r="N198" s="265"/>
      <c r="O198" s="265"/>
      <c r="P198" s="265"/>
      <c r="Q198" s="265"/>
      <c r="R198" s="265"/>
      <c r="S198" s="265"/>
      <c r="T198" s="266"/>
      <c r="AT198" s="25" t="s">
        <v>269</v>
      </c>
      <c r="AU198" s="25" t="s">
        <v>92</v>
      </c>
    </row>
    <row r="199" spans="2:12" s="1" customFormat="1" ht="6.95" customHeight="1">
      <c r="B199" s="69"/>
      <c r="C199" s="70"/>
      <c r="D199" s="70"/>
      <c r="E199" s="70"/>
      <c r="F199" s="70"/>
      <c r="G199" s="70"/>
      <c r="H199" s="70"/>
      <c r="I199" s="180"/>
      <c r="J199" s="70"/>
      <c r="K199" s="70"/>
      <c r="L199" s="74"/>
    </row>
  </sheetData>
  <sheetProtection password="CC35" sheet="1" objects="1" scenarios="1" formatColumns="0" formatRows="0" autoFilter="0"/>
  <autoFilter ref="C84:K198"/>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1" customWidth="1"/>
    <col min="2" max="2" width="1.66796875" style="311" customWidth="1"/>
    <col min="3" max="4" width="5" style="311" customWidth="1"/>
    <col min="5" max="5" width="11.66015625" style="311" customWidth="1"/>
    <col min="6" max="6" width="9.16015625" style="311" customWidth="1"/>
    <col min="7" max="7" width="5" style="311" customWidth="1"/>
    <col min="8" max="8" width="77.83203125" style="311" customWidth="1"/>
    <col min="9" max="10" width="20" style="311" customWidth="1"/>
    <col min="11" max="11" width="1.66796875" style="311" customWidth="1"/>
  </cols>
  <sheetData>
    <row r="1" ht="37.5" customHeight="1"/>
    <row r="2" spans="2:11" ht="7.5" customHeight="1">
      <c r="B2" s="312"/>
      <c r="C2" s="313"/>
      <c r="D2" s="313"/>
      <c r="E2" s="313"/>
      <c r="F2" s="313"/>
      <c r="G2" s="313"/>
      <c r="H2" s="313"/>
      <c r="I2" s="313"/>
      <c r="J2" s="313"/>
      <c r="K2" s="314"/>
    </row>
    <row r="3" spans="2:11" s="16" customFormat="1" ht="45" customHeight="1">
      <c r="B3" s="315"/>
      <c r="C3" s="316" t="s">
        <v>3509</v>
      </c>
      <c r="D3" s="316"/>
      <c r="E3" s="316"/>
      <c r="F3" s="316"/>
      <c r="G3" s="316"/>
      <c r="H3" s="316"/>
      <c r="I3" s="316"/>
      <c r="J3" s="316"/>
      <c r="K3" s="317"/>
    </row>
    <row r="4" spans="2:11" ht="25.5" customHeight="1">
      <c r="B4" s="318"/>
      <c r="C4" s="319" t="s">
        <v>3510</v>
      </c>
      <c r="D4" s="319"/>
      <c r="E4" s="319"/>
      <c r="F4" s="319"/>
      <c r="G4" s="319"/>
      <c r="H4" s="319"/>
      <c r="I4" s="319"/>
      <c r="J4" s="319"/>
      <c r="K4" s="320"/>
    </row>
    <row r="5" spans="2:11" ht="5.25" customHeight="1">
      <c r="B5" s="318"/>
      <c r="C5" s="321"/>
      <c r="D5" s="321"/>
      <c r="E5" s="321"/>
      <c r="F5" s="321"/>
      <c r="G5" s="321"/>
      <c r="H5" s="321"/>
      <c r="I5" s="321"/>
      <c r="J5" s="321"/>
      <c r="K5" s="320"/>
    </row>
    <row r="6" spans="2:11" ht="15" customHeight="1">
      <c r="B6" s="318"/>
      <c r="C6" s="322" t="s">
        <v>3511</v>
      </c>
      <c r="D6" s="322"/>
      <c r="E6" s="322"/>
      <c r="F6" s="322"/>
      <c r="G6" s="322"/>
      <c r="H6" s="322"/>
      <c r="I6" s="322"/>
      <c r="J6" s="322"/>
      <c r="K6" s="320"/>
    </row>
    <row r="7" spans="2:11" ht="15" customHeight="1">
      <c r="B7" s="323"/>
      <c r="C7" s="322" t="s">
        <v>3512</v>
      </c>
      <c r="D7" s="322"/>
      <c r="E7" s="322"/>
      <c r="F7" s="322"/>
      <c r="G7" s="322"/>
      <c r="H7" s="322"/>
      <c r="I7" s="322"/>
      <c r="J7" s="322"/>
      <c r="K7" s="320"/>
    </row>
    <row r="8" spans="2:11" ht="12.75" customHeight="1">
      <c r="B8" s="323"/>
      <c r="C8" s="322"/>
      <c r="D8" s="322"/>
      <c r="E8" s="322"/>
      <c r="F8" s="322"/>
      <c r="G8" s="322"/>
      <c r="H8" s="322"/>
      <c r="I8" s="322"/>
      <c r="J8" s="322"/>
      <c r="K8" s="320"/>
    </row>
    <row r="9" spans="2:11" ht="15" customHeight="1">
      <c r="B9" s="323"/>
      <c r="C9" s="322" t="s">
        <v>3513</v>
      </c>
      <c r="D9" s="322"/>
      <c r="E9" s="322"/>
      <c r="F9" s="322"/>
      <c r="G9" s="322"/>
      <c r="H9" s="322"/>
      <c r="I9" s="322"/>
      <c r="J9" s="322"/>
      <c r="K9" s="320"/>
    </row>
    <row r="10" spans="2:11" ht="15" customHeight="1">
      <c r="B10" s="323"/>
      <c r="C10" s="322"/>
      <c r="D10" s="322" t="s">
        <v>3514</v>
      </c>
      <c r="E10" s="322"/>
      <c r="F10" s="322"/>
      <c r="G10" s="322"/>
      <c r="H10" s="322"/>
      <c r="I10" s="322"/>
      <c r="J10" s="322"/>
      <c r="K10" s="320"/>
    </row>
    <row r="11" spans="2:11" ht="15" customHeight="1">
      <c r="B11" s="323"/>
      <c r="C11" s="324"/>
      <c r="D11" s="322" t="s">
        <v>3515</v>
      </c>
      <c r="E11" s="322"/>
      <c r="F11" s="322"/>
      <c r="G11" s="322"/>
      <c r="H11" s="322"/>
      <c r="I11" s="322"/>
      <c r="J11" s="322"/>
      <c r="K11" s="320"/>
    </row>
    <row r="12" spans="2:11" ht="12.75" customHeight="1">
      <c r="B12" s="323"/>
      <c r="C12" s="324"/>
      <c r="D12" s="324"/>
      <c r="E12" s="324"/>
      <c r="F12" s="324"/>
      <c r="G12" s="324"/>
      <c r="H12" s="324"/>
      <c r="I12" s="324"/>
      <c r="J12" s="324"/>
      <c r="K12" s="320"/>
    </row>
    <row r="13" spans="2:11" ht="15" customHeight="1">
      <c r="B13" s="323"/>
      <c r="C13" s="324"/>
      <c r="D13" s="322" t="s">
        <v>3516</v>
      </c>
      <c r="E13" s="322"/>
      <c r="F13" s="322"/>
      <c r="G13" s="322"/>
      <c r="H13" s="322"/>
      <c r="I13" s="322"/>
      <c r="J13" s="322"/>
      <c r="K13" s="320"/>
    </row>
    <row r="14" spans="2:11" ht="15" customHeight="1">
      <c r="B14" s="323"/>
      <c r="C14" s="324"/>
      <c r="D14" s="322" t="s">
        <v>3517</v>
      </c>
      <c r="E14" s="322"/>
      <c r="F14" s="322"/>
      <c r="G14" s="322"/>
      <c r="H14" s="322"/>
      <c r="I14" s="322"/>
      <c r="J14" s="322"/>
      <c r="K14" s="320"/>
    </row>
    <row r="15" spans="2:11" ht="15" customHeight="1">
      <c r="B15" s="323"/>
      <c r="C15" s="324"/>
      <c r="D15" s="322" t="s">
        <v>3518</v>
      </c>
      <c r="E15" s="322"/>
      <c r="F15" s="322"/>
      <c r="G15" s="322"/>
      <c r="H15" s="322"/>
      <c r="I15" s="322"/>
      <c r="J15" s="322"/>
      <c r="K15" s="320"/>
    </row>
    <row r="16" spans="2:11" ht="15" customHeight="1">
      <c r="B16" s="323"/>
      <c r="C16" s="324"/>
      <c r="D16" s="324"/>
      <c r="E16" s="325" t="s">
        <v>99</v>
      </c>
      <c r="F16" s="322" t="s">
        <v>3519</v>
      </c>
      <c r="G16" s="322"/>
      <c r="H16" s="322"/>
      <c r="I16" s="322"/>
      <c r="J16" s="322"/>
      <c r="K16" s="320"/>
    </row>
    <row r="17" spans="2:11" ht="15" customHeight="1">
      <c r="B17" s="323"/>
      <c r="C17" s="324"/>
      <c r="D17" s="324"/>
      <c r="E17" s="325" t="s">
        <v>112</v>
      </c>
      <c r="F17" s="322" t="s">
        <v>3520</v>
      </c>
      <c r="G17" s="322"/>
      <c r="H17" s="322"/>
      <c r="I17" s="322"/>
      <c r="J17" s="322"/>
      <c r="K17" s="320"/>
    </row>
    <row r="18" spans="2:11" ht="15" customHeight="1">
      <c r="B18" s="323"/>
      <c r="C18" s="324"/>
      <c r="D18" s="324"/>
      <c r="E18" s="325" t="s">
        <v>3521</v>
      </c>
      <c r="F18" s="322" t="s">
        <v>3522</v>
      </c>
      <c r="G18" s="322"/>
      <c r="H18" s="322"/>
      <c r="I18" s="322"/>
      <c r="J18" s="322"/>
      <c r="K18" s="320"/>
    </row>
    <row r="19" spans="2:11" ht="15" customHeight="1">
      <c r="B19" s="323"/>
      <c r="C19" s="324"/>
      <c r="D19" s="324"/>
      <c r="E19" s="325" t="s">
        <v>88</v>
      </c>
      <c r="F19" s="322" t="s">
        <v>89</v>
      </c>
      <c r="G19" s="322"/>
      <c r="H19" s="322"/>
      <c r="I19" s="322"/>
      <c r="J19" s="322"/>
      <c r="K19" s="320"/>
    </row>
    <row r="20" spans="2:11" ht="15" customHeight="1">
      <c r="B20" s="323"/>
      <c r="C20" s="324"/>
      <c r="D20" s="324"/>
      <c r="E20" s="325" t="s">
        <v>3523</v>
      </c>
      <c r="F20" s="322" t="s">
        <v>3524</v>
      </c>
      <c r="G20" s="322"/>
      <c r="H20" s="322"/>
      <c r="I20" s="322"/>
      <c r="J20" s="322"/>
      <c r="K20" s="320"/>
    </row>
    <row r="21" spans="2:11" ht="15" customHeight="1">
      <c r="B21" s="323"/>
      <c r="C21" s="324"/>
      <c r="D21" s="324"/>
      <c r="E21" s="325" t="s">
        <v>95</v>
      </c>
      <c r="F21" s="322" t="s">
        <v>3525</v>
      </c>
      <c r="G21" s="322"/>
      <c r="H21" s="322"/>
      <c r="I21" s="322"/>
      <c r="J21" s="322"/>
      <c r="K21" s="320"/>
    </row>
    <row r="22" spans="2:11" ht="12.75" customHeight="1">
      <c r="B22" s="323"/>
      <c r="C22" s="324"/>
      <c r="D22" s="324"/>
      <c r="E22" s="324"/>
      <c r="F22" s="324"/>
      <c r="G22" s="324"/>
      <c r="H22" s="324"/>
      <c r="I22" s="324"/>
      <c r="J22" s="324"/>
      <c r="K22" s="320"/>
    </row>
    <row r="23" spans="2:11" ht="15" customHeight="1">
      <c r="B23" s="323"/>
      <c r="C23" s="322" t="s">
        <v>3526</v>
      </c>
      <c r="D23" s="322"/>
      <c r="E23" s="322"/>
      <c r="F23" s="322"/>
      <c r="G23" s="322"/>
      <c r="H23" s="322"/>
      <c r="I23" s="322"/>
      <c r="J23" s="322"/>
      <c r="K23" s="320"/>
    </row>
    <row r="24" spans="2:11" ht="15" customHeight="1">
      <c r="B24" s="323"/>
      <c r="C24" s="322" t="s">
        <v>3527</v>
      </c>
      <c r="D24" s="322"/>
      <c r="E24" s="322"/>
      <c r="F24" s="322"/>
      <c r="G24" s="322"/>
      <c r="H24" s="322"/>
      <c r="I24" s="322"/>
      <c r="J24" s="322"/>
      <c r="K24" s="320"/>
    </row>
    <row r="25" spans="2:11" ht="15" customHeight="1">
      <c r="B25" s="323"/>
      <c r="C25" s="322"/>
      <c r="D25" s="322" t="s">
        <v>3528</v>
      </c>
      <c r="E25" s="322"/>
      <c r="F25" s="322"/>
      <c r="G25" s="322"/>
      <c r="H25" s="322"/>
      <c r="I25" s="322"/>
      <c r="J25" s="322"/>
      <c r="K25" s="320"/>
    </row>
    <row r="26" spans="2:11" ht="15" customHeight="1">
      <c r="B26" s="323"/>
      <c r="C26" s="324"/>
      <c r="D26" s="322" t="s">
        <v>3529</v>
      </c>
      <c r="E26" s="322"/>
      <c r="F26" s="322"/>
      <c r="G26" s="322"/>
      <c r="H26" s="322"/>
      <c r="I26" s="322"/>
      <c r="J26" s="322"/>
      <c r="K26" s="320"/>
    </row>
    <row r="27" spans="2:11" ht="12.75" customHeight="1">
      <c r="B27" s="323"/>
      <c r="C27" s="324"/>
      <c r="D27" s="324"/>
      <c r="E27" s="324"/>
      <c r="F27" s="324"/>
      <c r="G27" s="324"/>
      <c r="H27" s="324"/>
      <c r="I27" s="324"/>
      <c r="J27" s="324"/>
      <c r="K27" s="320"/>
    </row>
    <row r="28" spans="2:11" ht="15" customHeight="1">
      <c r="B28" s="323"/>
      <c r="C28" s="324"/>
      <c r="D28" s="322" t="s">
        <v>3530</v>
      </c>
      <c r="E28" s="322"/>
      <c r="F28" s="322"/>
      <c r="G28" s="322"/>
      <c r="H28" s="322"/>
      <c r="I28" s="322"/>
      <c r="J28" s="322"/>
      <c r="K28" s="320"/>
    </row>
    <row r="29" spans="2:11" ht="15" customHeight="1">
      <c r="B29" s="323"/>
      <c r="C29" s="324"/>
      <c r="D29" s="322" t="s">
        <v>3531</v>
      </c>
      <c r="E29" s="322"/>
      <c r="F29" s="322"/>
      <c r="G29" s="322"/>
      <c r="H29" s="322"/>
      <c r="I29" s="322"/>
      <c r="J29" s="322"/>
      <c r="K29" s="320"/>
    </row>
    <row r="30" spans="2:11" ht="12.75" customHeight="1">
      <c r="B30" s="323"/>
      <c r="C30" s="324"/>
      <c r="D30" s="324"/>
      <c r="E30" s="324"/>
      <c r="F30" s="324"/>
      <c r="G30" s="324"/>
      <c r="H30" s="324"/>
      <c r="I30" s="324"/>
      <c r="J30" s="324"/>
      <c r="K30" s="320"/>
    </row>
    <row r="31" spans="2:11" ht="15" customHeight="1">
      <c r="B31" s="323"/>
      <c r="C31" s="324"/>
      <c r="D31" s="322" t="s">
        <v>3532</v>
      </c>
      <c r="E31" s="322"/>
      <c r="F31" s="322"/>
      <c r="G31" s="322"/>
      <c r="H31" s="322"/>
      <c r="I31" s="322"/>
      <c r="J31" s="322"/>
      <c r="K31" s="320"/>
    </row>
    <row r="32" spans="2:11" ht="15" customHeight="1">
      <c r="B32" s="323"/>
      <c r="C32" s="324"/>
      <c r="D32" s="322" t="s">
        <v>3533</v>
      </c>
      <c r="E32" s="322"/>
      <c r="F32" s="322"/>
      <c r="G32" s="322"/>
      <c r="H32" s="322"/>
      <c r="I32" s="322"/>
      <c r="J32" s="322"/>
      <c r="K32" s="320"/>
    </row>
    <row r="33" spans="2:11" ht="15" customHeight="1">
      <c r="B33" s="323"/>
      <c r="C33" s="324"/>
      <c r="D33" s="322" t="s">
        <v>3534</v>
      </c>
      <c r="E33" s="322"/>
      <c r="F33" s="322"/>
      <c r="G33" s="322"/>
      <c r="H33" s="322"/>
      <c r="I33" s="322"/>
      <c r="J33" s="322"/>
      <c r="K33" s="320"/>
    </row>
    <row r="34" spans="2:11" ht="15" customHeight="1">
      <c r="B34" s="323"/>
      <c r="C34" s="324"/>
      <c r="D34" s="322"/>
      <c r="E34" s="326" t="s">
        <v>245</v>
      </c>
      <c r="F34" s="322"/>
      <c r="G34" s="322" t="s">
        <v>3535</v>
      </c>
      <c r="H34" s="322"/>
      <c r="I34" s="322"/>
      <c r="J34" s="322"/>
      <c r="K34" s="320"/>
    </row>
    <row r="35" spans="2:11" ht="30.75" customHeight="1">
      <c r="B35" s="323"/>
      <c r="C35" s="324"/>
      <c r="D35" s="322"/>
      <c r="E35" s="326" t="s">
        <v>3536</v>
      </c>
      <c r="F35" s="322"/>
      <c r="G35" s="322" t="s">
        <v>3537</v>
      </c>
      <c r="H35" s="322"/>
      <c r="I35" s="322"/>
      <c r="J35" s="322"/>
      <c r="K35" s="320"/>
    </row>
    <row r="36" spans="2:11" ht="15" customHeight="1">
      <c r="B36" s="323"/>
      <c r="C36" s="324"/>
      <c r="D36" s="322"/>
      <c r="E36" s="326" t="s">
        <v>65</v>
      </c>
      <c r="F36" s="322"/>
      <c r="G36" s="322" t="s">
        <v>3538</v>
      </c>
      <c r="H36" s="322"/>
      <c r="I36" s="322"/>
      <c r="J36" s="322"/>
      <c r="K36" s="320"/>
    </row>
    <row r="37" spans="2:11" ht="15" customHeight="1">
      <c r="B37" s="323"/>
      <c r="C37" s="324"/>
      <c r="D37" s="322"/>
      <c r="E37" s="326" t="s">
        <v>246</v>
      </c>
      <c r="F37" s="322"/>
      <c r="G37" s="322" t="s">
        <v>3539</v>
      </c>
      <c r="H37" s="322"/>
      <c r="I37" s="322"/>
      <c r="J37" s="322"/>
      <c r="K37" s="320"/>
    </row>
    <row r="38" spans="2:11" ht="15" customHeight="1">
      <c r="B38" s="323"/>
      <c r="C38" s="324"/>
      <c r="D38" s="322"/>
      <c r="E38" s="326" t="s">
        <v>247</v>
      </c>
      <c r="F38" s="322"/>
      <c r="G38" s="322" t="s">
        <v>3540</v>
      </c>
      <c r="H38" s="322"/>
      <c r="I38" s="322"/>
      <c r="J38" s="322"/>
      <c r="K38" s="320"/>
    </row>
    <row r="39" spans="2:11" ht="15" customHeight="1">
      <c r="B39" s="323"/>
      <c r="C39" s="324"/>
      <c r="D39" s="322"/>
      <c r="E39" s="326" t="s">
        <v>248</v>
      </c>
      <c r="F39" s="322"/>
      <c r="G39" s="322" t="s">
        <v>3541</v>
      </c>
      <c r="H39" s="322"/>
      <c r="I39" s="322"/>
      <c r="J39" s="322"/>
      <c r="K39" s="320"/>
    </row>
    <row r="40" spans="2:11" ht="15" customHeight="1">
      <c r="B40" s="323"/>
      <c r="C40" s="324"/>
      <c r="D40" s="322"/>
      <c r="E40" s="326" t="s">
        <v>3542</v>
      </c>
      <c r="F40" s="322"/>
      <c r="G40" s="322" t="s">
        <v>3543</v>
      </c>
      <c r="H40" s="322"/>
      <c r="I40" s="322"/>
      <c r="J40" s="322"/>
      <c r="K40" s="320"/>
    </row>
    <row r="41" spans="2:11" ht="15" customHeight="1">
      <c r="B41" s="323"/>
      <c r="C41" s="324"/>
      <c r="D41" s="322"/>
      <c r="E41" s="326"/>
      <c r="F41" s="322"/>
      <c r="G41" s="322" t="s">
        <v>3544</v>
      </c>
      <c r="H41" s="322"/>
      <c r="I41" s="322"/>
      <c r="J41" s="322"/>
      <c r="K41" s="320"/>
    </row>
    <row r="42" spans="2:11" ht="15" customHeight="1">
      <c r="B42" s="323"/>
      <c r="C42" s="324"/>
      <c r="D42" s="322"/>
      <c r="E42" s="326" t="s">
        <v>3545</v>
      </c>
      <c r="F42" s="322"/>
      <c r="G42" s="322" t="s">
        <v>3546</v>
      </c>
      <c r="H42" s="322"/>
      <c r="I42" s="322"/>
      <c r="J42" s="322"/>
      <c r="K42" s="320"/>
    </row>
    <row r="43" spans="2:11" ht="15" customHeight="1">
      <c r="B43" s="323"/>
      <c r="C43" s="324"/>
      <c r="D43" s="322"/>
      <c r="E43" s="326" t="s">
        <v>250</v>
      </c>
      <c r="F43" s="322"/>
      <c r="G43" s="322" t="s">
        <v>3547</v>
      </c>
      <c r="H43" s="322"/>
      <c r="I43" s="322"/>
      <c r="J43" s="322"/>
      <c r="K43" s="320"/>
    </row>
    <row r="44" spans="2:11" ht="12.75" customHeight="1">
      <c r="B44" s="323"/>
      <c r="C44" s="324"/>
      <c r="D44" s="322"/>
      <c r="E44" s="322"/>
      <c r="F44" s="322"/>
      <c r="G44" s="322"/>
      <c r="H44" s="322"/>
      <c r="I44" s="322"/>
      <c r="J44" s="322"/>
      <c r="K44" s="320"/>
    </row>
    <row r="45" spans="2:11" ht="15" customHeight="1">
      <c r="B45" s="323"/>
      <c r="C45" s="324"/>
      <c r="D45" s="322" t="s">
        <v>3548</v>
      </c>
      <c r="E45" s="322"/>
      <c r="F45" s="322"/>
      <c r="G45" s="322"/>
      <c r="H45" s="322"/>
      <c r="I45" s="322"/>
      <c r="J45" s="322"/>
      <c r="K45" s="320"/>
    </row>
    <row r="46" spans="2:11" ht="15" customHeight="1">
      <c r="B46" s="323"/>
      <c r="C46" s="324"/>
      <c r="D46" s="324"/>
      <c r="E46" s="322" t="s">
        <v>3549</v>
      </c>
      <c r="F46" s="322"/>
      <c r="G46" s="322"/>
      <c r="H46" s="322"/>
      <c r="I46" s="322"/>
      <c r="J46" s="322"/>
      <c r="K46" s="320"/>
    </row>
    <row r="47" spans="2:11" ht="15" customHeight="1">
      <c r="B47" s="323"/>
      <c r="C47" s="324"/>
      <c r="D47" s="324"/>
      <c r="E47" s="322" t="s">
        <v>3550</v>
      </c>
      <c r="F47" s="322"/>
      <c r="G47" s="322"/>
      <c r="H47" s="322"/>
      <c r="I47" s="322"/>
      <c r="J47" s="322"/>
      <c r="K47" s="320"/>
    </row>
    <row r="48" spans="2:11" ht="15" customHeight="1">
      <c r="B48" s="323"/>
      <c r="C48" s="324"/>
      <c r="D48" s="324"/>
      <c r="E48" s="322" t="s">
        <v>3551</v>
      </c>
      <c r="F48" s="322"/>
      <c r="G48" s="322"/>
      <c r="H48" s="322"/>
      <c r="I48" s="322"/>
      <c r="J48" s="322"/>
      <c r="K48" s="320"/>
    </row>
    <row r="49" spans="2:11" ht="15" customHeight="1">
      <c r="B49" s="323"/>
      <c r="C49" s="324"/>
      <c r="D49" s="322" t="s">
        <v>3552</v>
      </c>
      <c r="E49" s="322"/>
      <c r="F49" s="322"/>
      <c r="G49" s="322"/>
      <c r="H49" s="322"/>
      <c r="I49" s="322"/>
      <c r="J49" s="322"/>
      <c r="K49" s="320"/>
    </row>
    <row r="50" spans="2:11" ht="25.5" customHeight="1">
      <c r="B50" s="318"/>
      <c r="C50" s="319" t="s">
        <v>3553</v>
      </c>
      <c r="D50" s="319"/>
      <c r="E50" s="319"/>
      <c r="F50" s="319"/>
      <c r="G50" s="319"/>
      <c r="H50" s="319"/>
      <c r="I50" s="319"/>
      <c r="J50" s="319"/>
      <c r="K50" s="320"/>
    </row>
    <row r="51" spans="2:11" ht="5.25" customHeight="1">
      <c r="B51" s="318"/>
      <c r="C51" s="321"/>
      <c r="D51" s="321"/>
      <c r="E51" s="321"/>
      <c r="F51" s="321"/>
      <c r="G51" s="321"/>
      <c r="H51" s="321"/>
      <c r="I51" s="321"/>
      <c r="J51" s="321"/>
      <c r="K51" s="320"/>
    </row>
    <row r="52" spans="2:11" ht="15" customHeight="1">
      <c r="B52" s="318"/>
      <c r="C52" s="322" t="s">
        <v>3554</v>
      </c>
      <c r="D52" s="322"/>
      <c r="E52" s="322"/>
      <c r="F52" s="322"/>
      <c r="G52" s="322"/>
      <c r="H52" s="322"/>
      <c r="I52" s="322"/>
      <c r="J52" s="322"/>
      <c r="K52" s="320"/>
    </row>
    <row r="53" spans="2:11" ht="15" customHeight="1">
      <c r="B53" s="318"/>
      <c r="C53" s="322" t="s">
        <v>3555</v>
      </c>
      <c r="D53" s="322"/>
      <c r="E53" s="322"/>
      <c r="F53" s="322"/>
      <c r="G53" s="322"/>
      <c r="H53" s="322"/>
      <c r="I53" s="322"/>
      <c r="J53" s="322"/>
      <c r="K53" s="320"/>
    </row>
    <row r="54" spans="2:11" ht="12.75" customHeight="1">
      <c r="B54" s="318"/>
      <c r="C54" s="322"/>
      <c r="D54" s="322"/>
      <c r="E54" s="322"/>
      <c r="F54" s="322"/>
      <c r="G54" s="322"/>
      <c r="H54" s="322"/>
      <c r="I54" s="322"/>
      <c r="J54" s="322"/>
      <c r="K54" s="320"/>
    </row>
    <row r="55" spans="2:11" ht="15" customHeight="1">
      <c r="B55" s="318"/>
      <c r="C55" s="322" t="s">
        <v>3556</v>
      </c>
      <c r="D55" s="322"/>
      <c r="E55" s="322"/>
      <c r="F55" s="322"/>
      <c r="G55" s="322"/>
      <c r="H55" s="322"/>
      <c r="I55" s="322"/>
      <c r="J55" s="322"/>
      <c r="K55" s="320"/>
    </row>
    <row r="56" spans="2:11" ht="15" customHeight="1">
      <c r="B56" s="318"/>
      <c r="C56" s="324"/>
      <c r="D56" s="322" t="s">
        <v>3557</v>
      </c>
      <c r="E56" s="322"/>
      <c r="F56" s="322"/>
      <c r="G56" s="322"/>
      <c r="H56" s="322"/>
      <c r="I56" s="322"/>
      <c r="J56" s="322"/>
      <c r="K56" s="320"/>
    </row>
    <row r="57" spans="2:11" ht="15" customHeight="1">
      <c r="B57" s="318"/>
      <c r="C57" s="324"/>
      <c r="D57" s="322" t="s">
        <v>3558</v>
      </c>
      <c r="E57" s="322"/>
      <c r="F57" s="322"/>
      <c r="G57" s="322"/>
      <c r="H57" s="322"/>
      <c r="I57" s="322"/>
      <c r="J57" s="322"/>
      <c r="K57" s="320"/>
    </row>
    <row r="58" spans="2:11" ht="15" customHeight="1">
      <c r="B58" s="318"/>
      <c r="C58" s="324"/>
      <c r="D58" s="322" t="s">
        <v>3559</v>
      </c>
      <c r="E58" s="322"/>
      <c r="F58" s="322"/>
      <c r="G58" s="322"/>
      <c r="H58" s="322"/>
      <c r="I58" s="322"/>
      <c r="J58" s="322"/>
      <c r="K58" s="320"/>
    </row>
    <row r="59" spans="2:11" ht="15" customHeight="1">
      <c r="B59" s="318"/>
      <c r="C59" s="324"/>
      <c r="D59" s="322" t="s">
        <v>3560</v>
      </c>
      <c r="E59" s="322"/>
      <c r="F59" s="322"/>
      <c r="G59" s="322"/>
      <c r="H59" s="322"/>
      <c r="I59" s="322"/>
      <c r="J59" s="322"/>
      <c r="K59" s="320"/>
    </row>
    <row r="60" spans="2:11" ht="15" customHeight="1">
      <c r="B60" s="318"/>
      <c r="C60" s="324"/>
      <c r="D60" s="327" t="s">
        <v>3561</v>
      </c>
      <c r="E60" s="327"/>
      <c r="F60" s="327"/>
      <c r="G60" s="327"/>
      <c r="H60" s="327"/>
      <c r="I60" s="327"/>
      <c r="J60" s="327"/>
      <c r="K60" s="320"/>
    </row>
    <row r="61" spans="2:11" ht="15" customHeight="1">
      <c r="B61" s="318"/>
      <c r="C61" s="324"/>
      <c r="D61" s="322" t="s">
        <v>3562</v>
      </c>
      <c r="E61" s="322"/>
      <c r="F61" s="322"/>
      <c r="G61" s="322"/>
      <c r="H61" s="322"/>
      <c r="I61" s="322"/>
      <c r="J61" s="322"/>
      <c r="K61" s="320"/>
    </row>
    <row r="62" spans="2:11" ht="12.75" customHeight="1">
      <c r="B62" s="318"/>
      <c r="C62" s="324"/>
      <c r="D62" s="324"/>
      <c r="E62" s="328"/>
      <c r="F62" s="324"/>
      <c r="G62" s="324"/>
      <c r="H62" s="324"/>
      <c r="I62" s="324"/>
      <c r="J62" s="324"/>
      <c r="K62" s="320"/>
    </row>
    <row r="63" spans="2:11" ht="15" customHeight="1">
      <c r="B63" s="318"/>
      <c r="C63" s="324"/>
      <c r="D63" s="322" t="s">
        <v>3563</v>
      </c>
      <c r="E63" s="322"/>
      <c r="F63" s="322"/>
      <c r="G63" s="322"/>
      <c r="H63" s="322"/>
      <c r="I63" s="322"/>
      <c r="J63" s="322"/>
      <c r="K63" s="320"/>
    </row>
    <row r="64" spans="2:11" ht="15" customHeight="1">
      <c r="B64" s="318"/>
      <c r="C64" s="324"/>
      <c r="D64" s="327" t="s">
        <v>3564</v>
      </c>
      <c r="E64" s="327"/>
      <c r="F64" s="327"/>
      <c r="G64" s="327"/>
      <c r="H64" s="327"/>
      <c r="I64" s="327"/>
      <c r="J64" s="327"/>
      <c r="K64" s="320"/>
    </row>
    <row r="65" spans="2:11" ht="15" customHeight="1">
      <c r="B65" s="318"/>
      <c r="C65" s="324"/>
      <c r="D65" s="322" t="s">
        <v>3565</v>
      </c>
      <c r="E65" s="322"/>
      <c r="F65" s="322"/>
      <c r="G65" s="322"/>
      <c r="H65" s="322"/>
      <c r="I65" s="322"/>
      <c r="J65" s="322"/>
      <c r="K65" s="320"/>
    </row>
    <row r="66" spans="2:11" ht="15" customHeight="1">
      <c r="B66" s="318"/>
      <c r="C66" s="324"/>
      <c r="D66" s="322" t="s">
        <v>3566</v>
      </c>
      <c r="E66" s="322"/>
      <c r="F66" s="322"/>
      <c r="G66" s="322"/>
      <c r="H66" s="322"/>
      <c r="I66" s="322"/>
      <c r="J66" s="322"/>
      <c r="K66" s="320"/>
    </row>
    <row r="67" spans="2:11" ht="15" customHeight="1">
      <c r="B67" s="318"/>
      <c r="C67" s="324"/>
      <c r="D67" s="322" t="s">
        <v>3567</v>
      </c>
      <c r="E67" s="322"/>
      <c r="F67" s="322"/>
      <c r="G67" s="322"/>
      <c r="H67" s="322"/>
      <c r="I67" s="322"/>
      <c r="J67" s="322"/>
      <c r="K67" s="320"/>
    </row>
    <row r="68" spans="2:11" ht="15" customHeight="1">
      <c r="B68" s="318"/>
      <c r="C68" s="324"/>
      <c r="D68" s="322" t="s">
        <v>3568</v>
      </c>
      <c r="E68" s="322"/>
      <c r="F68" s="322"/>
      <c r="G68" s="322"/>
      <c r="H68" s="322"/>
      <c r="I68" s="322"/>
      <c r="J68" s="322"/>
      <c r="K68" s="320"/>
    </row>
    <row r="69" spans="2:11" ht="12.75" customHeight="1">
      <c r="B69" s="329"/>
      <c r="C69" s="330"/>
      <c r="D69" s="330"/>
      <c r="E69" s="330"/>
      <c r="F69" s="330"/>
      <c r="G69" s="330"/>
      <c r="H69" s="330"/>
      <c r="I69" s="330"/>
      <c r="J69" s="330"/>
      <c r="K69" s="331"/>
    </row>
    <row r="70" spans="2:11" ht="18.75" customHeight="1">
      <c r="B70" s="332"/>
      <c r="C70" s="332"/>
      <c r="D70" s="332"/>
      <c r="E70" s="332"/>
      <c r="F70" s="332"/>
      <c r="G70" s="332"/>
      <c r="H70" s="332"/>
      <c r="I70" s="332"/>
      <c r="J70" s="332"/>
      <c r="K70" s="333"/>
    </row>
    <row r="71" spans="2:11" ht="18.75" customHeight="1">
      <c r="B71" s="333"/>
      <c r="C71" s="333"/>
      <c r="D71" s="333"/>
      <c r="E71" s="333"/>
      <c r="F71" s="333"/>
      <c r="G71" s="333"/>
      <c r="H71" s="333"/>
      <c r="I71" s="333"/>
      <c r="J71" s="333"/>
      <c r="K71" s="333"/>
    </row>
    <row r="72" spans="2:11" ht="7.5" customHeight="1">
      <c r="B72" s="334"/>
      <c r="C72" s="335"/>
      <c r="D72" s="335"/>
      <c r="E72" s="335"/>
      <c r="F72" s="335"/>
      <c r="G72" s="335"/>
      <c r="H72" s="335"/>
      <c r="I72" s="335"/>
      <c r="J72" s="335"/>
      <c r="K72" s="336"/>
    </row>
    <row r="73" spans="2:11" ht="45" customHeight="1">
      <c r="B73" s="337"/>
      <c r="C73" s="338" t="s">
        <v>232</v>
      </c>
      <c r="D73" s="338"/>
      <c r="E73" s="338"/>
      <c r="F73" s="338"/>
      <c r="G73" s="338"/>
      <c r="H73" s="338"/>
      <c r="I73" s="338"/>
      <c r="J73" s="338"/>
      <c r="K73" s="339"/>
    </row>
    <row r="74" spans="2:11" ht="17.25" customHeight="1">
      <c r="B74" s="337"/>
      <c r="C74" s="340" t="s">
        <v>3569</v>
      </c>
      <c r="D74" s="340"/>
      <c r="E74" s="340"/>
      <c r="F74" s="340" t="s">
        <v>3570</v>
      </c>
      <c r="G74" s="341"/>
      <c r="H74" s="340" t="s">
        <v>246</v>
      </c>
      <c r="I74" s="340" t="s">
        <v>69</v>
      </c>
      <c r="J74" s="340" t="s">
        <v>3571</v>
      </c>
      <c r="K74" s="339"/>
    </row>
    <row r="75" spans="2:11" ht="17.25" customHeight="1">
      <c r="B75" s="337"/>
      <c r="C75" s="342" t="s">
        <v>3572</v>
      </c>
      <c r="D75" s="342"/>
      <c r="E75" s="342"/>
      <c r="F75" s="343" t="s">
        <v>3573</v>
      </c>
      <c r="G75" s="344"/>
      <c r="H75" s="342"/>
      <c r="I75" s="342"/>
      <c r="J75" s="342" t="s">
        <v>3574</v>
      </c>
      <c r="K75" s="339"/>
    </row>
    <row r="76" spans="2:11" ht="5.25" customHeight="1">
      <c r="B76" s="337"/>
      <c r="C76" s="345"/>
      <c r="D76" s="345"/>
      <c r="E76" s="345"/>
      <c r="F76" s="345"/>
      <c r="G76" s="346"/>
      <c r="H76" s="345"/>
      <c r="I76" s="345"/>
      <c r="J76" s="345"/>
      <c r="K76" s="339"/>
    </row>
    <row r="77" spans="2:11" ht="15" customHeight="1">
      <c r="B77" s="337"/>
      <c r="C77" s="326" t="s">
        <v>65</v>
      </c>
      <c r="D77" s="345"/>
      <c r="E77" s="345"/>
      <c r="F77" s="347" t="s">
        <v>3575</v>
      </c>
      <c r="G77" s="346"/>
      <c r="H77" s="326" t="s">
        <v>3576</v>
      </c>
      <c r="I77" s="326" t="s">
        <v>3577</v>
      </c>
      <c r="J77" s="326">
        <v>20</v>
      </c>
      <c r="K77" s="339"/>
    </row>
    <row r="78" spans="2:11" ht="15" customHeight="1">
      <c r="B78" s="337"/>
      <c r="C78" s="326" t="s">
        <v>3578</v>
      </c>
      <c r="D78" s="326"/>
      <c r="E78" s="326"/>
      <c r="F78" s="347" t="s">
        <v>3575</v>
      </c>
      <c r="G78" s="346"/>
      <c r="H78" s="326" t="s">
        <v>3579</v>
      </c>
      <c r="I78" s="326" t="s">
        <v>3577</v>
      </c>
      <c r="J78" s="326">
        <v>120</v>
      </c>
      <c r="K78" s="339"/>
    </row>
    <row r="79" spans="2:11" ht="15" customHeight="1">
      <c r="B79" s="348"/>
      <c r="C79" s="326" t="s">
        <v>3580</v>
      </c>
      <c r="D79" s="326"/>
      <c r="E79" s="326"/>
      <c r="F79" s="347" t="s">
        <v>3581</v>
      </c>
      <c r="G79" s="346"/>
      <c r="H79" s="326" t="s">
        <v>3582</v>
      </c>
      <c r="I79" s="326" t="s">
        <v>3577</v>
      </c>
      <c r="J79" s="326">
        <v>50</v>
      </c>
      <c r="K79" s="339"/>
    </row>
    <row r="80" spans="2:11" ht="15" customHeight="1">
      <c r="B80" s="348"/>
      <c r="C80" s="326" t="s">
        <v>3583</v>
      </c>
      <c r="D80" s="326"/>
      <c r="E80" s="326"/>
      <c r="F80" s="347" t="s">
        <v>3575</v>
      </c>
      <c r="G80" s="346"/>
      <c r="H80" s="326" t="s">
        <v>3584</v>
      </c>
      <c r="I80" s="326" t="s">
        <v>3585</v>
      </c>
      <c r="J80" s="326"/>
      <c r="K80" s="339"/>
    </row>
    <row r="81" spans="2:11" ht="15" customHeight="1">
      <c r="B81" s="348"/>
      <c r="C81" s="349" t="s">
        <v>3586</v>
      </c>
      <c r="D81" s="349"/>
      <c r="E81" s="349"/>
      <c r="F81" s="350" t="s">
        <v>3581</v>
      </c>
      <c r="G81" s="349"/>
      <c r="H81" s="349" t="s">
        <v>3587</v>
      </c>
      <c r="I81" s="349" t="s">
        <v>3577</v>
      </c>
      <c r="J81" s="349">
        <v>15</v>
      </c>
      <c r="K81" s="339"/>
    </row>
    <row r="82" spans="2:11" ht="15" customHeight="1">
      <c r="B82" s="348"/>
      <c r="C82" s="349" t="s">
        <v>3588</v>
      </c>
      <c r="D82" s="349"/>
      <c r="E82" s="349"/>
      <c r="F82" s="350" t="s">
        <v>3581</v>
      </c>
      <c r="G82" s="349"/>
      <c r="H82" s="349" t="s">
        <v>3589</v>
      </c>
      <c r="I82" s="349" t="s">
        <v>3577</v>
      </c>
      <c r="J82" s="349">
        <v>15</v>
      </c>
      <c r="K82" s="339"/>
    </row>
    <row r="83" spans="2:11" ht="15" customHeight="1">
      <c r="B83" s="348"/>
      <c r="C83" s="349" t="s">
        <v>3590</v>
      </c>
      <c r="D83" s="349"/>
      <c r="E83" s="349"/>
      <c r="F83" s="350" t="s">
        <v>3581</v>
      </c>
      <c r="G83" s="349"/>
      <c r="H83" s="349" t="s">
        <v>3591</v>
      </c>
      <c r="I83" s="349" t="s">
        <v>3577</v>
      </c>
      <c r="J83" s="349">
        <v>20</v>
      </c>
      <c r="K83" s="339"/>
    </row>
    <row r="84" spans="2:11" ht="15" customHeight="1">
      <c r="B84" s="348"/>
      <c r="C84" s="349" t="s">
        <v>3592</v>
      </c>
      <c r="D84" s="349"/>
      <c r="E84" s="349"/>
      <c r="F84" s="350" t="s">
        <v>3581</v>
      </c>
      <c r="G84" s="349"/>
      <c r="H84" s="349" t="s">
        <v>3593</v>
      </c>
      <c r="I84" s="349" t="s">
        <v>3577</v>
      </c>
      <c r="J84" s="349">
        <v>20</v>
      </c>
      <c r="K84" s="339"/>
    </row>
    <row r="85" spans="2:11" ht="15" customHeight="1">
      <c r="B85" s="348"/>
      <c r="C85" s="326" t="s">
        <v>3594</v>
      </c>
      <c r="D85" s="326"/>
      <c r="E85" s="326"/>
      <c r="F85" s="347" t="s">
        <v>3581</v>
      </c>
      <c r="G85" s="346"/>
      <c r="H85" s="326" t="s">
        <v>3595</v>
      </c>
      <c r="I85" s="326" t="s">
        <v>3577</v>
      </c>
      <c r="J85" s="326">
        <v>50</v>
      </c>
      <c r="K85" s="339"/>
    </row>
    <row r="86" spans="2:11" ht="15" customHeight="1">
      <c r="B86" s="348"/>
      <c r="C86" s="326" t="s">
        <v>3596</v>
      </c>
      <c r="D86" s="326"/>
      <c r="E86" s="326"/>
      <c r="F86" s="347" t="s">
        <v>3581</v>
      </c>
      <c r="G86" s="346"/>
      <c r="H86" s="326" t="s">
        <v>3597</v>
      </c>
      <c r="I86" s="326" t="s">
        <v>3577</v>
      </c>
      <c r="J86" s="326">
        <v>20</v>
      </c>
      <c r="K86" s="339"/>
    </row>
    <row r="87" spans="2:11" ht="15" customHeight="1">
      <c r="B87" s="348"/>
      <c r="C87" s="326" t="s">
        <v>3598</v>
      </c>
      <c r="D87" s="326"/>
      <c r="E87" s="326"/>
      <c r="F87" s="347" t="s">
        <v>3581</v>
      </c>
      <c r="G87" s="346"/>
      <c r="H87" s="326" t="s">
        <v>3599</v>
      </c>
      <c r="I87" s="326" t="s">
        <v>3577</v>
      </c>
      <c r="J87" s="326">
        <v>20</v>
      </c>
      <c r="K87" s="339"/>
    </row>
    <row r="88" spans="2:11" ht="15" customHeight="1">
      <c r="B88" s="348"/>
      <c r="C88" s="326" t="s">
        <v>3600</v>
      </c>
      <c r="D88" s="326"/>
      <c r="E88" s="326"/>
      <c r="F88" s="347" t="s">
        <v>3581</v>
      </c>
      <c r="G88" s="346"/>
      <c r="H88" s="326" t="s">
        <v>3601</v>
      </c>
      <c r="I88" s="326" t="s">
        <v>3577</v>
      </c>
      <c r="J88" s="326">
        <v>50</v>
      </c>
      <c r="K88" s="339"/>
    </row>
    <row r="89" spans="2:11" ht="15" customHeight="1">
      <c r="B89" s="348"/>
      <c r="C89" s="326" t="s">
        <v>3602</v>
      </c>
      <c r="D89" s="326"/>
      <c r="E89" s="326"/>
      <c r="F89" s="347" t="s">
        <v>3581</v>
      </c>
      <c r="G89" s="346"/>
      <c r="H89" s="326" t="s">
        <v>3602</v>
      </c>
      <c r="I89" s="326" t="s">
        <v>3577</v>
      </c>
      <c r="J89" s="326">
        <v>50</v>
      </c>
      <c r="K89" s="339"/>
    </row>
    <row r="90" spans="2:11" ht="15" customHeight="1">
      <c r="B90" s="348"/>
      <c r="C90" s="326" t="s">
        <v>251</v>
      </c>
      <c r="D90" s="326"/>
      <c r="E90" s="326"/>
      <c r="F90" s="347" t="s">
        <v>3581</v>
      </c>
      <c r="G90" s="346"/>
      <c r="H90" s="326" t="s">
        <v>3603</v>
      </c>
      <c r="I90" s="326" t="s">
        <v>3577</v>
      </c>
      <c r="J90" s="326">
        <v>255</v>
      </c>
      <c r="K90" s="339"/>
    </row>
    <row r="91" spans="2:11" ht="15" customHeight="1">
      <c r="B91" s="348"/>
      <c r="C91" s="326" t="s">
        <v>3604</v>
      </c>
      <c r="D91" s="326"/>
      <c r="E91" s="326"/>
      <c r="F91" s="347" t="s">
        <v>3575</v>
      </c>
      <c r="G91" s="346"/>
      <c r="H91" s="326" t="s">
        <v>3605</v>
      </c>
      <c r="I91" s="326" t="s">
        <v>3606</v>
      </c>
      <c r="J91" s="326"/>
      <c r="K91" s="339"/>
    </row>
    <row r="92" spans="2:11" ht="15" customHeight="1">
      <c r="B92" s="348"/>
      <c r="C92" s="326" t="s">
        <v>3607</v>
      </c>
      <c r="D92" s="326"/>
      <c r="E92" s="326"/>
      <c r="F92" s="347" t="s">
        <v>3575</v>
      </c>
      <c r="G92" s="346"/>
      <c r="H92" s="326" t="s">
        <v>3608</v>
      </c>
      <c r="I92" s="326" t="s">
        <v>3609</v>
      </c>
      <c r="J92" s="326"/>
      <c r="K92" s="339"/>
    </row>
    <row r="93" spans="2:11" ht="15" customHeight="1">
      <c r="B93" s="348"/>
      <c r="C93" s="326" t="s">
        <v>3610</v>
      </c>
      <c r="D93" s="326"/>
      <c r="E93" s="326"/>
      <c r="F93" s="347" t="s">
        <v>3575</v>
      </c>
      <c r="G93" s="346"/>
      <c r="H93" s="326" t="s">
        <v>3610</v>
      </c>
      <c r="I93" s="326" t="s">
        <v>3609</v>
      </c>
      <c r="J93" s="326"/>
      <c r="K93" s="339"/>
    </row>
    <row r="94" spans="2:11" ht="15" customHeight="1">
      <c r="B94" s="348"/>
      <c r="C94" s="326" t="s">
        <v>50</v>
      </c>
      <c r="D94" s="326"/>
      <c r="E94" s="326"/>
      <c r="F94" s="347" t="s">
        <v>3575</v>
      </c>
      <c r="G94" s="346"/>
      <c r="H94" s="326" t="s">
        <v>3611</v>
      </c>
      <c r="I94" s="326" t="s">
        <v>3609</v>
      </c>
      <c r="J94" s="326"/>
      <c r="K94" s="339"/>
    </row>
    <row r="95" spans="2:11" ht="15" customHeight="1">
      <c r="B95" s="348"/>
      <c r="C95" s="326" t="s">
        <v>60</v>
      </c>
      <c r="D95" s="326"/>
      <c r="E95" s="326"/>
      <c r="F95" s="347" t="s">
        <v>3575</v>
      </c>
      <c r="G95" s="346"/>
      <c r="H95" s="326" t="s">
        <v>3612</v>
      </c>
      <c r="I95" s="326" t="s">
        <v>3609</v>
      </c>
      <c r="J95" s="326"/>
      <c r="K95" s="339"/>
    </row>
    <row r="96" spans="2:11" ht="15" customHeight="1">
      <c r="B96" s="351"/>
      <c r="C96" s="352"/>
      <c r="D96" s="352"/>
      <c r="E96" s="352"/>
      <c r="F96" s="352"/>
      <c r="G96" s="352"/>
      <c r="H96" s="352"/>
      <c r="I96" s="352"/>
      <c r="J96" s="352"/>
      <c r="K96" s="353"/>
    </row>
    <row r="97" spans="2:11" ht="18.75" customHeight="1">
      <c r="B97" s="354"/>
      <c r="C97" s="355"/>
      <c r="D97" s="355"/>
      <c r="E97" s="355"/>
      <c r="F97" s="355"/>
      <c r="G97" s="355"/>
      <c r="H97" s="355"/>
      <c r="I97" s="355"/>
      <c r="J97" s="355"/>
      <c r="K97" s="354"/>
    </row>
    <row r="98" spans="2:11" ht="18.75" customHeight="1">
      <c r="B98" s="333"/>
      <c r="C98" s="333"/>
      <c r="D98" s="333"/>
      <c r="E98" s="333"/>
      <c r="F98" s="333"/>
      <c r="G98" s="333"/>
      <c r="H98" s="333"/>
      <c r="I98" s="333"/>
      <c r="J98" s="333"/>
      <c r="K98" s="333"/>
    </row>
    <row r="99" spans="2:11" ht="7.5" customHeight="1">
      <c r="B99" s="334"/>
      <c r="C99" s="335"/>
      <c r="D99" s="335"/>
      <c r="E99" s="335"/>
      <c r="F99" s="335"/>
      <c r="G99" s="335"/>
      <c r="H99" s="335"/>
      <c r="I99" s="335"/>
      <c r="J99" s="335"/>
      <c r="K99" s="336"/>
    </row>
    <row r="100" spans="2:11" ht="45" customHeight="1">
      <c r="B100" s="337"/>
      <c r="C100" s="338" t="s">
        <v>3613</v>
      </c>
      <c r="D100" s="338"/>
      <c r="E100" s="338"/>
      <c r="F100" s="338"/>
      <c r="G100" s="338"/>
      <c r="H100" s="338"/>
      <c r="I100" s="338"/>
      <c r="J100" s="338"/>
      <c r="K100" s="339"/>
    </row>
    <row r="101" spans="2:11" ht="17.25" customHeight="1">
      <c r="B101" s="337"/>
      <c r="C101" s="340" t="s">
        <v>3569</v>
      </c>
      <c r="D101" s="340"/>
      <c r="E101" s="340"/>
      <c r="F101" s="340" t="s">
        <v>3570</v>
      </c>
      <c r="G101" s="341"/>
      <c r="H101" s="340" t="s">
        <v>246</v>
      </c>
      <c r="I101" s="340" t="s">
        <v>69</v>
      </c>
      <c r="J101" s="340" t="s">
        <v>3571</v>
      </c>
      <c r="K101" s="339"/>
    </row>
    <row r="102" spans="2:11" ht="17.25" customHeight="1">
      <c r="B102" s="337"/>
      <c r="C102" s="342" t="s">
        <v>3572</v>
      </c>
      <c r="D102" s="342"/>
      <c r="E102" s="342"/>
      <c r="F102" s="343" t="s">
        <v>3573</v>
      </c>
      <c r="G102" s="344"/>
      <c r="H102" s="342"/>
      <c r="I102" s="342"/>
      <c r="J102" s="342" t="s">
        <v>3574</v>
      </c>
      <c r="K102" s="339"/>
    </row>
    <row r="103" spans="2:11" ht="5.25" customHeight="1">
      <c r="B103" s="337"/>
      <c r="C103" s="340"/>
      <c r="D103" s="340"/>
      <c r="E103" s="340"/>
      <c r="F103" s="340"/>
      <c r="G103" s="356"/>
      <c r="H103" s="340"/>
      <c r="I103" s="340"/>
      <c r="J103" s="340"/>
      <c r="K103" s="339"/>
    </row>
    <row r="104" spans="2:11" ht="15" customHeight="1">
      <c r="B104" s="337"/>
      <c r="C104" s="326" t="s">
        <v>65</v>
      </c>
      <c r="D104" s="345"/>
      <c r="E104" s="345"/>
      <c r="F104" s="347" t="s">
        <v>3575</v>
      </c>
      <c r="G104" s="356"/>
      <c r="H104" s="326" t="s">
        <v>3614</v>
      </c>
      <c r="I104" s="326" t="s">
        <v>3577</v>
      </c>
      <c r="J104" s="326">
        <v>20</v>
      </c>
      <c r="K104" s="339"/>
    </row>
    <row r="105" spans="2:11" ht="15" customHeight="1">
      <c r="B105" s="337"/>
      <c r="C105" s="326" t="s">
        <v>3578</v>
      </c>
      <c r="D105" s="326"/>
      <c r="E105" s="326"/>
      <c r="F105" s="347" t="s">
        <v>3575</v>
      </c>
      <c r="G105" s="326"/>
      <c r="H105" s="326" t="s">
        <v>3614</v>
      </c>
      <c r="I105" s="326" t="s">
        <v>3577</v>
      </c>
      <c r="J105" s="326">
        <v>120</v>
      </c>
      <c r="K105" s="339"/>
    </row>
    <row r="106" spans="2:11" ht="15" customHeight="1">
      <c r="B106" s="348"/>
      <c r="C106" s="326" t="s">
        <v>3580</v>
      </c>
      <c r="D106" s="326"/>
      <c r="E106" s="326"/>
      <c r="F106" s="347" t="s">
        <v>3581</v>
      </c>
      <c r="G106" s="326"/>
      <c r="H106" s="326" t="s">
        <v>3614</v>
      </c>
      <c r="I106" s="326" t="s">
        <v>3577</v>
      </c>
      <c r="J106" s="326">
        <v>50</v>
      </c>
      <c r="K106" s="339"/>
    </row>
    <row r="107" spans="2:11" ht="15" customHeight="1">
      <c r="B107" s="348"/>
      <c r="C107" s="326" t="s">
        <v>3583</v>
      </c>
      <c r="D107" s="326"/>
      <c r="E107" s="326"/>
      <c r="F107" s="347" t="s">
        <v>3575</v>
      </c>
      <c r="G107" s="326"/>
      <c r="H107" s="326" t="s">
        <v>3614</v>
      </c>
      <c r="I107" s="326" t="s">
        <v>3585</v>
      </c>
      <c r="J107" s="326"/>
      <c r="K107" s="339"/>
    </row>
    <row r="108" spans="2:11" ht="15" customHeight="1">
      <c r="B108" s="348"/>
      <c r="C108" s="326" t="s">
        <v>3594</v>
      </c>
      <c r="D108" s="326"/>
      <c r="E108" s="326"/>
      <c r="F108" s="347" t="s">
        <v>3581</v>
      </c>
      <c r="G108" s="326"/>
      <c r="H108" s="326" t="s">
        <v>3614</v>
      </c>
      <c r="I108" s="326" t="s">
        <v>3577</v>
      </c>
      <c r="J108" s="326">
        <v>50</v>
      </c>
      <c r="K108" s="339"/>
    </row>
    <row r="109" spans="2:11" ht="15" customHeight="1">
      <c r="B109" s="348"/>
      <c r="C109" s="326" t="s">
        <v>3602</v>
      </c>
      <c r="D109" s="326"/>
      <c r="E109" s="326"/>
      <c r="F109" s="347" t="s">
        <v>3581</v>
      </c>
      <c r="G109" s="326"/>
      <c r="H109" s="326" t="s">
        <v>3614</v>
      </c>
      <c r="I109" s="326" t="s">
        <v>3577</v>
      </c>
      <c r="J109" s="326">
        <v>50</v>
      </c>
      <c r="K109" s="339"/>
    </row>
    <row r="110" spans="2:11" ht="15" customHeight="1">
      <c r="B110" s="348"/>
      <c r="C110" s="326" t="s">
        <v>3600</v>
      </c>
      <c r="D110" s="326"/>
      <c r="E110" s="326"/>
      <c r="F110" s="347" t="s">
        <v>3581</v>
      </c>
      <c r="G110" s="326"/>
      <c r="H110" s="326" t="s">
        <v>3614</v>
      </c>
      <c r="I110" s="326" t="s">
        <v>3577</v>
      </c>
      <c r="J110" s="326">
        <v>50</v>
      </c>
      <c r="K110" s="339"/>
    </row>
    <row r="111" spans="2:11" ht="15" customHeight="1">
      <c r="B111" s="348"/>
      <c r="C111" s="326" t="s">
        <v>65</v>
      </c>
      <c r="D111" s="326"/>
      <c r="E111" s="326"/>
      <c r="F111" s="347" t="s">
        <v>3575</v>
      </c>
      <c r="G111" s="326"/>
      <c r="H111" s="326" t="s">
        <v>3615</v>
      </c>
      <c r="I111" s="326" t="s">
        <v>3577</v>
      </c>
      <c r="J111" s="326">
        <v>20</v>
      </c>
      <c r="K111" s="339"/>
    </row>
    <row r="112" spans="2:11" ht="15" customHeight="1">
      <c r="B112" s="348"/>
      <c r="C112" s="326" t="s">
        <v>3616</v>
      </c>
      <c r="D112" s="326"/>
      <c r="E112" s="326"/>
      <c r="F112" s="347" t="s">
        <v>3575</v>
      </c>
      <c r="G112" s="326"/>
      <c r="H112" s="326" t="s">
        <v>3617</v>
      </c>
      <c r="I112" s="326" t="s">
        <v>3577</v>
      </c>
      <c r="J112" s="326">
        <v>120</v>
      </c>
      <c r="K112" s="339"/>
    </row>
    <row r="113" spans="2:11" ht="15" customHeight="1">
      <c r="B113" s="348"/>
      <c r="C113" s="326" t="s">
        <v>50</v>
      </c>
      <c r="D113" s="326"/>
      <c r="E113" s="326"/>
      <c r="F113" s="347" t="s">
        <v>3575</v>
      </c>
      <c r="G113" s="326"/>
      <c r="H113" s="326" t="s">
        <v>3618</v>
      </c>
      <c r="I113" s="326" t="s">
        <v>3609</v>
      </c>
      <c r="J113" s="326"/>
      <c r="K113" s="339"/>
    </row>
    <row r="114" spans="2:11" ht="15" customHeight="1">
      <c r="B114" s="348"/>
      <c r="C114" s="326" t="s">
        <v>60</v>
      </c>
      <c r="D114" s="326"/>
      <c r="E114" s="326"/>
      <c r="F114" s="347" t="s">
        <v>3575</v>
      </c>
      <c r="G114" s="326"/>
      <c r="H114" s="326" t="s">
        <v>3619</v>
      </c>
      <c r="I114" s="326" t="s">
        <v>3609</v>
      </c>
      <c r="J114" s="326"/>
      <c r="K114" s="339"/>
    </row>
    <row r="115" spans="2:11" ht="15" customHeight="1">
      <c r="B115" s="348"/>
      <c r="C115" s="326" t="s">
        <v>69</v>
      </c>
      <c r="D115" s="326"/>
      <c r="E115" s="326"/>
      <c r="F115" s="347" t="s">
        <v>3575</v>
      </c>
      <c r="G115" s="326"/>
      <c r="H115" s="326" t="s">
        <v>3620</v>
      </c>
      <c r="I115" s="326" t="s">
        <v>3621</v>
      </c>
      <c r="J115" s="326"/>
      <c r="K115" s="339"/>
    </row>
    <row r="116" spans="2:11" ht="15" customHeight="1">
      <c r="B116" s="351"/>
      <c r="C116" s="357"/>
      <c r="D116" s="357"/>
      <c r="E116" s="357"/>
      <c r="F116" s="357"/>
      <c r="G116" s="357"/>
      <c r="H116" s="357"/>
      <c r="I116" s="357"/>
      <c r="J116" s="357"/>
      <c r="K116" s="353"/>
    </row>
    <row r="117" spans="2:11" ht="18.75" customHeight="1">
      <c r="B117" s="358"/>
      <c r="C117" s="322"/>
      <c r="D117" s="322"/>
      <c r="E117" s="322"/>
      <c r="F117" s="359"/>
      <c r="G117" s="322"/>
      <c r="H117" s="322"/>
      <c r="I117" s="322"/>
      <c r="J117" s="322"/>
      <c r="K117" s="358"/>
    </row>
    <row r="118" spans="2:11" ht="18.75" customHeight="1">
      <c r="B118" s="333"/>
      <c r="C118" s="333"/>
      <c r="D118" s="333"/>
      <c r="E118" s="333"/>
      <c r="F118" s="333"/>
      <c r="G118" s="333"/>
      <c r="H118" s="333"/>
      <c r="I118" s="333"/>
      <c r="J118" s="333"/>
      <c r="K118" s="333"/>
    </row>
    <row r="119" spans="2:11" ht="7.5" customHeight="1">
      <c r="B119" s="360"/>
      <c r="C119" s="361"/>
      <c r="D119" s="361"/>
      <c r="E119" s="361"/>
      <c r="F119" s="361"/>
      <c r="G119" s="361"/>
      <c r="H119" s="361"/>
      <c r="I119" s="361"/>
      <c r="J119" s="361"/>
      <c r="K119" s="362"/>
    </row>
    <row r="120" spans="2:11" ht="45" customHeight="1">
      <c r="B120" s="363"/>
      <c r="C120" s="316" t="s">
        <v>3622</v>
      </c>
      <c r="D120" s="316"/>
      <c r="E120" s="316"/>
      <c r="F120" s="316"/>
      <c r="G120" s="316"/>
      <c r="H120" s="316"/>
      <c r="I120" s="316"/>
      <c r="J120" s="316"/>
      <c r="K120" s="364"/>
    </row>
    <row r="121" spans="2:11" ht="17.25" customHeight="1">
      <c r="B121" s="365"/>
      <c r="C121" s="340" t="s">
        <v>3569</v>
      </c>
      <c r="D121" s="340"/>
      <c r="E121" s="340"/>
      <c r="F121" s="340" t="s">
        <v>3570</v>
      </c>
      <c r="G121" s="341"/>
      <c r="H121" s="340" t="s">
        <v>246</v>
      </c>
      <c r="I121" s="340" t="s">
        <v>69</v>
      </c>
      <c r="J121" s="340" t="s">
        <v>3571</v>
      </c>
      <c r="K121" s="366"/>
    </row>
    <row r="122" spans="2:11" ht="17.25" customHeight="1">
      <c r="B122" s="365"/>
      <c r="C122" s="342" t="s">
        <v>3572</v>
      </c>
      <c r="D122" s="342"/>
      <c r="E122" s="342"/>
      <c r="F122" s="343" t="s">
        <v>3573</v>
      </c>
      <c r="G122" s="344"/>
      <c r="H122" s="342"/>
      <c r="I122" s="342"/>
      <c r="J122" s="342" t="s">
        <v>3574</v>
      </c>
      <c r="K122" s="366"/>
    </row>
    <row r="123" spans="2:11" ht="5.25" customHeight="1">
      <c r="B123" s="367"/>
      <c r="C123" s="345"/>
      <c r="D123" s="345"/>
      <c r="E123" s="345"/>
      <c r="F123" s="345"/>
      <c r="G123" s="326"/>
      <c r="H123" s="345"/>
      <c r="I123" s="345"/>
      <c r="J123" s="345"/>
      <c r="K123" s="368"/>
    </row>
    <row r="124" spans="2:11" ht="15" customHeight="1">
      <c r="B124" s="367"/>
      <c r="C124" s="326" t="s">
        <v>3578</v>
      </c>
      <c r="D124" s="345"/>
      <c r="E124" s="345"/>
      <c r="F124" s="347" t="s">
        <v>3575</v>
      </c>
      <c r="G124" s="326"/>
      <c r="H124" s="326" t="s">
        <v>3614</v>
      </c>
      <c r="I124" s="326" t="s">
        <v>3577</v>
      </c>
      <c r="J124" s="326">
        <v>120</v>
      </c>
      <c r="K124" s="369"/>
    </row>
    <row r="125" spans="2:11" ht="15" customHeight="1">
      <c r="B125" s="367"/>
      <c r="C125" s="326" t="s">
        <v>3623</v>
      </c>
      <c r="D125" s="326"/>
      <c r="E125" s="326"/>
      <c r="F125" s="347" t="s">
        <v>3575</v>
      </c>
      <c r="G125" s="326"/>
      <c r="H125" s="326" t="s">
        <v>3624</v>
      </c>
      <c r="I125" s="326" t="s">
        <v>3577</v>
      </c>
      <c r="J125" s="326" t="s">
        <v>3625</v>
      </c>
      <c r="K125" s="369"/>
    </row>
    <row r="126" spans="2:11" ht="15" customHeight="1">
      <c r="B126" s="367"/>
      <c r="C126" s="326" t="s">
        <v>95</v>
      </c>
      <c r="D126" s="326"/>
      <c r="E126" s="326"/>
      <c r="F126" s="347" t="s">
        <v>3575</v>
      </c>
      <c r="G126" s="326"/>
      <c r="H126" s="326" t="s">
        <v>3626</v>
      </c>
      <c r="I126" s="326" t="s">
        <v>3577</v>
      </c>
      <c r="J126" s="326" t="s">
        <v>3625</v>
      </c>
      <c r="K126" s="369"/>
    </row>
    <row r="127" spans="2:11" ht="15" customHeight="1">
      <c r="B127" s="367"/>
      <c r="C127" s="326" t="s">
        <v>3586</v>
      </c>
      <c r="D127" s="326"/>
      <c r="E127" s="326"/>
      <c r="F127" s="347" t="s">
        <v>3581</v>
      </c>
      <c r="G127" s="326"/>
      <c r="H127" s="326" t="s">
        <v>3587</v>
      </c>
      <c r="I127" s="326" t="s">
        <v>3577</v>
      </c>
      <c r="J127" s="326">
        <v>15</v>
      </c>
      <c r="K127" s="369"/>
    </row>
    <row r="128" spans="2:11" ht="15" customHeight="1">
      <c r="B128" s="367"/>
      <c r="C128" s="349" t="s">
        <v>3588</v>
      </c>
      <c r="D128" s="349"/>
      <c r="E128" s="349"/>
      <c r="F128" s="350" t="s">
        <v>3581</v>
      </c>
      <c r="G128" s="349"/>
      <c r="H128" s="349" t="s">
        <v>3589</v>
      </c>
      <c r="I128" s="349" t="s">
        <v>3577</v>
      </c>
      <c r="J128" s="349">
        <v>15</v>
      </c>
      <c r="K128" s="369"/>
    </row>
    <row r="129" spans="2:11" ht="15" customHeight="1">
      <c r="B129" s="367"/>
      <c r="C129" s="349" t="s">
        <v>3590</v>
      </c>
      <c r="D129" s="349"/>
      <c r="E129" s="349"/>
      <c r="F129" s="350" t="s">
        <v>3581</v>
      </c>
      <c r="G129" s="349"/>
      <c r="H129" s="349" t="s">
        <v>3591</v>
      </c>
      <c r="I129" s="349" t="s">
        <v>3577</v>
      </c>
      <c r="J129" s="349">
        <v>20</v>
      </c>
      <c r="K129" s="369"/>
    </row>
    <row r="130" spans="2:11" ht="15" customHeight="1">
      <c r="B130" s="367"/>
      <c r="C130" s="349" t="s">
        <v>3592</v>
      </c>
      <c r="D130" s="349"/>
      <c r="E130" s="349"/>
      <c r="F130" s="350" t="s">
        <v>3581</v>
      </c>
      <c r="G130" s="349"/>
      <c r="H130" s="349" t="s">
        <v>3593</v>
      </c>
      <c r="I130" s="349" t="s">
        <v>3577</v>
      </c>
      <c r="J130" s="349">
        <v>20</v>
      </c>
      <c r="K130" s="369"/>
    </row>
    <row r="131" spans="2:11" ht="15" customHeight="1">
      <c r="B131" s="367"/>
      <c r="C131" s="326" t="s">
        <v>3580</v>
      </c>
      <c r="D131" s="326"/>
      <c r="E131" s="326"/>
      <c r="F131" s="347" t="s">
        <v>3581</v>
      </c>
      <c r="G131" s="326"/>
      <c r="H131" s="326" t="s">
        <v>3614</v>
      </c>
      <c r="I131" s="326" t="s">
        <v>3577</v>
      </c>
      <c r="J131" s="326">
        <v>50</v>
      </c>
      <c r="K131" s="369"/>
    </row>
    <row r="132" spans="2:11" ht="15" customHeight="1">
      <c r="B132" s="367"/>
      <c r="C132" s="326" t="s">
        <v>3594</v>
      </c>
      <c r="D132" s="326"/>
      <c r="E132" s="326"/>
      <c r="F132" s="347" t="s">
        <v>3581</v>
      </c>
      <c r="G132" s="326"/>
      <c r="H132" s="326" t="s">
        <v>3614</v>
      </c>
      <c r="I132" s="326" t="s">
        <v>3577</v>
      </c>
      <c r="J132" s="326">
        <v>50</v>
      </c>
      <c r="K132" s="369"/>
    </row>
    <row r="133" spans="2:11" ht="15" customHeight="1">
      <c r="B133" s="367"/>
      <c r="C133" s="326" t="s">
        <v>3600</v>
      </c>
      <c r="D133" s="326"/>
      <c r="E133" s="326"/>
      <c r="F133" s="347" t="s">
        <v>3581</v>
      </c>
      <c r="G133" s="326"/>
      <c r="H133" s="326" t="s">
        <v>3614</v>
      </c>
      <c r="I133" s="326" t="s">
        <v>3577</v>
      </c>
      <c r="J133" s="326">
        <v>50</v>
      </c>
      <c r="K133" s="369"/>
    </row>
    <row r="134" spans="2:11" ht="15" customHeight="1">
      <c r="B134" s="367"/>
      <c r="C134" s="326" t="s">
        <v>3602</v>
      </c>
      <c r="D134" s="326"/>
      <c r="E134" s="326"/>
      <c r="F134" s="347" t="s">
        <v>3581</v>
      </c>
      <c r="G134" s="326"/>
      <c r="H134" s="326" t="s">
        <v>3614</v>
      </c>
      <c r="I134" s="326" t="s">
        <v>3577</v>
      </c>
      <c r="J134" s="326">
        <v>50</v>
      </c>
      <c r="K134" s="369"/>
    </row>
    <row r="135" spans="2:11" ht="15" customHeight="1">
      <c r="B135" s="367"/>
      <c r="C135" s="326" t="s">
        <v>251</v>
      </c>
      <c r="D135" s="326"/>
      <c r="E135" s="326"/>
      <c r="F135" s="347" t="s">
        <v>3581</v>
      </c>
      <c r="G135" s="326"/>
      <c r="H135" s="326" t="s">
        <v>3627</v>
      </c>
      <c r="I135" s="326" t="s">
        <v>3577</v>
      </c>
      <c r="J135" s="326">
        <v>255</v>
      </c>
      <c r="K135" s="369"/>
    </row>
    <row r="136" spans="2:11" ht="15" customHeight="1">
      <c r="B136" s="367"/>
      <c r="C136" s="326" t="s">
        <v>3604</v>
      </c>
      <c r="D136" s="326"/>
      <c r="E136" s="326"/>
      <c r="F136" s="347" t="s">
        <v>3575</v>
      </c>
      <c r="G136" s="326"/>
      <c r="H136" s="326" t="s">
        <v>3628</v>
      </c>
      <c r="I136" s="326" t="s">
        <v>3606</v>
      </c>
      <c r="J136" s="326"/>
      <c r="K136" s="369"/>
    </row>
    <row r="137" spans="2:11" ht="15" customHeight="1">
      <c r="B137" s="367"/>
      <c r="C137" s="326" t="s">
        <v>3607</v>
      </c>
      <c r="D137" s="326"/>
      <c r="E137" s="326"/>
      <c r="F137" s="347" t="s">
        <v>3575</v>
      </c>
      <c r="G137" s="326"/>
      <c r="H137" s="326" t="s">
        <v>3629</v>
      </c>
      <c r="I137" s="326" t="s">
        <v>3609</v>
      </c>
      <c r="J137" s="326"/>
      <c r="K137" s="369"/>
    </row>
    <row r="138" spans="2:11" ht="15" customHeight="1">
      <c r="B138" s="367"/>
      <c r="C138" s="326" t="s">
        <v>3610</v>
      </c>
      <c r="D138" s="326"/>
      <c r="E138" s="326"/>
      <c r="F138" s="347" t="s">
        <v>3575</v>
      </c>
      <c r="G138" s="326"/>
      <c r="H138" s="326" t="s">
        <v>3610</v>
      </c>
      <c r="I138" s="326" t="s">
        <v>3609</v>
      </c>
      <c r="J138" s="326"/>
      <c r="K138" s="369"/>
    </row>
    <row r="139" spans="2:11" ht="15" customHeight="1">
      <c r="B139" s="367"/>
      <c r="C139" s="326" t="s">
        <v>50</v>
      </c>
      <c r="D139" s="326"/>
      <c r="E139" s="326"/>
      <c r="F139" s="347" t="s">
        <v>3575</v>
      </c>
      <c r="G139" s="326"/>
      <c r="H139" s="326" t="s">
        <v>3630</v>
      </c>
      <c r="I139" s="326" t="s">
        <v>3609</v>
      </c>
      <c r="J139" s="326"/>
      <c r="K139" s="369"/>
    </row>
    <row r="140" spans="2:11" ht="15" customHeight="1">
      <c r="B140" s="367"/>
      <c r="C140" s="326" t="s">
        <v>3631</v>
      </c>
      <c r="D140" s="326"/>
      <c r="E140" s="326"/>
      <c r="F140" s="347" t="s">
        <v>3575</v>
      </c>
      <c r="G140" s="326"/>
      <c r="H140" s="326" t="s">
        <v>3632</v>
      </c>
      <c r="I140" s="326" t="s">
        <v>3609</v>
      </c>
      <c r="J140" s="326"/>
      <c r="K140" s="369"/>
    </row>
    <row r="141" spans="2:11" ht="15" customHeight="1">
      <c r="B141" s="370"/>
      <c r="C141" s="371"/>
      <c r="D141" s="371"/>
      <c r="E141" s="371"/>
      <c r="F141" s="371"/>
      <c r="G141" s="371"/>
      <c r="H141" s="371"/>
      <c r="I141" s="371"/>
      <c r="J141" s="371"/>
      <c r="K141" s="372"/>
    </row>
    <row r="142" spans="2:11" ht="18.75" customHeight="1">
      <c r="B142" s="322"/>
      <c r="C142" s="322"/>
      <c r="D142" s="322"/>
      <c r="E142" s="322"/>
      <c r="F142" s="359"/>
      <c r="G142" s="322"/>
      <c r="H142" s="322"/>
      <c r="I142" s="322"/>
      <c r="J142" s="322"/>
      <c r="K142" s="322"/>
    </row>
    <row r="143" spans="2:11" ht="18.75" customHeight="1">
      <c r="B143" s="333"/>
      <c r="C143" s="333"/>
      <c r="D143" s="333"/>
      <c r="E143" s="333"/>
      <c r="F143" s="333"/>
      <c r="G143" s="333"/>
      <c r="H143" s="333"/>
      <c r="I143" s="333"/>
      <c r="J143" s="333"/>
      <c r="K143" s="333"/>
    </row>
    <row r="144" spans="2:11" ht="7.5" customHeight="1">
      <c r="B144" s="334"/>
      <c r="C144" s="335"/>
      <c r="D144" s="335"/>
      <c r="E144" s="335"/>
      <c r="F144" s="335"/>
      <c r="G144" s="335"/>
      <c r="H144" s="335"/>
      <c r="I144" s="335"/>
      <c r="J144" s="335"/>
      <c r="K144" s="336"/>
    </row>
    <row r="145" spans="2:11" ht="45" customHeight="1">
      <c r="B145" s="337"/>
      <c r="C145" s="338" t="s">
        <v>3633</v>
      </c>
      <c r="D145" s="338"/>
      <c r="E145" s="338"/>
      <c r="F145" s="338"/>
      <c r="G145" s="338"/>
      <c r="H145" s="338"/>
      <c r="I145" s="338"/>
      <c r="J145" s="338"/>
      <c r="K145" s="339"/>
    </row>
    <row r="146" spans="2:11" ht="17.25" customHeight="1">
      <c r="B146" s="337"/>
      <c r="C146" s="340" t="s">
        <v>3569</v>
      </c>
      <c r="D146" s="340"/>
      <c r="E146" s="340"/>
      <c r="F146" s="340" t="s">
        <v>3570</v>
      </c>
      <c r="G146" s="341"/>
      <c r="H146" s="340" t="s">
        <v>246</v>
      </c>
      <c r="I146" s="340" t="s">
        <v>69</v>
      </c>
      <c r="J146" s="340" t="s">
        <v>3571</v>
      </c>
      <c r="K146" s="339"/>
    </row>
    <row r="147" spans="2:11" ht="17.25" customHeight="1">
      <c r="B147" s="337"/>
      <c r="C147" s="342" t="s">
        <v>3572</v>
      </c>
      <c r="D147" s="342"/>
      <c r="E147" s="342"/>
      <c r="F147" s="343" t="s">
        <v>3573</v>
      </c>
      <c r="G147" s="344"/>
      <c r="H147" s="342"/>
      <c r="I147" s="342"/>
      <c r="J147" s="342" t="s">
        <v>3574</v>
      </c>
      <c r="K147" s="339"/>
    </row>
    <row r="148" spans="2:11" ht="5.25" customHeight="1">
      <c r="B148" s="348"/>
      <c r="C148" s="345"/>
      <c r="D148" s="345"/>
      <c r="E148" s="345"/>
      <c r="F148" s="345"/>
      <c r="G148" s="346"/>
      <c r="H148" s="345"/>
      <c r="I148" s="345"/>
      <c r="J148" s="345"/>
      <c r="K148" s="369"/>
    </row>
    <row r="149" spans="2:11" ht="15" customHeight="1">
      <c r="B149" s="348"/>
      <c r="C149" s="373" t="s">
        <v>3578</v>
      </c>
      <c r="D149" s="326"/>
      <c r="E149" s="326"/>
      <c r="F149" s="374" t="s">
        <v>3575</v>
      </c>
      <c r="G149" s="326"/>
      <c r="H149" s="373" t="s">
        <v>3614</v>
      </c>
      <c r="I149" s="373" t="s">
        <v>3577</v>
      </c>
      <c r="J149" s="373">
        <v>120</v>
      </c>
      <c r="K149" s="369"/>
    </row>
    <row r="150" spans="2:11" ht="15" customHeight="1">
      <c r="B150" s="348"/>
      <c r="C150" s="373" t="s">
        <v>3623</v>
      </c>
      <c r="D150" s="326"/>
      <c r="E150" s="326"/>
      <c r="F150" s="374" t="s">
        <v>3575</v>
      </c>
      <c r="G150" s="326"/>
      <c r="H150" s="373" t="s">
        <v>3634</v>
      </c>
      <c r="I150" s="373" t="s">
        <v>3577</v>
      </c>
      <c r="J150" s="373" t="s">
        <v>3625</v>
      </c>
      <c r="K150" s="369"/>
    </row>
    <row r="151" spans="2:11" ht="15" customHeight="1">
      <c r="B151" s="348"/>
      <c r="C151" s="373" t="s">
        <v>95</v>
      </c>
      <c r="D151" s="326"/>
      <c r="E151" s="326"/>
      <c r="F151" s="374" t="s">
        <v>3575</v>
      </c>
      <c r="G151" s="326"/>
      <c r="H151" s="373" t="s">
        <v>3635</v>
      </c>
      <c r="I151" s="373" t="s">
        <v>3577</v>
      </c>
      <c r="J151" s="373" t="s">
        <v>3625</v>
      </c>
      <c r="K151" s="369"/>
    </row>
    <row r="152" spans="2:11" ht="15" customHeight="1">
      <c r="B152" s="348"/>
      <c r="C152" s="373" t="s">
        <v>3580</v>
      </c>
      <c r="D152" s="326"/>
      <c r="E152" s="326"/>
      <c r="F152" s="374" t="s">
        <v>3581</v>
      </c>
      <c r="G152" s="326"/>
      <c r="H152" s="373" t="s">
        <v>3614</v>
      </c>
      <c r="I152" s="373" t="s">
        <v>3577</v>
      </c>
      <c r="J152" s="373">
        <v>50</v>
      </c>
      <c r="K152" s="369"/>
    </row>
    <row r="153" spans="2:11" ht="15" customHeight="1">
      <c r="B153" s="348"/>
      <c r="C153" s="373" t="s">
        <v>3583</v>
      </c>
      <c r="D153" s="326"/>
      <c r="E153" s="326"/>
      <c r="F153" s="374" t="s">
        <v>3575</v>
      </c>
      <c r="G153" s="326"/>
      <c r="H153" s="373" t="s">
        <v>3614</v>
      </c>
      <c r="I153" s="373" t="s">
        <v>3585</v>
      </c>
      <c r="J153" s="373"/>
      <c r="K153" s="369"/>
    </row>
    <row r="154" spans="2:11" ht="15" customHeight="1">
      <c r="B154" s="348"/>
      <c r="C154" s="373" t="s">
        <v>3594</v>
      </c>
      <c r="D154" s="326"/>
      <c r="E154" s="326"/>
      <c r="F154" s="374" t="s">
        <v>3581</v>
      </c>
      <c r="G154" s="326"/>
      <c r="H154" s="373" t="s">
        <v>3614</v>
      </c>
      <c r="I154" s="373" t="s">
        <v>3577</v>
      </c>
      <c r="J154" s="373">
        <v>50</v>
      </c>
      <c r="K154" s="369"/>
    </row>
    <row r="155" spans="2:11" ht="15" customHeight="1">
      <c r="B155" s="348"/>
      <c r="C155" s="373" t="s">
        <v>3602</v>
      </c>
      <c r="D155" s="326"/>
      <c r="E155" s="326"/>
      <c r="F155" s="374" t="s">
        <v>3581</v>
      </c>
      <c r="G155" s="326"/>
      <c r="H155" s="373" t="s">
        <v>3614</v>
      </c>
      <c r="I155" s="373" t="s">
        <v>3577</v>
      </c>
      <c r="J155" s="373">
        <v>50</v>
      </c>
      <c r="K155" s="369"/>
    </row>
    <row r="156" spans="2:11" ht="15" customHeight="1">
      <c r="B156" s="348"/>
      <c r="C156" s="373" t="s">
        <v>3600</v>
      </c>
      <c r="D156" s="326"/>
      <c r="E156" s="326"/>
      <c r="F156" s="374" t="s">
        <v>3581</v>
      </c>
      <c r="G156" s="326"/>
      <c r="H156" s="373" t="s">
        <v>3614</v>
      </c>
      <c r="I156" s="373" t="s">
        <v>3577</v>
      </c>
      <c r="J156" s="373">
        <v>50</v>
      </c>
      <c r="K156" s="369"/>
    </row>
    <row r="157" spans="2:11" ht="15" customHeight="1">
      <c r="B157" s="348"/>
      <c r="C157" s="373" t="s">
        <v>239</v>
      </c>
      <c r="D157" s="326"/>
      <c r="E157" s="326"/>
      <c r="F157" s="374" t="s">
        <v>3575</v>
      </c>
      <c r="G157" s="326"/>
      <c r="H157" s="373" t="s">
        <v>3636</v>
      </c>
      <c r="I157" s="373" t="s">
        <v>3577</v>
      </c>
      <c r="J157" s="373" t="s">
        <v>3637</v>
      </c>
      <c r="K157" s="369"/>
    </row>
    <row r="158" spans="2:11" ht="15" customHeight="1">
      <c r="B158" s="348"/>
      <c r="C158" s="373" t="s">
        <v>3638</v>
      </c>
      <c r="D158" s="326"/>
      <c r="E158" s="326"/>
      <c r="F158" s="374" t="s">
        <v>3575</v>
      </c>
      <c r="G158" s="326"/>
      <c r="H158" s="373" t="s">
        <v>3639</v>
      </c>
      <c r="I158" s="373" t="s">
        <v>3609</v>
      </c>
      <c r="J158" s="373"/>
      <c r="K158" s="369"/>
    </row>
    <row r="159" spans="2:11" ht="15" customHeight="1">
      <c r="B159" s="375"/>
      <c r="C159" s="357"/>
      <c r="D159" s="357"/>
      <c r="E159" s="357"/>
      <c r="F159" s="357"/>
      <c r="G159" s="357"/>
      <c r="H159" s="357"/>
      <c r="I159" s="357"/>
      <c r="J159" s="357"/>
      <c r="K159" s="376"/>
    </row>
    <row r="160" spans="2:11" ht="18.75" customHeight="1">
      <c r="B160" s="322"/>
      <c r="C160" s="326"/>
      <c r="D160" s="326"/>
      <c r="E160" s="326"/>
      <c r="F160" s="347"/>
      <c r="G160" s="326"/>
      <c r="H160" s="326"/>
      <c r="I160" s="326"/>
      <c r="J160" s="326"/>
      <c r="K160" s="322"/>
    </row>
    <row r="161" spans="2:11" ht="18.75" customHeight="1">
      <c r="B161" s="333"/>
      <c r="C161" s="333"/>
      <c r="D161" s="333"/>
      <c r="E161" s="333"/>
      <c r="F161" s="333"/>
      <c r="G161" s="333"/>
      <c r="H161" s="333"/>
      <c r="I161" s="333"/>
      <c r="J161" s="333"/>
      <c r="K161" s="333"/>
    </row>
    <row r="162" spans="2:11" ht="7.5" customHeight="1">
      <c r="B162" s="312"/>
      <c r="C162" s="313"/>
      <c r="D162" s="313"/>
      <c r="E162" s="313"/>
      <c r="F162" s="313"/>
      <c r="G162" s="313"/>
      <c r="H162" s="313"/>
      <c r="I162" s="313"/>
      <c r="J162" s="313"/>
      <c r="K162" s="314"/>
    </row>
    <row r="163" spans="2:11" ht="45" customHeight="1">
      <c r="B163" s="315"/>
      <c r="C163" s="316" t="s">
        <v>3640</v>
      </c>
      <c r="D163" s="316"/>
      <c r="E163" s="316"/>
      <c r="F163" s="316"/>
      <c r="G163" s="316"/>
      <c r="H163" s="316"/>
      <c r="I163" s="316"/>
      <c r="J163" s="316"/>
      <c r="K163" s="317"/>
    </row>
    <row r="164" spans="2:11" ht="17.25" customHeight="1">
      <c r="B164" s="315"/>
      <c r="C164" s="340" t="s">
        <v>3569</v>
      </c>
      <c r="D164" s="340"/>
      <c r="E164" s="340"/>
      <c r="F164" s="340" t="s">
        <v>3570</v>
      </c>
      <c r="G164" s="377"/>
      <c r="H164" s="378" t="s">
        <v>246</v>
      </c>
      <c r="I164" s="378" t="s">
        <v>69</v>
      </c>
      <c r="J164" s="340" t="s">
        <v>3571</v>
      </c>
      <c r="K164" s="317"/>
    </row>
    <row r="165" spans="2:11" ht="17.25" customHeight="1">
      <c r="B165" s="318"/>
      <c r="C165" s="342" t="s">
        <v>3572</v>
      </c>
      <c r="D165" s="342"/>
      <c r="E165" s="342"/>
      <c r="F165" s="343" t="s">
        <v>3573</v>
      </c>
      <c r="G165" s="379"/>
      <c r="H165" s="380"/>
      <c r="I165" s="380"/>
      <c r="J165" s="342" t="s">
        <v>3574</v>
      </c>
      <c r="K165" s="320"/>
    </row>
    <row r="166" spans="2:11" ht="5.25" customHeight="1">
      <c r="B166" s="348"/>
      <c r="C166" s="345"/>
      <c r="D166" s="345"/>
      <c r="E166" s="345"/>
      <c r="F166" s="345"/>
      <c r="G166" s="346"/>
      <c r="H166" s="345"/>
      <c r="I166" s="345"/>
      <c r="J166" s="345"/>
      <c r="K166" s="369"/>
    </row>
    <row r="167" spans="2:11" ht="15" customHeight="1">
      <c r="B167" s="348"/>
      <c r="C167" s="326" t="s">
        <v>3578</v>
      </c>
      <c r="D167" s="326"/>
      <c r="E167" s="326"/>
      <c r="F167" s="347" t="s">
        <v>3575</v>
      </c>
      <c r="G167" s="326"/>
      <c r="H167" s="326" t="s">
        <v>3614</v>
      </c>
      <c r="I167" s="326" t="s">
        <v>3577</v>
      </c>
      <c r="J167" s="326">
        <v>120</v>
      </c>
      <c r="K167" s="369"/>
    </row>
    <row r="168" spans="2:11" ht="15" customHeight="1">
      <c r="B168" s="348"/>
      <c r="C168" s="326" t="s">
        <v>3623</v>
      </c>
      <c r="D168" s="326"/>
      <c r="E168" s="326"/>
      <c r="F168" s="347" t="s">
        <v>3575</v>
      </c>
      <c r="G168" s="326"/>
      <c r="H168" s="326" t="s">
        <v>3624</v>
      </c>
      <c r="I168" s="326" t="s">
        <v>3577</v>
      </c>
      <c r="J168" s="326" t="s">
        <v>3625</v>
      </c>
      <c r="K168" s="369"/>
    </row>
    <row r="169" spans="2:11" ht="15" customHeight="1">
      <c r="B169" s="348"/>
      <c r="C169" s="326" t="s">
        <v>95</v>
      </c>
      <c r="D169" s="326"/>
      <c r="E169" s="326"/>
      <c r="F169" s="347" t="s">
        <v>3575</v>
      </c>
      <c r="G169" s="326"/>
      <c r="H169" s="326" t="s">
        <v>3641</v>
      </c>
      <c r="I169" s="326" t="s">
        <v>3577</v>
      </c>
      <c r="J169" s="326" t="s">
        <v>3625</v>
      </c>
      <c r="K169" s="369"/>
    </row>
    <row r="170" spans="2:11" ht="15" customHeight="1">
      <c r="B170" s="348"/>
      <c r="C170" s="326" t="s">
        <v>3580</v>
      </c>
      <c r="D170" s="326"/>
      <c r="E170" s="326"/>
      <c r="F170" s="347" t="s">
        <v>3581</v>
      </c>
      <c r="G170" s="326"/>
      <c r="H170" s="326" t="s">
        <v>3641</v>
      </c>
      <c r="I170" s="326" t="s">
        <v>3577</v>
      </c>
      <c r="J170" s="326">
        <v>50</v>
      </c>
      <c r="K170" s="369"/>
    </row>
    <row r="171" spans="2:11" ht="15" customHeight="1">
      <c r="B171" s="348"/>
      <c r="C171" s="326" t="s">
        <v>3583</v>
      </c>
      <c r="D171" s="326"/>
      <c r="E171" s="326"/>
      <c r="F171" s="347" t="s">
        <v>3575</v>
      </c>
      <c r="G171" s="326"/>
      <c r="H171" s="326" t="s">
        <v>3641</v>
      </c>
      <c r="I171" s="326" t="s">
        <v>3585</v>
      </c>
      <c r="J171" s="326"/>
      <c r="K171" s="369"/>
    </row>
    <row r="172" spans="2:11" ht="15" customHeight="1">
      <c r="B172" s="348"/>
      <c r="C172" s="326" t="s">
        <v>3594</v>
      </c>
      <c r="D172" s="326"/>
      <c r="E172" s="326"/>
      <c r="F172" s="347" t="s">
        <v>3581</v>
      </c>
      <c r="G172" s="326"/>
      <c r="H172" s="326" t="s">
        <v>3641</v>
      </c>
      <c r="I172" s="326" t="s">
        <v>3577</v>
      </c>
      <c r="J172" s="326">
        <v>50</v>
      </c>
      <c r="K172" s="369"/>
    </row>
    <row r="173" spans="2:11" ht="15" customHeight="1">
      <c r="B173" s="348"/>
      <c r="C173" s="326" t="s">
        <v>3602</v>
      </c>
      <c r="D173" s="326"/>
      <c r="E173" s="326"/>
      <c r="F173" s="347" t="s">
        <v>3581</v>
      </c>
      <c r="G173" s="326"/>
      <c r="H173" s="326" t="s">
        <v>3641</v>
      </c>
      <c r="I173" s="326" t="s">
        <v>3577</v>
      </c>
      <c r="J173" s="326">
        <v>50</v>
      </c>
      <c r="K173" s="369"/>
    </row>
    <row r="174" spans="2:11" ht="15" customHeight="1">
      <c r="B174" s="348"/>
      <c r="C174" s="326" t="s">
        <v>3600</v>
      </c>
      <c r="D174" s="326"/>
      <c r="E174" s="326"/>
      <c r="F174" s="347" t="s">
        <v>3581</v>
      </c>
      <c r="G174" s="326"/>
      <c r="H174" s="326" t="s">
        <v>3641</v>
      </c>
      <c r="I174" s="326" t="s">
        <v>3577</v>
      </c>
      <c r="J174" s="326">
        <v>50</v>
      </c>
      <c r="K174" s="369"/>
    </row>
    <row r="175" spans="2:11" ht="15" customHeight="1">
      <c r="B175" s="348"/>
      <c r="C175" s="326" t="s">
        <v>245</v>
      </c>
      <c r="D175" s="326"/>
      <c r="E175" s="326"/>
      <c r="F175" s="347" t="s">
        <v>3575</v>
      </c>
      <c r="G175" s="326"/>
      <c r="H175" s="326" t="s">
        <v>3642</v>
      </c>
      <c r="I175" s="326" t="s">
        <v>3643</v>
      </c>
      <c r="J175" s="326"/>
      <c r="K175" s="369"/>
    </row>
    <row r="176" spans="2:11" ht="15" customHeight="1">
      <c r="B176" s="348"/>
      <c r="C176" s="326" t="s">
        <v>69</v>
      </c>
      <c r="D176" s="326"/>
      <c r="E176" s="326"/>
      <c r="F176" s="347" t="s">
        <v>3575</v>
      </c>
      <c r="G176" s="326"/>
      <c r="H176" s="326" t="s">
        <v>3644</v>
      </c>
      <c r="I176" s="326" t="s">
        <v>3645</v>
      </c>
      <c r="J176" s="326">
        <v>1</v>
      </c>
      <c r="K176" s="369"/>
    </row>
    <row r="177" spans="2:11" ht="15" customHeight="1">
      <c r="B177" s="348"/>
      <c r="C177" s="326" t="s">
        <v>65</v>
      </c>
      <c r="D177" s="326"/>
      <c r="E177" s="326"/>
      <c r="F177" s="347" t="s">
        <v>3575</v>
      </c>
      <c r="G177" s="326"/>
      <c r="H177" s="326" t="s">
        <v>3646</v>
      </c>
      <c r="I177" s="326" t="s">
        <v>3577</v>
      </c>
      <c r="J177" s="326">
        <v>20</v>
      </c>
      <c r="K177" s="369"/>
    </row>
    <row r="178" spans="2:11" ht="15" customHeight="1">
      <c r="B178" s="348"/>
      <c r="C178" s="326" t="s">
        <v>246</v>
      </c>
      <c r="D178" s="326"/>
      <c r="E178" s="326"/>
      <c r="F178" s="347" t="s">
        <v>3575</v>
      </c>
      <c r="G178" s="326"/>
      <c r="H178" s="326" t="s">
        <v>3647</v>
      </c>
      <c r="I178" s="326" t="s">
        <v>3577</v>
      </c>
      <c r="J178" s="326">
        <v>255</v>
      </c>
      <c r="K178" s="369"/>
    </row>
    <row r="179" spans="2:11" ht="15" customHeight="1">
      <c r="B179" s="348"/>
      <c r="C179" s="326" t="s">
        <v>247</v>
      </c>
      <c r="D179" s="326"/>
      <c r="E179" s="326"/>
      <c r="F179" s="347" t="s">
        <v>3575</v>
      </c>
      <c r="G179" s="326"/>
      <c r="H179" s="326" t="s">
        <v>3540</v>
      </c>
      <c r="I179" s="326" t="s">
        <v>3577</v>
      </c>
      <c r="J179" s="326">
        <v>10</v>
      </c>
      <c r="K179" s="369"/>
    </row>
    <row r="180" spans="2:11" ht="15" customHeight="1">
      <c r="B180" s="348"/>
      <c r="C180" s="326" t="s">
        <v>248</v>
      </c>
      <c r="D180" s="326"/>
      <c r="E180" s="326"/>
      <c r="F180" s="347" t="s">
        <v>3575</v>
      </c>
      <c r="G180" s="326"/>
      <c r="H180" s="326" t="s">
        <v>3648</v>
      </c>
      <c r="I180" s="326" t="s">
        <v>3609</v>
      </c>
      <c r="J180" s="326"/>
      <c r="K180" s="369"/>
    </row>
    <row r="181" spans="2:11" ht="15" customHeight="1">
      <c r="B181" s="348"/>
      <c r="C181" s="326" t="s">
        <v>3649</v>
      </c>
      <c r="D181" s="326"/>
      <c r="E181" s="326"/>
      <c r="F181" s="347" t="s">
        <v>3575</v>
      </c>
      <c r="G181" s="326"/>
      <c r="H181" s="326" t="s">
        <v>3650</v>
      </c>
      <c r="I181" s="326" t="s">
        <v>3609</v>
      </c>
      <c r="J181" s="326"/>
      <c r="K181" s="369"/>
    </row>
    <row r="182" spans="2:11" ht="15" customHeight="1">
      <c r="B182" s="348"/>
      <c r="C182" s="326" t="s">
        <v>3638</v>
      </c>
      <c r="D182" s="326"/>
      <c r="E182" s="326"/>
      <c r="F182" s="347" t="s">
        <v>3575</v>
      </c>
      <c r="G182" s="326"/>
      <c r="H182" s="326" t="s">
        <v>3651</v>
      </c>
      <c r="I182" s="326" t="s">
        <v>3609</v>
      </c>
      <c r="J182" s="326"/>
      <c r="K182" s="369"/>
    </row>
    <row r="183" spans="2:11" ht="15" customHeight="1">
      <c r="B183" s="348"/>
      <c r="C183" s="326" t="s">
        <v>250</v>
      </c>
      <c r="D183" s="326"/>
      <c r="E183" s="326"/>
      <c r="F183" s="347" t="s">
        <v>3581</v>
      </c>
      <c r="G183" s="326"/>
      <c r="H183" s="326" t="s">
        <v>3652</v>
      </c>
      <c r="I183" s="326" t="s">
        <v>3577</v>
      </c>
      <c r="J183" s="326">
        <v>50</v>
      </c>
      <c r="K183" s="369"/>
    </row>
    <row r="184" spans="2:11" ht="15" customHeight="1">
      <c r="B184" s="348"/>
      <c r="C184" s="326" t="s">
        <v>3653</v>
      </c>
      <c r="D184" s="326"/>
      <c r="E184" s="326"/>
      <c r="F184" s="347" t="s">
        <v>3581</v>
      </c>
      <c r="G184" s="326"/>
      <c r="H184" s="326" t="s">
        <v>3654</v>
      </c>
      <c r="I184" s="326" t="s">
        <v>3655</v>
      </c>
      <c r="J184" s="326"/>
      <c r="K184" s="369"/>
    </row>
    <row r="185" spans="2:11" ht="15" customHeight="1">
      <c r="B185" s="348"/>
      <c r="C185" s="326" t="s">
        <v>3656</v>
      </c>
      <c r="D185" s="326"/>
      <c r="E185" s="326"/>
      <c r="F185" s="347" t="s">
        <v>3581</v>
      </c>
      <c r="G185" s="326"/>
      <c r="H185" s="326" t="s">
        <v>3657</v>
      </c>
      <c r="I185" s="326" t="s">
        <v>3655</v>
      </c>
      <c r="J185" s="326"/>
      <c r="K185" s="369"/>
    </row>
    <row r="186" spans="2:11" ht="15" customHeight="1">
      <c r="B186" s="348"/>
      <c r="C186" s="326" t="s">
        <v>3658</v>
      </c>
      <c r="D186" s="326"/>
      <c r="E186" s="326"/>
      <c r="F186" s="347" t="s">
        <v>3581</v>
      </c>
      <c r="G186" s="326"/>
      <c r="H186" s="326" t="s">
        <v>3659</v>
      </c>
      <c r="I186" s="326" t="s">
        <v>3655</v>
      </c>
      <c r="J186" s="326"/>
      <c r="K186" s="369"/>
    </row>
    <row r="187" spans="2:11" ht="15" customHeight="1">
      <c r="B187" s="348"/>
      <c r="C187" s="381" t="s">
        <v>3660</v>
      </c>
      <c r="D187" s="326"/>
      <c r="E187" s="326"/>
      <c r="F187" s="347" t="s">
        <v>3581</v>
      </c>
      <c r="G187" s="326"/>
      <c r="H187" s="326" t="s">
        <v>3661</v>
      </c>
      <c r="I187" s="326" t="s">
        <v>3662</v>
      </c>
      <c r="J187" s="382" t="s">
        <v>3663</v>
      </c>
      <c r="K187" s="369"/>
    </row>
    <row r="188" spans="2:11" ht="15" customHeight="1">
      <c r="B188" s="348"/>
      <c r="C188" s="332" t="s">
        <v>54</v>
      </c>
      <c r="D188" s="326"/>
      <c r="E188" s="326"/>
      <c r="F188" s="347" t="s">
        <v>3575</v>
      </c>
      <c r="G188" s="326"/>
      <c r="H188" s="322" t="s">
        <v>3664</v>
      </c>
      <c r="I188" s="326" t="s">
        <v>3665</v>
      </c>
      <c r="J188" s="326"/>
      <c r="K188" s="369"/>
    </row>
    <row r="189" spans="2:11" ht="15" customHeight="1">
      <c r="B189" s="348"/>
      <c r="C189" s="332" t="s">
        <v>3666</v>
      </c>
      <c r="D189" s="326"/>
      <c r="E189" s="326"/>
      <c r="F189" s="347" t="s">
        <v>3575</v>
      </c>
      <c r="G189" s="326"/>
      <c r="H189" s="326" t="s">
        <v>3667</v>
      </c>
      <c r="I189" s="326" t="s">
        <v>3609</v>
      </c>
      <c r="J189" s="326"/>
      <c r="K189" s="369"/>
    </row>
    <row r="190" spans="2:11" ht="15" customHeight="1">
      <c r="B190" s="348"/>
      <c r="C190" s="332" t="s">
        <v>3668</v>
      </c>
      <c r="D190" s="326"/>
      <c r="E190" s="326"/>
      <c r="F190" s="347" t="s">
        <v>3575</v>
      </c>
      <c r="G190" s="326"/>
      <c r="H190" s="326" t="s">
        <v>3669</v>
      </c>
      <c r="I190" s="326" t="s">
        <v>3609</v>
      </c>
      <c r="J190" s="326"/>
      <c r="K190" s="369"/>
    </row>
    <row r="191" spans="2:11" ht="15" customHeight="1">
      <c r="B191" s="348"/>
      <c r="C191" s="332" t="s">
        <v>3670</v>
      </c>
      <c r="D191" s="326"/>
      <c r="E191" s="326"/>
      <c r="F191" s="347" t="s">
        <v>3581</v>
      </c>
      <c r="G191" s="326"/>
      <c r="H191" s="326" t="s">
        <v>3671</v>
      </c>
      <c r="I191" s="326" t="s">
        <v>3609</v>
      </c>
      <c r="J191" s="326"/>
      <c r="K191" s="369"/>
    </row>
    <row r="192" spans="2:11" ht="15" customHeight="1">
      <c r="B192" s="375"/>
      <c r="C192" s="383"/>
      <c r="D192" s="357"/>
      <c r="E192" s="357"/>
      <c r="F192" s="357"/>
      <c r="G192" s="357"/>
      <c r="H192" s="357"/>
      <c r="I192" s="357"/>
      <c r="J192" s="357"/>
      <c r="K192" s="376"/>
    </row>
    <row r="193" spans="2:11" ht="18.75" customHeight="1">
      <c r="B193" s="322"/>
      <c r="C193" s="326"/>
      <c r="D193" s="326"/>
      <c r="E193" s="326"/>
      <c r="F193" s="347"/>
      <c r="G193" s="326"/>
      <c r="H193" s="326"/>
      <c r="I193" s="326"/>
      <c r="J193" s="326"/>
      <c r="K193" s="322"/>
    </row>
    <row r="194" spans="2:11" ht="18.75" customHeight="1">
      <c r="B194" s="322"/>
      <c r="C194" s="326"/>
      <c r="D194" s="326"/>
      <c r="E194" s="326"/>
      <c r="F194" s="347"/>
      <c r="G194" s="326"/>
      <c r="H194" s="326"/>
      <c r="I194" s="326"/>
      <c r="J194" s="326"/>
      <c r="K194" s="322"/>
    </row>
    <row r="195" spans="2:11" ht="18.75" customHeight="1">
      <c r="B195" s="333"/>
      <c r="C195" s="333"/>
      <c r="D195" s="333"/>
      <c r="E195" s="333"/>
      <c r="F195" s="333"/>
      <c r="G195" s="333"/>
      <c r="H195" s="333"/>
      <c r="I195" s="333"/>
      <c r="J195" s="333"/>
      <c r="K195" s="333"/>
    </row>
    <row r="196" spans="2:11" ht="13.5">
      <c r="B196" s="312"/>
      <c r="C196" s="313"/>
      <c r="D196" s="313"/>
      <c r="E196" s="313"/>
      <c r="F196" s="313"/>
      <c r="G196" s="313"/>
      <c r="H196" s="313"/>
      <c r="I196" s="313"/>
      <c r="J196" s="313"/>
      <c r="K196" s="314"/>
    </row>
    <row r="197" spans="2:11" ht="21">
      <c r="B197" s="315"/>
      <c r="C197" s="316" t="s">
        <v>3672</v>
      </c>
      <c r="D197" s="316"/>
      <c r="E197" s="316"/>
      <c r="F197" s="316"/>
      <c r="G197" s="316"/>
      <c r="H197" s="316"/>
      <c r="I197" s="316"/>
      <c r="J197" s="316"/>
      <c r="K197" s="317"/>
    </row>
    <row r="198" spans="2:11" ht="25.5" customHeight="1">
      <c r="B198" s="315"/>
      <c r="C198" s="384" t="s">
        <v>3673</v>
      </c>
      <c r="D198" s="384"/>
      <c r="E198" s="384"/>
      <c r="F198" s="384" t="s">
        <v>3674</v>
      </c>
      <c r="G198" s="385"/>
      <c r="H198" s="384" t="s">
        <v>3675</v>
      </c>
      <c r="I198" s="384"/>
      <c r="J198" s="384"/>
      <c r="K198" s="317"/>
    </row>
    <row r="199" spans="2:11" ht="5.25" customHeight="1">
      <c r="B199" s="348"/>
      <c r="C199" s="345"/>
      <c r="D199" s="345"/>
      <c r="E199" s="345"/>
      <c r="F199" s="345"/>
      <c r="G199" s="326"/>
      <c r="H199" s="345"/>
      <c r="I199" s="345"/>
      <c r="J199" s="345"/>
      <c r="K199" s="369"/>
    </row>
    <row r="200" spans="2:11" ht="15" customHeight="1">
      <c r="B200" s="348"/>
      <c r="C200" s="326" t="s">
        <v>3665</v>
      </c>
      <c r="D200" s="326"/>
      <c r="E200" s="326"/>
      <c r="F200" s="347" t="s">
        <v>55</v>
      </c>
      <c r="G200" s="326"/>
      <c r="H200" s="326" t="s">
        <v>3676</v>
      </c>
      <c r="I200" s="326"/>
      <c r="J200" s="326"/>
      <c r="K200" s="369"/>
    </row>
    <row r="201" spans="2:11" ht="15" customHeight="1">
      <c r="B201" s="348"/>
      <c r="C201" s="354"/>
      <c r="D201" s="326"/>
      <c r="E201" s="326"/>
      <c r="F201" s="347" t="s">
        <v>56</v>
      </c>
      <c r="G201" s="326"/>
      <c r="H201" s="326" t="s">
        <v>3677</v>
      </c>
      <c r="I201" s="326"/>
      <c r="J201" s="326"/>
      <c r="K201" s="369"/>
    </row>
    <row r="202" spans="2:11" ht="15" customHeight="1">
      <c r="B202" s="348"/>
      <c r="C202" s="354"/>
      <c r="D202" s="326"/>
      <c r="E202" s="326"/>
      <c r="F202" s="347" t="s">
        <v>59</v>
      </c>
      <c r="G202" s="326"/>
      <c r="H202" s="326" t="s">
        <v>3678</v>
      </c>
      <c r="I202" s="326"/>
      <c r="J202" s="326"/>
      <c r="K202" s="369"/>
    </row>
    <row r="203" spans="2:11" ht="15" customHeight="1">
      <c r="B203" s="348"/>
      <c r="C203" s="326"/>
      <c r="D203" s="326"/>
      <c r="E203" s="326"/>
      <c r="F203" s="347" t="s">
        <v>57</v>
      </c>
      <c r="G203" s="326"/>
      <c r="H203" s="326" t="s">
        <v>3679</v>
      </c>
      <c r="I203" s="326"/>
      <c r="J203" s="326"/>
      <c r="K203" s="369"/>
    </row>
    <row r="204" spans="2:11" ht="15" customHeight="1">
      <c r="B204" s="348"/>
      <c r="C204" s="326"/>
      <c r="D204" s="326"/>
      <c r="E204" s="326"/>
      <c r="F204" s="347" t="s">
        <v>58</v>
      </c>
      <c r="G204" s="326"/>
      <c r="H204" s="326" t="s">
        <v>3680</v>
      </c>
      <c r="I204" s="326"/>
      <c r="J204" s="326"/>
      <c r="K204" s="369"/>
    </row>
    <row r="205" spans="2:11" ht="15" customHeight="1">
      <c r="B205" s="348"/>
      <c r="C205" s="326"/>
      <c r="D205" s="326"/>
      <c r="E205" s="326"/>
      <c r="F205" s="347"/>
      <c r="G205" s="326"/>
      <c r="H205" s="326"/>
      <c r="I205" s="326"/>
      <c r="J205" s="326"/>
      <c r="K205" s="369"/>
    </row>
    <row r="206" spans="2:11" ht="15" customHeight="1">
      <c r="B206" s="348"/>
      <c r="C206" s="326" t="s">
        <v>3621</v>
      </c>
      <c r="D206" s="326"/>
      <c r="E206" s="326"/>
      <c r="F206" s="347" t="s">
        <v>99</v>
      </c>
      <c r="G206" s="326"/>
      <c r="H206" s="326" t="s">
        <v>3681</v>
      </c>
      <c r="I206" s="326"/>
      <c r="J206" s="326"/>
      <c r="K206" s="369"/>
    </row>
    <row r="207" spans="2:11" ht="15" customHeight="1">
      <c r="B207" s="348"/>
      <c r="C207" s="354"/>
      <c r="D207" s="326"/>
      <c r="E207" s="326"/>
      <c r="F207" s="347" t="s">
        <v>3521</v>
      </c>
      <c r="G207" s="326"/>
      <c r="H207" s="326" t="s">
        <v>3522</v>
      </c>
      <c r="I207" s="326"/>
      <c r="J207" s="326"/>
      <c r="K207" s="369"/>
    </row>
    <row r="208" spans="2:11" ht="15" customHeight="1">
      <c r="B208" s="348"/>
      <c r="C208" s="326"/>
      <c r="D208" s="326"/>
      <c r="E208" s="326"/>
      <c r="F208" s="347" t="s">
        <v>112</v>
      </c>
      <c r="G208" s="326"/>
      <c r="H208" s="326" t="s">
        <v>3682</v>
      </c>
      <c r="I208" s="326"/>
      <c r="J208" s="326"/>
      <c r="K208" s="369"/>
    </row>
    <row r="209" spans="2:11" ht="15" customHeight="1">
      <c r="B209" s="386"/>
      <c r="C209" s="354"/>
      <c r="D209" s="354"/>
      <c r="E209" s="354"/>
      <c r="F209" s="347" t="s">
        <v>88</v>
      </c>
      <c r="G209" s="332"/>
      <c r="H209" s="373" t="s">
        <v>89</v>
      </c>
      <c r="I209" s="373"/>
      <c r="J209" s="373"/>
      <c r="K209" s="387"/>
    </row>
    <row r="210" spans="2:11" ht="15" customHeight="1">
      <c r="B210" s="386"/>
      <c r="C210" s="354"/>
      <c r="D210" s="354"/>
      <c r="E210" s="354"/>
      <c r="F210" s="347" t="s">
        <v>3523</v>
      </c>
      <c r="G210" s="332"/>
      <c r="H210" s="373" t="s">
        <v>294</v>
      </c>
      <c r="I210" s="373"/>
      <c r="J210" s="373"/>
      <c r="K210" s="387"/>
    </row>
    <row r="211" spans="2:11" ht="15" customHeight="1">
      <c r="B211" s="386"/>
      <c r="C211" s="354"/>
      <c r="D211" s="354"/>
      <c r="E211" s="354"/>
      <c r="F211" s="388"/>
      <c r="G211" s="332"/>
      <c r="H211" s="389"/>
      <c r="I211" s="389"/>
      <c r="J211" s="389"/>
      <c r="K211" s="387"/>
    </row>
    <row r="212" spans="2:11" ht="15" customHeight="1">
      <c r="B212" s="386"/>
      <c r="C212" s="326" t="s">
        <v>3645</v>
      </c>
      <c r="D212" s="354"/>
      <c r="E212" s="354"/>
      <c r="F212" s="347">
        <v>1</v>
      </c>
      <c r="G212" s="332"/>
      <c r="H212" s="373" t="s">
        <v>3683</v>
      </c>
      <c r="I212" s="373"/>
      <c r="J212" s="373"/>
      <c r="K212" s="387"/>
    </row>
    <row r="213" spans="2:11" ht="15" customHeight="1">
      <c r="B213" s="386"/>
      <c r="C213" s="354"/>
      <c r="D213" s="354"/>
      <c r="E213" s="354"/>
      <c r="F213" s="347">
        <v>2</v>
      </c>
      <c r="G213" s="332"/>
      <c r="H213" s="373" t="s">
        <v>3684</v>
      </c>
      <c r="I213" s="373"/>
      <c r="J213" s="373"/>
      <c r="K213" s="387"/>
    </row>
    <row r="214" spans="2:11" ht="15" customHeight="1">
      <c r="B214" s="386"/>
      <c r="C214" s="354"/>
      <c r="D214" s="354"/>
      <c r="E214" s="354"/>
      <c r="F214" s="347">
        <v>3</v>
      </c>
      <c r="G214" s="332"/>
      <c r="H214" s="373" t="s">
        <v>3685</v>
      </c>
      <c r="I214" s="373"/>
      <c r="J214" s="373"/>
      <c r="K214" s="387"/>
    </row>
    <row r="215" spans="2:11" ht="15" customHeight="1">
      <c r="B215" s="386"/>
      <c r="C215" s="354"/>
      <c r="D215" s="354"/>
      <c r="E215" s="354"/>
      <c r="F215" s="347">
        <v>4</v>
      </c>
      <c r="G215" s="332"/>
      <c r="H215" s="373" t="s">
        <v>3686</v>
      </c>
      <c r="I215" s="373"/>
      <c r="J215" s="373"/>
      <c r="K215" s="387"/>
    </row>
    <row r="216" spans="2:11" ht="12.75" customHeight="1">
      <c r="B216" s="390"/>
      <c r="C216" s="391"/>
      <c r="D216" s="391"/>
      <c r="E216" s="391"/>
      <c r="F216" s="391"/>
      <c r="G216" s="391"/>
      <c r="H216" s="391"/>
      <c r="I216" s="391"/>
      <c r="J216" s="391"/>
      <c r="K216" s="39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106</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330</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368</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91</v>
      </c>
      <c r="G13" s="49"/>
      <c r="H13" s="49"/>
      <c r="I13" s="160" t="s">
        <v>22</v>
      </c>
      <c r="J13" s="36" t="s">
        <v>92</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13.4" customHeight="1">
      <c r="B26" s="162"/>
      <c r="C26" s="163"/>
      <c r="D26" s="163"/>
      <c r="E26" s="46" t="s">
        <v>332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ROUND(J84,2)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ROUND(SUM(BE84:BE161),2)</f>
        <v>0</v>
      </c>
      <c r="G32" s="49"/>
      <c r="H32" s="49"/>
      <c r="I32" s="172">
        <v>0.21</v>
      </c>
      <c r="J32" s="171">
        <f>ROUND(ROUND((SUM(BE84:BE161)),2)*I32,2)</f>
        <v>0</v>
      </c>
      <c r="K32" s="53"/>
    </row>
    <row r="33" spans="2:11" s="1" customFormat="1" ht="14.4" customHeight="1">
      <c r="B33" s="48"/>
      <c r="C33" s="49"/>
      <c r="D33" s="49"/>
      <c r="E33" s="57" t="s">
        <v>56</v>
      </c>
      <c r="F33" s="171">
        <f>ROUND(SUM(BF84:BF161),2)</f>
        <v>0</v>
      </c>
      <c r="G33" s="49"/>
      <c r="H33" s="49"/>
      <c r="I33" s="172">
        <v>0.15</v>
      </c>
      <c r="J33" s="171">
        <f>ROUND(ROUND((SUM(BF84:BF161)),2)*I33,2)</f>
        <v>0</v>
      </c>
      <c r="K33" s="53"/>
    </row>
    <row r="34" spans="2:11" s="1" customFormat="1" ht="14.4" customHeight="1" hidden="1">
      <c r="B34" s="48"/>
      <c r="C34" s="49"/>
      <c r="D34" s="49"/>
      <c r="E34" s="57" t="s">
        <v>57</v>
      </c>
      <c r="F34" s="171">
        <f>ROUND(SUM(BG84:BG161),2)</f>
        <v>0</v>
      </c>
      <c r="G34" s="49"/>
      <c r="H34" s="49"/>
      <c r="I34" s="172">
        <v>0.21</v>
      </c>
      <c r="J34" s="171">
        <v>0</v>
      </c>
      <c r="K34" s="53"/>
    </row>
    <row r="35" spans="2:11" s="1" customFormat="1" ht="14.4" customHeight="1" hidden="1">
      <c r="B35" s="48"/>
      <c r="C35" s="49"/>
      <c r="D35" s="49"/>
      <c r="E35" s="57" t="s">
        <v>58</v>
      </c>
      <c r="F35" s="171">
        <f>ROUND(SUM(BH84:BH161),2)</f>
        <v>0</v>
      </c>
      <c r="G35" s="49"/>
      <c r="H35" s="49"/>
      <c r="I35" s="172">
        <v>0.15</v>
      </c>
      <c r="J35" s="171">
        <v>0</v>
      </c>
      <c r="K35" s="53"/>
    </row>
    <row r="36" spans="2:11" s="1" customFormat="1" ht="14.4" customHeight="1" hidden="1">
      <c r="B36" s="48"/>
      <c r="C36" s="49"/>
      <c r="D36" s="49"/>
      <c r="E36" s="57" t="s">
        <v>59</v>
      </c>
      <c r="F36" s="171">
        <f>ROUND(SUM(BI84:BI161),2)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330</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00-1 - Etapa 1</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J84</f>
        <v>0</v>
      </c>
      <c r="K60" s="53"/>
      <c r="AU60" s="25" t="s">
        <v>242</v>
      </c>
    </row>
    <row r="61" spans="2:11" s="8" customFormat="1" ht="24.95" customHeight="1">
      <c r="B61" s="191"/>
      <c r="C61" s="192"/>
      <c r="D61" s="193" t="s">
        <v>333</v>
      </c>
      <c r="E61" s="194"/>
      <c r="F61" s="194"/>
      <c r="G61" s="194"/>
      <c r="H61" s="194"/>
      <c r="I61" s="195"/>
      <c r="J61" s="196">
        <f>J85</f>
        <v>0</v>
      </c>
      <c r="K61" s="197"/>
    </row>
    <row r="62" spans="2:11" s="13" customFormat="1" ht="19.9" customHeight="1">
      <c r="B62" s="267"/>
      <c r="C62" s="268"/>
      <c r="D62" s="269" t="s">
        <v>334</v>
      </c>
      <c r="E62" s="270"/>
      <c r="F62" s="270"/>
      <c r="G62" s="270"/>
      <c r="H62" s="270"/>
      <c r="I62" s="271"/>
      <c r="J62" s="272">
        <f>J86</f>
        <v>0</v>
      </c>
      <c r="K62" s="273"/>
    </row>
    <row r="63" spans="2:11" s="1" customFormat="1" ht="21.8" customHeight="1">
      <c r="B63" s="48"/>
      <c r="C63" s="49"/>
      <c r="D63" s="49"/>
      <c r="E63" s="49"/>
      <c r="F63" s="49"/>
      <c r="G63" s="49"/>
      <c r="H63" s="49"/>
      <c r="I63" s="158"/>
      <c r="J63" s="49"/>
      <c r="K63" s="53"/>
    </row>
    <row r="64" spans="2:11" s="1" customFormat="1" ht="6.95" customHeight="1">
      <c r="B64" s="69"/>
      <c r="C64" s="70"/>
      <c r="D64" s="70"/>
      <c r="E64" s="70"/>
      <c r="F64" s="70"/>
      <c r="G64" s="70"/>
      <c r="H64" s="70"/>
      <c r="I64" s="180"/>
      <c r="J64" s="70"/>
      <c r="K64" s="71"/>
    </row>
    <row r="68" spans="2:12" s="1" customFormat="1" ht="6.95" customHeight="1">
      <c r="B68" s="72"/>
      <c r="C68" s="73"/>
      <c r="D68" s="73"/>
      <c r="E68" s="73"/>
      <c r="F68" s="73"/>
      <c r="G68" s="73"/>
      <c r="H68" s="73"/>
      <c r="I68" s="183"/>
      <c r="J68" s="73"/>
      <c r="K68" s="73"/>
      <c r="L68" s="74"/>
    </row>
    <row r="69" spans="2:12" s="1" customFormat="1" ht="36.95" customHeight="1">
      <c r="B69" s="48"/>
      <c r="C69" s="75" t="s">
        <v>244</v>
      </c>
      <c r="D69" s="76"/>
      <c r="E69" s="76"/>
      <c r="F69" s="76"/>
      <c r="G69" s="76"/>
      <c r="H69" s="76"/>
      <c r="I69" s="198"/>
      <c r="J69" s="76"/>
      <c r="K69" s="76"/>
      <c r="L69" s="74"/>
    </row>
    <row r="70" spans="2:12" s="1" customFormat="1" ht="6.95" customHeight="1">
      <c r="B70" s="48"/>
      <c r="C70" s="76"/>
      <c r="D70" s="76"/>
      <c r="E70" s="76"/>
      <c r="F70" s="76"/>
      <c r="G70" s="76"/>
      <c r="H70" s="76"/>
      <c r="I70" s="198"/>
      <c r="J70" s="76"/>
      <c r="K70" s="76"/>
      <c r="L70" s="74"/>
    </row>
    <row r="71" spans="2:12" s="1" customFormat="1" ht="14.4" customHeight="1">
      <c r="B71" s="48"/>
      <c r="C71" s="78" t="s">
        <v>17</v>
      </c>
      <c r="D71" s="76"/>
      <c r="E71" s="76"/>
      <c r="F71" s="76"/>
      <c r="G71" s="76"/>
      <c r="H71" s="76"/>
      <c r="I71" s="198"/>
      <c r="J71" s="76"/>
      <c r="K71" s="76"/>
      <c r="L71" s="74"/>
    </row>
    <row r="72" spans="2:12" s="1" customFormat="1" ht="14.4" customHeight="1">
      <c r="B72" s="48"/>
      <c r="C72" s="76"/>
      <c r="D72" s="76"/>
      <c r="E72" s="199" t="str">
        <f>E7</f>
        <v>Revitalizace PR U sedmi rybníků - DPS</v>
      </c>
      <c r="F72" s="78"/>
      <c r="G72" s="78"/>
      <c r="H72" s="78"/>
      <c r="I72" s="198"/>
      <c r="J72" s="76"/>
      <c r="K72" s="76"/>
      <c r="L72" s="74"/>
    </row>
    <row r="73" spans="2:12" ht="13.5">
      <c r="B73" s="29"/>
      <c r="C73" s="78" t="s">
        <v>234</v>
      </c>
      <c r="D73" s="200"/>
      <c r="E73" s="200"/>
      <c r="F73" s="200"/>
      <c r="G73" s="200"/>
      <c r="H73" s="200"/>
      <c r="I73" s="150"/>
      <c r="J73" s="200"/>
      <c r="K73" s="200"/>
      <c r="L73" s="201"/>
    </row>
    <row r="74" spans="2:12" s="1" customFormat="1" ht="14.4" customHeight="1">
      <c r="B74" s="48"/>
      <c r="C74" s="76"/>
      <c r="D74" s="76"/>
      <c r="E74" s="199" t="s">
        <v>330</v>
      </c>
      <c r="F74" s="76"/>
      <c r="G74" s="76"/>
      <c r="H74" s="76"/>
      <c r="I74" s="198"/>
      <c r="J74" s="76"/>
      <c r="K74" s="76"/>
      <c r="L74" s="74"/>
    </row>
    <row r="75" spans="2:12" s="1" customFormat="1" ht="14.4" customHeight="1">
      <c r="B75" s="48"/>
      <c r="C75" s="78" t="s">
        <v>236</v>
      </c>
      <c r="D75" s="76"/>
      <c r="E75" s="76"/>
      <c r="F75" s="76"/>
      <c r="G75" s="76"/>
      <c r="H75" s="76"/>
      <c r="I75" s="198"/>
      <c r="J75" s="76"/>
      <c r="K75" s="76"/>
      <c r="L75" s="74"/>
    </row>
    <row r="76" spans="2:12" s="1" customFormat="1" ht="16.2" customHeight="1">
      <c r="B76" s="48"/>
      <c r="C76" s="76"/>
      <c r="D76" s="76"/>
      <c r="E76" s="84" t="str">
        <f>E11</f>
        <v>SO 00-1 - Etapa 1</v>
      </c>
      <c r="F76" s="76"/>
      <c r="G76" s="76"/>
      <c r="H76" s="76"/>
      <c r="I76" s="198"/>
      <c r="J76" s="76"/>
      <c r="K76" s="76"/>
      <c r="L76" s="74"/>
    </row>
    <row r="77" spans="2:12" s="1" customFormat="1" ht="6.95" customHeight="1">
      <c r="B77" s="48"/>
      <c r="C77" s="76"/>
      <c r="D77" s="76"/>
      <c r="E77" s="76"/>
      <c r="F77" s="76"/>
      <c r="G77" s="76"/>
      <c r="H77" s="76"/>
      <c r="I77" s="198"/>
      <c r="J77" s="76"/>
      <c r="K77" s="76"/>
      <c r="L77" s="74"/>
    </row>
    <row r="78" spans="2:12" s="1" customFormat="1" ht="18" customHeight="1">
      <c r="B78" s="48"/>
      <c r="C78" s="78" t="s">
        <v>25</v>
      </c>
      <c r="D78" s="76"/>
      <c r="E78" s="76"/>
      <c r="F78" s="202" t="str">
        <f>F14</f>
        <v>Vojtanov</v>
      </c>
      <c r="G78" s="76"/>
      <c r="H78" s="76"/>
      <c r="I78" s="203" t="s">
        <v>27</v>
      </c>
      <c r="J78" s="87" t="str">
        <f>IF(J14="","",J14)</f>
        <v>29. 9. 2016</v>
      </c>
      <c r="K78" s="76"/>
      <c r="L78" s="74"/>
    </row>
    <row r="79" spans="2:12" s="1" customFormat="1" ht="6.95" customHeight="1">
      <c r="B79" s="48"/>
      <c r="C79" s="76"/>
      <c r="D79" s="76"/>
      <c r="E79" s="76"/>
      <c r="F79" s="76"/>
      <c r="G79" s="76"/>
      <c r="H79" s="76"/>
      <c r="I79" s="198"/>
      <c r="J79" s="76"/>
      <c r="K79" s="76"/>
      <c r="L79" s="74"/>
    </row>
    <row r="80" spans="2:12" s="1" customFormat="1" ht="13.5">
      <c r="B80" s="48"/>
      <c r="C80" s="78" t="s">
        <v>35</v>
      </c>
      <c r="D80" s="76"/>
      <c r="E80" s="76"/>
      <c r="F80" s="202" t="str">
        <f>E17</f>
        <v>AOPK ČR</v>
      </c>
      <c r="G80" s="76"/>
      <c r="H80" s="76"/>
      <c r="I80" s="203" t="s">
        <v>43</v>
      </c>
      <c r="J80" s="202" t="str">
        <f>E23</f>
        <v>VRV, a.s.</v>
      </c>
      <c r="K80" s="76"/>
      <c r="L80" s="74"/>
    </row>
    <row r="81" spans="2:12" s="1" customFormat="1" ht="14.4" customHeight="1">
      <c r="B81" s="48"/>
      <c r="C81" s="78" t="s">
        <v>41</v>
      </c>
      <c r="D81" s="76"/>
      <c r="E81" s="76"/>
      <c r="F81" s="202" t="str">
        <f>IF(E20="","",E20)</f>
        <v/>
      </c>
      <c r="G81" s="76"/>
      <c r="H81" s="76"/>
      <c r="I81" s="198"/>
      <c r="J81" s="76"/>
      <c r="K81" s="76"/>
      <c r="L81" s="74"/>
    </row>
    <row r="82" spans="2:12" s="1" customFormat="1" ht="10.3" customHeight="1">
      <c r="B82" s="48"/>
      <c r="C82" s="76"/>
      <c r="D82" s="76"/>
      <c r="E82" s="76"/>
      <c r="F82" s="76"/>
      <c r="G82" s="76"/>
      <c r="H82" s="76"/>
      <c r="I82" s="198"/>
      <c r="J82" s="76"/>
      <c r="K82" s="76"/>
      <c r="L82" s="74"/>
    </row>
    <row r="83" spans="2:20" s="9" customFormat="1" ht="29.25" customHeight="1">
      <c r="B83" s="204"/>
      <c r="C83" s="205" t="s">
        <v>245</v>
      </c>
      <c r="D83" s="206" t="s">
        <v>69</v>
      </c>
      <c r="E83" s="206" t="s">
        <v>65</v>
      </c>
      <c r="F83" s="206" t="s">
        <v>246</v>
      </c>
      <c r="G83" s="206" t="s">
        <v>247</v>
      </c>
      <c r="H83" s="206" t="s">
        <v>248</v>
      </c>
      <c r="I83" s="207" t="s">
        <v>249</v>
      </c>
      <c r="J83" s="206" t="s">
        <v>240</v>
      </c>
      <c r="K83" s="208" t="s">
        <v>250</v>
      </c>
      <c r="L83" s="209"/>
      <c r="M83" s="104" t="s">
        <v>251</v>
      </c>
      <c r="N83" s="105" t="s">
        <v>54</v>
      </c>
      <c r="O83" s="105" t="s">
        <v>252</v>
      </c>
      <c r="P83" s="105" t="s">
        <v>253</v>
      </c>
      <c r="Q83" s="105" t="s">
        <v>254</v>
      </c>
      <c r="R83" s="105" t="s">
        <v>255</v>
      </c>
      <c r="S83" s="105" t="s">
        <v>256</v>
      </c>
      <c r="T83" s="106" t="s">
        <v>257</v>
      </c>
    </row>
    <row r="84" spans="2:63" s="1" customFormat="1" ht="29.25" customHeight="1">
      <c r="B84" s="48"/>
      <c r="C84" s="110" t="s">
        <v>241</v>
      </c>
      <c r="D84" s="76"/>
      <c r="E84" s="76"/>
      <c r="F84" s="76"/>
      <c r="G84" s="76"/>
      <c r="H84" s="76"/>
      <c r="I84" s="198"/>
      <c r="J84" s="210">
        <f>BK84</f>
        <v>0</v>
      </c>
      <c r="K84" s="76"/>
      <c r="L84" s="74"/>
      <c r="M84" s="107"/>
      <c r="N84" s="108"/>
      <c r="O84" s="108"/>
      <c r="P84" s="211">
        <f>P85</f>
        <v>0</v>
      </c>
      <c r="Q84" s="108"/>
      <c r="R84" s="211">
        <f>R85</f>
        <v>0</v>
      </c>
      <c r="S84" s="108"/>
      <c r="T84" s="212">
        <f>T85</f>
        <v>0</v>
      </c>
      <c r="AT84" s="25" t="s">
        <v>83</v>
      </c>
      <c r="AU84" s="25" t="s">
        <v>242</v>
      </c>
      <c r="BK84" s="213">
        <f>BK85</f>
        <v>0</v>
      </c>
    </row>
    <row r="85" spans="2:63" s="10" customFormat="1" ht="37.4" customHeight="1">
      <c r="B85" s="214"/>
      <c r="C85" s="215"/>
      <c r="D85" s="216" t="s">
        <v>83</v>
      </c>
      <c r="E85" s="217" t="s">
        <v>335</v>
      </c>
      <c r="F85" s="217" t="s">
        <v>336</v>
      </c>
      <c r="G85" s="215"/>
      <c r="H85" s="215"/>
      <c r="I85" s="218"/>
      <c r="J85" s="219">
        <f>BK85</f>
        <v>0</v>
      </c>
      <c r="K85" s="215"/>
      <c r="L85" s="220"/>
      <c r="M85" s="221"/>
      <c r="N85" s="222"/>
      <c r="O85" s="222"/>
      <c r="P85" s="223">
        <f>P86</f>
        <v>0</v>
      </c>
      <c r="Q85" s="222"/>
      <c r="R85" s="223">
        <f>R86</f>
        <v>0</v>
      </c>
      <c r="S85" s="222"/>
      <c r="T85" s="224">
        <f>T86</f>
        <v>0</v>
      </c>
      <c r="AR85" s="225" t="s">
        <v>24</v>
      </c>
      <c r="AT85" s="226" t="s">
        <v>83</v>
      </c>
      <c r="AU85" s="226" t="s">
        <v>84</v>
      </c>
      <c r="AY85" s="225" t="s">
        <v>261</v>
      </c>
      <c r="BK85" s="227">
        <f>BK86</f>
        <v>0</v>
      </c>
    </row>
    <row r="86" spans="2:63" s="10" customFormat="1" ht="19.9" customHeight="1">
      <c r="B86" s="214"/>
      <c r="C86" s="215"/>
      <c r="D86" s="216" t="s">
        <v>83</v>
      </c>
      <c r="E86" s="274" t="s">
        <v>24</v>
      </c>
      <c r="F86" s="274" t="s">
        <v>337</v>
      </c>
      <c r="G86" s="215"/>
      <c r="H86" s="215"/>
      <c r="I86" s="218"/>
      <c r="J86" s="275">
        <f>BK86</f>
        <v>0</v>
      </c>
      <c r="K86" s="215"/>
      <c r="L86" s="220"/>
      <c r="M86" s="221"/>
      <c r="N86" s="222"/>
      <c r="O86" s="222"/>
      <c r="P86" s="223">
        <f>SUM(P87:P161)</f>
        <v>0</v>
      </c>
      <c r="Q86" s="222"/>
      <c r="R86" s="223">
        <f>SUM(R87:R161)</f>
        <v>0</v>
      </c>
      <c r="S86" s="222"/>
      <c r="T86" s="224">
        <f>SUM(T87:T161)</f>
        <v>0</v>
      </c>
      <c r="AR86" s="225" t="s">
        <v>24</v>
      </c>
      <c r="AT86" s="226" t="s">
        <v>83</v>
      </c>
      <c r="AU86" s="226" t="s">
        <v>24</v>
      </c>
      <c r="AY86" s="225" t="s">
        <v>261</v>
      </c>
      <c r="BK86" s="227">
        <f>SUM(BK87:BK161)</f>
        <v>0</v>
      </c>
    </row>
    <row r="87" spans="2:65" s="1" customFormat="1" ht="22.8" customHeight="1">
      <c r="B87" s="48"/>
      <c r="C87" s="228" t="s">
        <v>24</v>
      </c>
      <c r="D87" s="228" t="s">
        <v>262</v>
      </c>
      <c r="E87" s="229" t="s">
        <v>369</v>
      </c>
      <c r="F87" s="230" t="s">
        <v>370</v>
      </c>
      <c r="G87" s="231" t="s">
        <v>340</v>
      </c>
      <c r="H87" s="232">
        <v>2008.55</v>
      </c>
      <c r="I87" s="233"/>
      <c r="J87" s="232">
        <f>ROUND(I87*H87,2)</f>
        <v>0</v>
      </c>
      <c r="K87" s="230" t="s">
        <v>266</v>
      </c>
      <c r="L87" s="74"/>
      <c r="M87" s="234" t="s">
        <v>40</v>
      </c>
      <c r="N87" s="235" t="s">
        <v>55</v>
      </c>
      <c r="O87" s="49"/>
      <c r="P87" s="236">
        <f>O87*H87</f>
        <v>0</v>
      </c>
      <c r="Q87" s="236">
        <v>0</v>
      </c>
      <c r="R87" s="236">
        <f>Q87*H87</f>
        <v>0</v>
      </c>
      <c r="S87" s="236">
        <v>0</v>
      </c>
      <c r="T87" s="237">
        <f>S87*H87</f>
        <v>0</v>
      </c>
      <c r="AR87" s="25" t="s">
        <v>287</v>
      </c>
      <c r="AT87" s="25" t="s">
        <v>262</v>
      </c>
      <c r="AU87" s="25" t="s">
        <v>92</v>
      </c>
      <c r="AY87" s="25" t="s">
        <v>261</v>
      </c>
      <c r="BE87" s="238">
        <f>IF(N87="základní",J87,0)</f>
        <v>0</v>
      </c>
      <c r="BF87" s="238">
        <f>IF(N87="snížená",J87,0)</f>
        <v>0</v>
      </c>
      <c r="BG87" s="238">
        <f>IF(N87="zákl. přenesená",J87,0)</f>
        <v>0</v>
      </c>
      <c r="BH87" s="238">
        <f>IF(N87="sníž. přenesená",J87,0)</f>
        <v>0</v>
      </c>
      <c r="BI87" s="238">
        <f>IF(N87="nulová",J87,0)</f>
        <v>0</v>
      </c>
      <c r="BJ87" s="25" t="s">
        <v>24</v>
      </c>
      <c r="BK87" s="238">
        <f>ROUND(I87*H87,2)</f>
        <v>0</v>
      </c>
      <c r="BL87" s="25" t="s">
        <v>287</v>
      </c>
      <c r="BM87" s="25" t="s">
        <v>371</v>
      </c>
    </row>
    <row r="88" spans="2:47" s="1" customFormat="1" ht="13.5">
      <c r="B88" s="48"/>
      <c r="C88" s="76"/>
      <c r="D88" s="239" t="s">
        <v>269</v>
      </c>
      <c r="E88" s="76"/>
      <c r="F88" s="240" t="s">
        <v>372</v>
      </c>
      <c r="G88" s="76"/>
      <c r="H88" s="76"/>
      <c r="I88" s="198"/>
      <c r="J88" s="76"/>
      <c r="K88" s="76"/>
      <c r="L88" s="74"/>
      <c r="M88" s="241"/>
      <c r="N88" s="49"/>
      <c r="O88" s="49"/>
      <c r="P88" s="49"/>
      <c r="Q88" s="49"/>
      <c r="R88" s="49"/>
      <c r="S88" s="49"/>
      <c r="T88" s="97"/>
      <c r="AT88" s="25" t="s">
        <v>269</v>
      </c>
      <c r="AU88" s="25" t="s">
        <v>92</v>
      </c>
    </row>
    <row r="89" spans="2:47" s="1" customFormat="1" ht="13.5">
      <c r="B89" s="48"/>
      <c r="C89" s="76"/>
      <c r="D89" s="239" t="s">
        <v>343</v>
      </c>
      <c r="E89" s="76"/>
      <c r="F89" s="242" t="s">
        <v>373</v>
      </c>
      <c r="G89" s="76"/>
      <c r="H89" s="76"/>
      <c r="I89" s="198"/>
      <c r="J89" s="76"/>
      <c r="K89" s="76"/>
      <c r="L89" s="74"/>
      <c r="M89" s="241"/>
      <c r="N89" s="49"/>
      <c r="O89" s="49"/>
      <c r="P89" s="49"/>
      <c r="Q89" s="49"/>
      <c r="R89" s="49"/>
      <c r="S89" s="49"/>
      <c r="T89" s="97"/>
      <c r="AT89" s="25" t="s">
        <v>343</v>
      </c>
      <c r="AU89" s="25" t="s">
        <v>92</v>
      </c>
    </row>
    <row r="90" spans="2:51" s="11" customFormat="1" ht="13.5">
      <c r="B90" s="243"/>
      <c r="C90" s="244"/>
      <c r="D90" s="239" t="s">
        <v>278</v>
      </c>
      <c r="E90" s="245" t="s">
        <v>40</v>
      </c>
      <c r="F90" s="246" t="s">
        <v>374</v>
      </c>
      <c r="G90" s="244"/>
      <c r="H90" s="245" t="s">
        <v>40</v>
      </c>
      <c r="I90" s="247"/>
      <c r="J90" s="244"/>
      <c r="K90" s="244"/>
      <c r="L90" s="248"/>
      <c r="M90" s="249"/>
      <c r="N90" s="250"/>
      <c r="O90" s="250"/>
      <c r="P90" s="250"/>
      <c r="Q90" s="250"/>
      <c r="R90" s="250"/>
      <c r="S90" s="250"/>
      <c r="T90" s="251"/>
      <c r="AT90" s="252" t="s">
        <v>278</v>
      </c>
      <c r="AU90" s="252" t="s">
        <v>92</v>
      </c>
      <c r="AV90" s="11" t="s">
        <v>24</v>
      </c>
      <c r="AW90" s="11" t="s">
        <v>47</v>
      </c>
      <c r="AX90" s="11" t="s">
        <v>84</v>
      </c>
      <c r="AY90" s="252" t="s">
        <v>261</v>
      </c>
    </row>
    <row r="91" spans="2:51" s="12" customFormat="1" ht="13.5">
      <c r="B91" s="253"/>
      <c r="C91" s="254"/>
      <c r="D91" s="239" t="s">
        <v>278</v>
      </c>
      <c r="E91" s="255" t="s">
        <v>40</v>
      </c>
      <c r="F91" s="256" t="s">
        <v>375</v>
      </c>
      <c r="G91" s="254"/>
      <c r="H91" s="257">
        <v>949.61</v>
      </c>
      <c r="I91" s="258"/>
      <c r="J91" s="254"/>
      <c r="K91" s="254"/>
      <c r="L91" s="259"/>
      <c r="M91" s="260"/>
      <c r="N91" s="261"/>
      <c r="O91" s="261"/>
      <c r="P91" s="261"/>
      <c r="Q91" s="261"/>
      <c r="R91" s="261"/>
      <c r="S91" s="261"/>
      <c r="T91" s="262"/>
      <c r="AT91" s="263" t="s">
        <v>278</v>
      </c>
      <c r="AU91" s="263" t="s">
        <v>92</v>
      </c>
      <c r="AV91" s="12" t="s">
        <v>92</v>
      </c>
      <c r="AW91" s="12" t="s">
        <v>47</v>
      </c>
      <c r="AX91" s="12" t="s">
        <v>84</v>
      </c>
      <c r="AY91" s="263" t="s">
        <v>261</v>
      </c>
    </row>
    <row r="92" spans="2:51" s="12" customFormat="1" ht="13.5">
      <c r="B92" s="253"/>
      <c r="C92" s="254"/>
      <c r="D92" s="239" t="s">
        <v>278</v>
      </c>
      <c r="E92" s="255" t="s">
        <v>40</v>
      </c>
      <c r="F92" s="256" t="s">
        <v>376</v>
      </c>
      <c r="G92" s="254"/>
      <c r="H92" s="257">
        <v>346.78</v>
      </c>
      <c r="I92" s="258"/>
      <c r="J92" s="254"/>
      <c r="K92" s="254"/>
      <c r="L92" s="259"/>
      <c r="M92" s="260"/>
      <c r="N92" s="261"/>
      <c r="O92" s="261"/>
      <c r="P92" s="261"/>
      <c r="Q92" s="261"/>
      <c r="R92" s="261"/>
      <c r="S92" s="261"/>
      <c r="T92" s="262"/>
      <c r="AT92" s="263" t="s">
        <v>278</v>
      </c>
      <c r="AU92" s="263" t="s">
        <v>92</v>
      </c>
      <c r="AV92" s="12" t="s">
        <v>92</v>
      </c>
      <c r="AW92" s="12" t="s">
        <v>47</v>
      </c>
      <c r="AX92" s="12" t="s">
        <v>84</v>
      </c>
      <c r="AY92" s="263" t="s">
        <v>261</v>
      </c>
    </row>
    <row r="93" spans="2:51" s="14" customFormat="1" ht="13.5">
      <c r="B93" s="279"/>
      <c r="C93" s="280"/>
      <c r="D93" s="239" t="s">
        <v>278</v>
      </c>
      <c r="E93" s="281" t="s">
        <v>40</v>
      </c>
      <c r="F93" s="282" t="s">
        <v>377</v>
      </c>
      <c r="G93" s="280"/>
      <c r="H93" s="283">
        <v>1296.39</v>
      </c>
      <c r="I93" s="284"/>
      <c r="J93" s="280"/>
      <c r="K93" s="280"/>
      <c r="L93" s="285"/>
      <c r="M93" s="286"/>
      <c r="N93" s="287"/>
      <c r="O93" s="287"/>
      <c r="P93" s="287"/>
      <c r="Q93" s="287"/>
      <c r="R93" s="287"/>
      <c r="S93" s="287"/>
      <c r="T93" s="288"/>
      <c r="AT93" s="289" t="s">
        <v>278</v>
      </c>
      <c r="AU93" s="289" t="s">
        <v>92</v>
      </c>
      <c r="AV93" s="14" t="s">
        <v>282</v>
      </c>
      <c r="AW93" s="14" t="s">
        <v>47</v>
      </c>
      <c r="AX93" s="14" t="s">
        <v>84</v>
      </c>
      <c r="AY93" s="289" t="s">
        <v>261</v>
      </c>
    </row>
    <row r="94" spans="2:51" s="12" customFormat="1" ht="13.5">
      <c r="B94" s="253"/>
      <c r="C94" s="254"/>
      <c r="D94" s="239" t="s">
        <v>278</v>
      </c>
      <c r="E94" s="255" t="s">
        <v>40</v>
      </c>
      <c r="F94" s="256" t="s">
        <v>378</v>
      </c>
      <c r="G94" s="254"/>
      <c r="H94" s="257">
        <v>413.15</v>
      </c>
      <c r="I94" s="258"/>
      <c r="J94" s="254"/>
      <c r="K94" s="254"/>
      <c r="L94" s="259"/>
      <c r="M94" s="260"/>
      <c r="N94" s="261"/>
      <c r="O94" s="261"/>
      <c r="P94" s="261"/>
      <c r="Q94" s="261"/>
      <c r="R94" s="261"/>
      <c r="S94" s="261"/>
      <c r="T94" s="262"/>
      <c r="AT94" s="263" t="s">
        <v>278</v>
      </c>
      <c r="AU94" s="263" t="s">
        <v>92</v>
      </c>
      <c r="AV94" s="12" t="s">
        <v>92</v>
      </c>
      <c r="AW94" s="12" t="s">
        <v>47</v>
      </c>
      <c r="AX94" s="12" t="s">
        <v>84</v>
      </c>
      <c r="AY94" s="263" t="s">
        <v>261</v>
      </c>
    </row>
    <row r="95" spans="2:51" s="12" customFormat="1" ht="13.5">
      <c r="B95" s="253"/>
      <c r="C95" s="254"/>
      <c r="D95" s="239" t="s">
        <v>278</v>
      </c>
      <c r="E95" s="255" t="s">
        <v>40</v>
      </c>
      <c r="F95" s="256" t="s">
        <v>379</v>
      </c>
      <c r="G95" s="254"/>
      <c r="H95" s="257">
        <v>299.01</v>
      </c>
      <c r="I95" s="258"/>
      <c r="J95" s="254"/>
      <c r="K95" s="254"/>
      <c r="L95" s="259"/>
      <c r="M95" s="260"/>
      <c r="N95" s="261"/>
      <c r="O95" s="261"/>
      <c r="P95" s="261"/>
      <c r="Q95" s="261"/>
      <c r="R95" s="261"/>
      <c r="S95" s="261"/>
      <c r="T95" s="262"/>
      <c r="AT95" s="263" t="s">
        <v>278</v>
      </c>
      <c r="AU95" s="263" t="s">
        <v>92</v>
      </c>
      <c r="AV95" s="12" t="s">
        <v>92</v>
      </c>
      <c r="AW95" s="12" t="s">
        <v>47</v>
      </c>
      <c r="AX95" s="12" t="s">
        <v>84</v>
      </c>
      <c r="AY95" s="263" t="s">
        <v>261</v>
      </c>
    </row>
    <row r="96" spans="2:51" s="14" customFormat="1" ht="13.5">
      <c r="B96" s="279"/>
      <c r="C96" s="280"/>
      <c r="D96" s="239" t="s">
        <v>278</v>
      </c>
      <c r="E96" s="281" t="s">
        <v>40</v>
      </c>
      <c r="F96" s="282" t="s">
        <v>377</v>
      </c>
      <c r="G96" s="280"/>
      <c r="H96" s="283">
        <v>712.16</v>
      </c>
      <c r="I96" s="284"/>
      <c r="J96" s="280"/>
      <c r="K96" s="280"/>
      <c r="L96" s="285"/>
      <c r="M96" s="286"/>
      <c r="N96" s="287"/>
      <c r="O96" s="287"/>
      <c r="P96" s="287"/>
      <c r="Q96" s="287"/>
      <c r="R96" s="287"/>
      <c r="S96" s="287"/>
      <c r="T96" s="288"/>
      <c r="AT96" s="289" t="s">
        <v>278</v>
      </c>
      <c r="AU96" s="289" t="s">
        <v>92</v>
      </c>
      <c r="AV96" s="14" t="s">
        <v>282</v>
      </c>
      <c r="AW96" s="14" t="s">
        <v>47</v>
      </c>
      <c r="AX96" s="14" t="s">
        <v>84</v>
      </c>
      <c r="AY96" s="289" t="s">
        <v>261</v>
      </c>
    </row>
    <row r="97" spans="2:51" s="15" customFormat="1" ht="13.5">
      <c r="B97" s="290"/>
      <c r="C97" s="291"/>
      <c r="D97" s="239" t="s">
        <v>278</v>
      </c>
      <c r="E97" s="292" t="s">
        <v>40</v>
      </c>
      <c r="F97" s="293" t="s">
        <v>380</v>
      </c>
      <c r="G97" s="291"/>
      <c r="H97" s="294">
        <v>2008.55</v>
      </c>
      <c r="I97" s="295"/>
      <c r="J97" s="291"/>
      <c r="K97" s="291"/>
      <c r="L97" s="296"/>
      <c r="M97" s="297"/>
      <c r="N97" s="298"/>
      <c r="O97" s="298"/>
      <c r="P97" s="298"/>
      <c r="Q97" s="298"/>
      <c r="R97" s="298"/>
      <c r="S97" s="298"/>
      <c r="T97" s="299"/>
      <c r="AT97" s="300" t="s">
        <v>278</v>
      </c>
      <c r="AU97" s="300" t="s">
        <v>92</v>
      </c>
      <c r="AV97" s="15" t="s">
        <v>287</v>
      </c>
      <c r="AW97" s="15" t="s">
        <v>47</v>
      </c>
      <c r="AX97" s="15" t="s">
        <v>24</v>
      </c>
      <c r="AY97" s="300" t="s">
        <v>261</v>
      </c>
    </row>
    <row r="98" spans="2:65" s="1" customFormat="1" ht="22.8" customHeight="1">
      <c r="B98" s="48"/>
      <c r="C98" s="228" t="s">
        <v>92</v>
      </c>
      <c r="D98" s="228" t="s">
        <v>262</v>
      </c>
      <c r="E98" s="229" t="s">
        <v>381</v>
      </c>
      <c r="F98" s="230" t="s">
        <v>382</v>
      </c>
      <c r="G98" s="231" t="s">
        <v>340</v>
      </c>
      <c r="H98" s="232">
        <v>235.25</v>
      </c>
      <c r="I98" s="233"/>
      <c r="J98" s="232">
        <f>ROUND(I98*H98,2)</f>
        <v>0</v>
      </c>
      <c r="K98" s="230" t="s">
        <v>266</v>
      </c>
      <c r="L98" s="74"/>
      <c r="M98" s="234" t="s">
        <v>40</v>
      </c>
      <c r="N98" s="235" t="s">
        <v>55</v>
      </c>
      <c r="O98" s="49"/>
      <c r="P98" s="236">
        <f>O98*H98</f>
        <v>0</v>
      </c>
      <c r="Q98" s="236">
        <v>0</v>
      </c>
      <c r="R98" s="236">
        <f>Q98*H98</f>
        <v>0</v>
      </c>
      <c r="S98" s="236">
        <v>0</v>
      </c>
      <c r="T98" s="237">
        <f>S98*H98</f>
        <v>0</v>
      </c>
      <c r="AR98" s="25" t="s">
        <v>287</v>
      </c>
      <c r="AT98" s="25" t="s">
        <v>262</v>
      </c>
      <c r="AU98" s="25" t="s">
        <v>92</v>
      </c>
      <c r="AY98" s="25" t="s">
        <v>261</v>
      </c>
      <c r="BE98" s="238">
        <f>IF(N98="základní",J98,0)</f>
        <v>0</v>
      </c>
      <c r="BF98" s="238">
        <f>IF(N98="snížená",J98,0)</f>
        <v>0</v>
      </c>
      <c r="BG98" s="238">
        <f>IF(N98="zákl. přenesená",J98,0)</f>
        <v>0</v>
      </c>
      <c r="BH98" s="238">
        <f>IF(N98="sníž. přenesená",J98,0)</f>
        <v>0</v>
      </c>
      <c r="BI98" s="238">
        <f>IF(N98="nulová",J98,0)</f>
        <v>0</v>
      </c>
      <c r="BJ98" s="25" t="s">
        <v>24</v>
      </c>
      <c r="BK98" s="238">
        <f>ROUND(I98*H98,2)</f>
        <v>0</v>
      </c>
      <c r="BL98" s="25" t="s">
        <v>287</v>
      </c>
      <c r="BM98" s="25" t="s">
        <v>383</v>
      </c>
    </row>
    <row r="99" spans="2:47" s="1" customFormat="1" ht="13.5">
      <c r="B99" s="48"/>
      <c r="C99" s="76"/>
      <c r="D99" s="239" t="s">
        <v>269</v>
      </c>
      <c r="E99" s="76"/>
      <c r="F99" s="240" t="s">
        <v>384</v>
      </c>
      <c r="G99" s="76"/>
      <c r="H99" s="76"/>
      <c r="I99" s="198"/>
      <c r="J99" s="76"/>
      <c r="K99" s="76"/>
      <c r="L99" s="74"/>
      <c r="M99" s="241"/>
      <c r="N99" s="49"/>
      <c r="O99" s="49"/>
      <c r="P99" s="49"/>
      <c r="Q99" s="49"/>
      <c r="R99" s="49"/>
      <c r="S99" s="49"/>
      <c r="T99" s="97"/>
      <c r="AT99" s="25" t="s">
        <v>269</v>
      </c>
      <c r="AU99" s="25" t="s">
        <v>92</v>
      </c>
    </row>
    <row r="100" spans="2:47" s="1" customFormat="1" ht="13.5">
      <c r="B100" s="48"/>
      <c r="C100" s="76"/>
      <c r="D100" s="239" t="s">
        <v>343</v>
      </c>
      <c r="E100" s="76"/>
      <c r="F100" s="242" t="s">
        <v>344</v>
      </c>
      <c r="G100" s="76"/>
      <c r="H100" s="76"/>
      <c r="I100" s="198"/>
      <c r="J100" s="76"/>
      <c r="K100" s="76"/>
      <c r="L100" s="74"/>
      <c r="M100" s="241"/>
      <c r="N100" s="49"/>
      <c r="O100" s="49"/>
      <c r="P100" s="49"/>
      <c r="Q100" s="49"/>
      <c r="R100" s="49"/>
      <c r="S100" s="49"/>
      <c r="T100" s="97"/>
      <c r="AT100" s="25" t="s">
        <v>343</v>
      </c>
      <c r="AU100" s="25" t="s">
        <v>92</v>
      </c>
    </row>
    <row r="101" spans="2:51" s="11" customFormat="1" ht="13.5">
      <c r="B101" s="243"/>
      <c r="C101" s="244"/>
      <c r="D101" s="239" t="s">
        <v>278</v>
      </c>
      <c r="E101" s="245" t="s">
        <v>40</v>
      </c>
      <c r="F101" s="246" t="s">
        <v>385</v>
      </c>
      <c r="G101" s="244"/>
      <c r="H101" s="245" t="s">
        <v>40</v>
      </c>
      <c r="I101" s="247"/>
      <c r="J101" s="244"/>
      <c r="K101" s="244"/>
      <c r="L101" s="248"/>
      <c r="M101" s="249"/>
      <c r="N101" s="250"/>
      <c r="O101" s="250"/>
      <c r="P101" s="250"/>
      <c r="Q101" s="250"/>
      <c r="R101" s="250"/>
      <c r="S101" s="250"/>
      <c r="T101" s="251"/>
      <c r="AT101" s="252" t="s">
        <v>278</v>
      </c>
      <c r="AU101" s="252" t="s">
        <v>92</v>
      </c>
      <c r="AV101" s="11" t="s">
        <v>24</v>
      </c>
      <c r="AW101" s="11" t="s">
        <v>47</v>
      </c>
      <c r="AX101" s="11" t="s">
        <v>84</v>
      </c>
      <c r="AY101" s="252" t="s">
        <v>261</v>
      </c>
    </row>
    <row r="102" spans="2:51" s="11" customFormat="1" ht="13.5">
      <c r="B102" s="243"/>
      <c r="C102" s="244"/>
      <c r="D102" s="239" t="s">
        <v>278</v>
      </c>
      <c r="E102" s="245" t="s">
        <v>40</v>
      </c>
      <c r="F102" s="246" t="s">
        <v>386</v>
      </c>
      <c r="G102" s="244"/>
      <c r="H102" s="245" t="s">
        <v>40</v>
      </c>
      <c r="I102" s="247"/>
      <c r="J102" s="244"/>
      <c r="K102" s="244"/>
      <c r="L102" s="248"/>
      <c r="M102" s="249"/>
      <c r="N102" s="250"/>
      <c r="O102" s="250"/>
      <c r="P102" s="250"/>
      <c r="Q102" s="250"/>
      <c r="R102" s="250"/>
      <c r="S102" s="250"/>
      <c r="T102" s="251"/>
      <c r="AT102" s="252" t="s">
        <v>278</v>
      </c>
      <c r="AU102" s="252" t="s">
        <v>92</v>
      </c>
      <c r="AV102" s="11" t="s">
        <v>24</v>
      </c>
      <c r="AW102" s="11" t="s">
        <v>47</v>
      </c>
      <c r="AX102" s="11" t="s">
        <v>84</v>
      </c>
      <c r="AY102" s="252" t="s">
        <v>261</v>
      </c>
    </row>
    <row r="103" spans="2:51" s="11" customFormat="1" ht="13.5">
      <c r="B103" s="243"/>
      <c r="C103" s="244"/>
      <c r="D103" s="239" t="s">
        <v>278</v>
      </c>
      <c r="E103" s="245" t="s">
        <v>40</v>
      </c>
      <c r="F103" s="246" t="s">
        <v>387</v>
      </c>
      <c r="G103" s="244"/>
      <c r="H103" s="245" t="s">
        <v>40</v>
      </c>
      <c r="I103" s="247"/>
      <c r="J103" s="244"/>
      <c r="K103" s="244"/>
      <c r="L103" s="248"/>
      <c r="M103" s="249"/>
      <c r="N103" s="250"/>
      <c r="O103" s="250"/>
      <c r="P103" s="250"/>
      <c r="Q103" s="250"/>
      <c r="R103" s="250"/>
      <c r="S103" s="250"/>
      <c r="T103" s="251"/>
      <c r="AT103" s="252" t="s">
        <v>278</v>
      </c>
      <c r="AU103" s="252" t="s">
        <v>92</v>
      </c>
      <c r="AV103" s="11" t="s">
        <v>24</v>
      </c>
      <c r="AW103" s="11" t="s">
        <v>47</v>
      </c>
      <c r="AX103" s="11" t="s">
        <v>84</v>
      </c>
      <c r="AY103" s="252" t="s">
        <v>261</v>
      </c>
    </row>
    <row r="104" spans="2:51" s="12" customFormat="1" ht="13.5">
      <c r="B104" s="253"/>
      <c r="C104" s="254"/>
      <c r="D104" s="239" t="s">
        <v>278</v>
      </c>
      <c r="E104" s="255" t="s">
        <v>40</v>
      </c>
      <c r="F104" s="256" t="s">
        <v>388</v>
      </c>
      <c r="G104" s="254"/>
      <c r="H104" s="257">
        <v>87.7</v>
      </c>
      <c r="I104" s="258"/>
      <c r="J104" s="254"/>
      <c r="K104" s="254"/>
      <c r="L104" s="259"/>
      <c r="M104" s="260"/>
      <c r="N104" s="261"/>
      <c r="O104" s="261"/>
      <c r="P104" s="261"/>
      <c r="Q104" s="261"/>
      <c r="R104" s="261"/>
      <c r="S104" s="261"/>
      <c r="T104" s="262"/>
      <c r="AT104" s="263" t="s">
        <v>278</v>
      </c>
      <c r="AU104" s="263" t="s">
        <v>92</v>
      </c>
      <c r="AV104" s="12" t="s">
        <v>92</v>
      </c>
      <c r="AW104" s="12" t="s">
        <v>47</v>
      </c>
      <c r="AX104" s="12" t="s">
        <v>84</v>
      </c>
      <c r="AY104" s="263" t="s">
        <v>261</v>
      </c>
    </row>
    <row r="105" spans="2:51" s="12" customFormat="1" ht="13.5">
      <c r="B105" s="253"/>
      <c r="C105" s="254"/>
      <c r="D105" s="239" t="s">
        <v>278</v>
      </c>
      <c r="E105" s="255" t="s">
        <v>40</v>
      </c>
      <c r="F105" s="256" t="s">
        <v>389</v>
      </c>
      <c r="G105" s="254"/>
      <c r="H105" s="257">
        <v>51.9</v>
      </c>
      <c r="I105" s="258"/>
      <c r="J105" s="254"/>
      <c r="K105" s="254"/>
      <c r="L105" s="259"/>
      <c r="M105" s="260"/>
      <c r="N105" s="261"/>
      <c r="O105" s="261"/>
      <c r="P105" s="261"/>
      <c r="Q105" s="261"/>
      <c r="R105" s="261"/>
      <c r="S105" s="261"/>
      <c r="T105" s="262"/>
      <c r="AT105" s="263" t="s">
        <v>278</v>
      </c>
      <c r="AU105" s="263" t="s">
        <v>92</v>
      </c>
      <c r="AV105" s="12" t="s">
        <v>92</v>
      </c>
      <c r="AW105" s="12" t="s">
        <v>47</v>
      </c>
      <c r="AX105" s="12" t="s">
        <v>84</v>
      </c>
      <c r="AY105" s="263" t="s">
        <v>261</v>
      </c>
    </row>
    <row r="106" spans="2:51" s="14" customFormat="1" ht="13.5">
      <c r="B106" s="279"/>
      <c r="C106" s="280"/>
      <c r="D106" s="239" t="s">
        <v>278</v>
      </c>
      <c r="E106" s="281" t="s">
        <v>40</v>
      </c>
      <c r="F106" s="282" t="s">
        <v>377</v>
      </c>
      <c r="G106" s="280"/>
      <c r="H106" s="283">
        <v>139.6</v>
      </c>
      <c r="I106" s="284"/>
      <c r="J106" s="280"/>
      <c r="K106" s="280"/>
      <c r="L106" s="285"/>
      <c r="M106" s="286"/>
      <c r="N106" s="287"/>
      <c r="O106" s="287"/>
      <c r="P106" s="287"/>
      <c r="Q106" s="287"/>
      <c r="R106" s="287"/>
      <c r="S106" s="287"/>
      <c r="T106" s="288"/>
      <c r="AT106" s="289" t="s">
        <v>278</v>
      </c>
      <c r="AU106" s="289" t="s">
        <v>92</v>
      </c>
      <c r="AV106" s="14" t="s">
        <v>282</v>
      </c>
      <c r="AW106" s="14" t="s">
        <v>47</v>
      </c>
      <c r="AX106" s="14" t="s">
        <v>84</v>
      </c>
      <c r="AY106" s="289" t="s">
        <v>261</v>
      </c>
    </row>
    <row r="107" spans="2:51" s="12" customFormat="1" ht="13.5">
      <c r="B107" s="253"/>
      <c r="C107" s="254"/>
      <c r="D107" s="239" t="s">
        <v>278</v>
      </c>
      <c r="E107" s="255" t="s">
        <v>40</v>
      </c>
      <c r="F107" s="256" t="s">
        <v>390</v>
      </c>
      <c r="G107" s="254"/>
      <c r="H107" s="257">
        <v>66.61</v>
      </c>
      <c r="I107" s="258"/>
      <c r="J107" s="254"/>
      <c r="K107" s="254"/>
      <c r="L107" s="259"/>
      <c r="M107" s="260"/>
      <c r="N107" s="261"/>
      <c r="O107" s="261"/>
      <c r="P107" s="261"/>
      <c r="Q107" s="261"/>
      <c r="R107" s="261"/>
      <c r="S107" s="261"/>
      <c r="T107" s="262"/>
      <c r="AT107" s="263" t="s">
        <v>278</v>
      </c>
      <c r="AU107" s="263" t="s">
        <v>92</v>
      </c>
      <c r="AV107" s="12" t="s">
        <v>92</v>
      </c>
      <c r="AW107" s="12" t="s">
        <v>47</v>
      </c>
      <c r="AX107" s="12" t="s">
        <v>84</v>
      </c>
      <c r="AY107" s="263" t="s">
        <v>261</v>
      </c>
    </row>
    <row r="108" spans="2:51" s="12" customFormat="1" ht="13.5">
      <c r="B108" s="253"/>
      <c r="C108" s="254"/>
      <c r="D108" s="239" t="s">
        <v>278</v>
      </c>
      <c r="E108" s="255" t="s">
        <v>40</v>
      </c>
      <c r="F108" s="256" t="s">
        <v>391</v>
      </c>
      <c r="G108" s="254"/>
      <c r="H108" s="257">
        <v>29.04</v>
      </c>
      <c r="I108" s="258"/>
      <c r="J108" s="254"/>
      <c r="K108" s="254"/>
      <c r="L108" s="259"/>
      <c r="M108" s="260"/>
      <c r="N108" s="261"/>
      <c r="O108" s="261"/>
      <c r="P108" s="261"/>
      <c r="Q108" s="261"/>
      <c r="R108" s="261"/>
      <c r="S108" s="261"/>
      <c r="T108" s="262"/>
      <c r="AT108" s="263" t="s">
        <v>278</v>
      </c>
      <c r="AU108" s="263" t="s">
        <v>92</v>
      </c>
      <c r="AV108" s="12" t="s">
        <v>92</v>
      </c>
      <c r="AW108" s="12" t="s">
        <v>47</v>
      </c>
      <c r="AX108" s="12" t="s">
        <v>84</v>
      </c>
      <c r="AY108" s="263" t="s">
        <v>261</v>
      </c>
    </row>
    <row r="109" spans="2:51" s="14" customFormat="1" ht="13.5">
      <c r="B109" s="279"/>
      <c r="C109" s="280"/>
      <c r="D109" s="239" t="s">
        <v>278</v>
      </c>
      <c r="E109" s="281" t="s">
        <v>40</v>
      </c>
      <c r="F109" s="282" t="s">
        <v>377</v>
      </c>
      <c r="G109" s="280"/>
      <c r="H109" s="283">
        <v>95.65</v>
      </c>
      <c r="I109" s="284"/>
      <c r="J109" s="280"/>
      <c r="K109" s="280"/>
      <c r="L109" s="285"/>
      <c r="M109" s="286"/>
      <c r="N109" s="287"/>
      <c r="O109" s="287"/>
      <c r="P109" s="287"/>
      <c r="Q109" s="287"/>
      <c r="R109" s="287"/>
      <c r="S109" s="287"/>
      <c r="T109" s="288"/>
      <c r="AT109" s="289" t="s">
        <v>278</v>
      </c>
      <c r="AU109" s="289" t="s">
        <v>92</v>
      </c>
      <c r="AV109" s="14" t="s">
        <v>282</v>
      </c>
      <c r="AW109" s="14" t="s">
        <v>47</v>
      </c>
      <c r="AX109" s="14" t="s">
        <v>84</v>
      </c>
      <c r="AY109" s="289" t="s">
        <v>261</v>
      </c>
    </row>
    <row r="110" spans="2:51" s="15" customFormat="1" ht="13.5">
      <c r="B110" s="290"/>
      <c r="C110" s="291"/>
      <c r="D110" s="239" t="s">
        <v>278</v>
      </c>
      <c r="E110" s="292" t="s">
        <v>40</v>
      </c>
      <c r="F110" s="293" t="s">
        <v>380</v>
      </c>
      <c r="G110" s="291"/>
      <c r="H110" s="294">
        <v>235.25</v>
      </c>
      <c r="I110" s="295"/>
      <c r="J110" s="291"/>
      <c r="K110" s="291"/>
      <c r="L110" s="296"/>
      <c r="M110" s="297"/>
      <c r="N110" s="298"/>
      <c r="O110" s="298"/>
      <c r="P110" s="298"/>
      <c r="Q110" s="298"/>
      <c r="R110" s="298"/>
      <c r="S110" s="298"/>
      <c r="T110" s="299"/>
      <c r="AT110" s="300" t="s">
        <v>278</v>
      </c>
      <c r="AU110" s="300" t="s">
        <v>92</v>
      </c>
      <c r="AV110" s="15" t="s">
        <v>287</v>
      </c>
      <c r="AW110" s="15" t="s">
        <v>47</v>
      </c>
      <c r="AX110" s="15" t="s">
        <v>24</v>
      </c>
      <c r="AY110" s="300" t="s">
        <v>261</v>
      </c>
    </row>
    <row r="111" spans="2:65" s="1" customFormat="1" ht="22.8" customHeight="1">
      <c r="B111" s="48"/>
      <c r="C111" s="228" t="s">
        <v>282</v>
      </c>
      <c r="D111" s="228" t="s">
        <v>262</v>
      </c>
      <c r="E111" s="229" t="s">
        <v>392</v>
      </c>
      <c r="F111" s="230" t="s">
        <v>393</v>
      </c>
      <c r="G111" s="231" t="s">
        <v>340</v>
      </c>
      <c r="H111" s="232">
        <v>584.23</v>
      </c>
      <c r="I111" s="233"/>
      <c r="J111" s="232">
        <f>ROUND(I111*H111,2)</f>
        <v>0</v>
      </c>
      <c r="K111" s="230" t="s">
        <v>266</v>
      </c>
      <c r="L111" s="74"/>
      <c r="M111" s="234" t="s">
        <v>40</v>
      </c>
      <c r="N111" s="235" t="s">
        <v>55</v>
      </c>
      <c r="O111" s="49"/>
      <c r="P111" s="236">
        <f>O111*H111</f>
        <v>0</v>
      </c>
      <c r="Q111" s="236">
        <v>0</v>
      </c>
      <c r="R111" s="236">
        <f>Q111*H111</f>
        <v>0</v>
      </c>
      <c r="S111" s="236">
        <v>0</v>
      </c>
      <c r="T111" s="237">
        <f>S111*H111</f>
        <v>0</v>
      </c>
      <c r="AR111" s="25" t="s">
        <v>287</v>
      </c>
      <c r="AT111" s="25" t="s">
        <v>262</v>
      </c>
      <c r="AU111" s="25" t="s">
        <v>92</v>
      </c>
      <c r="AY111" s="25" t="s">
        <v>261</v>
      </c>
      <c r="BE111" s="238">
        <f>IF(N111="základní",J111,0)</f>
        <v>0</v>
      </c>
      <c r="BF111" s="238">
        <f>IF(N111="snížená",J111,0)</f>
        <v>0</v>
      </c>
      <c r="BG111" s="238">
        <f>IF(N111="zákl. přenesená",J111,0)</f>
        <v>0</v>
      </c>
      <c r="BH111" s="238">
        <f>IF(N111="sníž. přenesená",J111,0)</f>
        <v>0</v>
      </c>
      <c r="BI111" s="238">
        <f>IF(N111="nulová",J111,0)</f>
        <v>0</v>
      </c>
      <c r="BJ111" s="25" t="s">
        <v>24</v>
      </c>
      <c r="BK111" s="238">
        <f>ROUND(I111*H111,2)</f>
        <v>0</v>
      </c>
      <c r="BL111" s="25" t="s">
        <v>287</v>
      </c>
      <c r="BM111" s="25" t="s">
        <v>394</v>
      </c>
    </row>
    <row r="112" spans="2:47" s="1" customFormat="1" ht="13.5">
      <c r="B112" s="48"/>
      <c r="C112" s="76"/>
      <c r="D112" s="239" t="s">
        <v>269</v>
      </c>
      <c r="E112" s="76"/>
      <c r="F112" s="240" t="s">
        <v>395</v>
      </c>
      <c r="G112" s="76"/>
      <c r="H112" s="76"/>
      <c r="I112" s="198"/>
      <c r="J112" s="76"/>
      <c r="K112" s="76"/>
      <c r="L112" s="74"/>
      <c r="M112" s="241"/>
      <c r="N112" s="49"/>
      <c r="O112" s="49"/>
      <c r="P112" s="49"/>
      <c r="Q112" s="49"/>
      <c r="R112" s="49"/>
      <c r="S112" s="49"/>
      <c r="T112" s="97"/>
      <c r="AT112" s="25" t="s">
        <v>269</v>
      </c>
      <c r="AU112" s="25" t="s">
        <v>92</v>
      </c>
    </row>
    <row r="113" spans="2:47" s="1" customFormat="1" ht="13.5">
      <c r="B113" s="48"/>
      <c r="C113" s="76"/>
      <c r="D113" s="239" t="s">
        <v>343</v>
      </c>
      <c r="E113" s="76"/>
      <c r="F113" s="242" t="s">
        <v>373</v>
      </c>
      <c r="G113" s="76"/>
      <c r="H113" s="76"/>
      <c r="I113" s="198"/>
      <c r="J113" s="76"/>
      <c r="K113" s="76"/>
      <c r="L113" s="74"/>
      <c r="M113" s="241"/>
      <c r="N113" s="49"/>
      <c r="O113" s="49"/>
      <c r="P113" s="49"/>
      <c r="Q113" s="49"/>
      <c r="R113" s="49"/>
      <c r="S113" s="49"/>
      <c r="T113" s="97"/>
      <c r="AT113" s="25" t="s">
        <v>343</v>
      </c>
      <c r="AU113" s="25" t="s">
        <v>92</v>
      </c>
    </row>
    <row r="114" spans="2:51" s="12" customFormat="1" ht="13.5">
      <c r="B114" s="253"/>
      <c r="C114" s="254"/>
      <c r="D114" s="239" t="s">
        <v>278</v>
      </c>
      <c r="E114" s="255" t="s">
        <v>40</v>
      </c>
      <c r="F114" s="256" t="s">
        <v>396</v>
      </c>
      <c r="G114" s="254"/>
      <c r="H114" s="257">
        <v>584.23</v>
      </c>
      <c r="I114" s="258"/>
      <c r="J114" s="254"/>
      <c r="K114" s="254"/>
      <c r="L114" s="259"/>
      <c r="M114" s="260"/>
      <c r="N114" s="261"/>
      <c r="O114" s="261"/>
      <c r="P114" s="261"/>
      <c r="Q114" s="261"/>
      <c r="R114" s="261"/>
      <c r="S114" s="261"/>
      <c r="T114" s="262"/>
      <c r="AT114" s="263" t="s">
        <v>278</v>
      </c>
      <c r="AU114" s="263" t="s">
        <v>92</v>
      </c>
      <c r="AV114" s="12" t="s">
        <v>92</v>
      </c>
      <c r="AW114" s="12" t="s">
        <v>47</v>
      </c>
      <c r="AX114" s="12" t="s">
        <v>24</v>
      </c>
      <c r="AY114" s="263" t="s">
        <v>261</v>
      </c>
    </row>
    <row r="115" spans="2:65" s="1" customFormat="1" ht="22.8" customHeight="1">
      <c r="B115" s="48"/>
      <c r="C115" s="228" t="s">
        <v>287</v>
      </c>
      <c r="D115" s="228" t="s">
        <v>262</v>
      </c>
      <c r="E115" s="229" t="s">
        <v>338</v>
      </c>
      <c r="F115" s="230" t="s">
        <v>339</v>
      </c>
      <c r="G115" s="231" t="s">
        <v>340</v>
      </c>
      <c r="H115" s="232">
        <v>186.78</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397</v>
      </c>
    </row>
    <row r="116" spans="2:47" s="1" customFormat="1" ht="13.5">
      <c r="B116" s="48"/>
      <c r="C116" s="76"/>
      <c r="D116" s="239" t="s">
        <v>269</v>
      </c>
      <c r="E116" s="76"/>
      <c r="F116" s="240" t="s">
        <v>342</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344</v>
      </c>
      <c r="G117" s="76"/>
      <c r="H117" s="76"/>
      <c r="I117" s="198"/>
      <c r="J117" s="76"/>
      <c r="K117" s="76"/>
      <c r="L117" s="74"/>
      <c r="M117" s="241"/>
      <c r="N117" s="49"/>
      <c r="O117" s="49"/>
      <c r="P117" s="49"/>
      <c r="Q117" s="49"/>
      <c r="R117" s="49"/>
      <c r="S117" s="49"/>
      <c r="T117" s="97"/>
      <c r="AT117" s="25" t="s">
        <v>343</v>
      </c>
      <c r="AU117" s="25" t="s">
        <v>92</v>
      </c>
    </row>
    <row r="118" spans="2:51" s="11" customFormat="1" ht="13.5">
      <c r="B118" s="243"/>
      <c r="C118" s="244"/>
      <c r="D118" s="239" t="s">
        <v>278</v>
      </c>
      <c r="E118" s="245" t="s">
        <v>40</v>
      </c>
      <c r="F118" s="246" t="s">
        <v>398</v>
      </c>
      <c r="G118" s="244"/>
      <c r="H118" s="245" t="s">
        <v>40</v>
      </c>
      <c r="I118" s="247"/>
      <c r="J118" s="244"/>
      <c r="K118" s="244"/>
      <c r="L118" s="248"/>
      <c r="M118" s="249"/>
      <c r="N118" s="250"/>
      <c r="O118" s="250"/>
      <c r="P118" s="250"/>
      <c r="Q118" s="250"/>
      <c r="R118" s="250"/>
      <c r="S118" s="250"/>
      <c r="T118" s="251"/>
      <c r="AT118" s="252" t="s">
        <v>278</v>
      </c>
      <c r="AU118" s="252" t="s">
        <v>92</v>
      </c>
      <c r="AV118" s="11" t="s">
        <v>24</v>
      </c>
      <c r="AW118" s="11" t="s">
        <v>47</v>
      </c>
      <c r="AX118" s="11" t="s">
        <v>84</v>
      </c>
      <c r="AY118" s="252" t="s">
        <v>261</v>
      </c>
    </row>
    <row r="119" spans="2:51" s="12" customFormat="1" ht="13.5">
      <c r="B119" s="253"/>
      <c r="C119" s="254"/>
      <c r="D119" s="239" t="s">
        <v>278</v>
      </c>
      <c r="E119" s="255" t="s">
        <v>40</v>
      </c>
      <c r="F119" s="256" t="s">
        <v>399</v>
      </c>
      <c r="G119" s="254"/>
      <c r="H119" s="257">
        <v>85.64</v>
      </c>
      <c r="I119" s="258"/>
      <c r="J119" s="254"/>
      <c r="K119" s="254"/>
      <c r="L119" s="259"/>
      <c r="M119" s="260"/>
      <c r="N119" s="261"/>
      <c r="O119" s="261"/>
      <c r="P119" s="261"/>
      <c r="Q119" s="261"/>
      <c r="R119" s="261"/>
      <c r="S119" s="261"/>
      <c r="T119" s="262"/>
      <c r="AT119" s="263" t="s">
        <v>278</v>
      </c>
      <c r="AU119" s="263" t="s">
        <v>92</v>
      </c>
      <c r="AV119" s="12" t="s">
        <v>92</v>
      </c>
      <c r="AW119" s="12" t="s">
        <v>47</v>
      </c>
      <c r="AX119" s="12" t="s">
        <v>84</v>
      </c>
      <c r="AY119" s="263" t="s">
        <v>261</v>
      </c>
    </row>
    <row r="120" spans="2:51" s="14" customFormat="1" ht="13.5">
      <c r="B120" s="279"/>
      <c r="C120" s="280"/>
      <c r="D120" s="239" t="s">
        <v>278</v>
      </c>
      <c r="E120" s="281" t="s">
        <v>40</v>
      </c>
      <c r="F120" s="282" t="s">
        <v>377</v>
      </c>
      <c r="G120" s="280"/>
      <c r="H120" s="283">
        <v>85.64</v>
      </c>
      <c r="I120" s="284"/>
      <c r="J120" s="280"/>
      <c r="K120" s="280"/>
      <c r="L120" s="285"/>
      <c r="M120" s="286"/>
      <c r="N120" s="287"/>
      <c r="O120" s="287"/>
      <c r="P120" s="287"/>
      <c r="Q120" s="287"/>
      <c r="R120" s="287"/>
      <c r="S120" s="287"/>
      <c r="T120" s="288"/>
      <c r="AT120" s="289" t="s">
        <v>278</v>
      </c>
      <c r="AU120" s="289" t="s">
        <v>92</v>
      </c>
      <c r="AV120" s="14" t="s">
        <v>282</v>
      </c>
      <c r="AW120" s="14" t="s">
        <v>47</v>
      </c>
      <c r="AX120" s="14" t="s">
        <v>84</v>
      </c>
      <c r="AY120" s="289" t="s">
        <v>261</v>
      </c>
    </row>
    <row r="121" spans="2:51" s="12" customFormat="1" ht="13.5">
      <c r="B121" s="253"/>
      <c r="C121" s="254"/>
      <c r="D121" s="239" t="s">
        <v>278</v>
      </c>
      <c r="E121" s="255" t="s">
        <v>40</v>
      </c>
      <c r="F121" s="256" t="s">
        <v>400</v>
      </c>
      <c r="G121" s="254"/>
      <c r="H121" s="257">
        <v>101.14</v>
      </c>
      <c r="I121" s="258"/>
      <c r="J121" s="254"/>
      <c r="K121" s="254"/>
      <c r="L121" s="259"/>
      <c r="M121" s="260"/>
      <c r="N121" s="261"/>
      <c r="O121" s="261"/>
      <c r="P121" s="261"/>
      <c r="Q121" s="261"/>
      <c r="R121" s="261"/>
      <c r="S121" s="261"/>
      <c r="T121" s="262"/>
      <c r="AT121" s="263" t="s">
        <v>278</v>
      </c>
      <c r="AU121" s="263" t="s">
        <v>92</v>
      </c>
      <c r="AV121" s="12" t="s">
        <v>92</v>
      </c>
      <c r="AW121" s="12" t="s">
        <v>47</v>
      </c>
      <c r="AX121" s="12" t="s">
        <v>84</v>
      </c>
      <c r="AY121" s="263" t="s">
        <v>261</v>
      </c>
    </row>
    <row r="122" spans="2:51" s="15" customFormat="1" ht="13.5">
      <c r="B122" s="290"/>
      <c r="C122" s="291"/>
      <c r="D122" s="239" t="s">
        <v>278</v>
      </c>
      <c r="E122" s="292" t="s">
        <v>40</v>
      </c>
      <c r="F122" s="293" t="s">
        <v>380</v>
      </c>
      <c r="G122" s="291"/>
      <c r="H122" s="294">
        <v>186.78</v>
      </c>
      <c r="I122" s="295"/>
      <c r="J122" s="291"/>
      <c r="K122" s="291"/>
      <c r="L122" s="296"/>
      <c r="M122" s="297"/>
      <c r="N122" s="298"/>
      <c r="O122" s="298"/>
      <c r="P122" s="298"/>
      <c r="Q122" s="298"/>
      <c r="R122" s="298"/>
      <c r="S122" s="298"/>
      <c r="T122" s="299"/>
      <c r="AT122" s="300" t="s">
        <v>278</v>
      </c>
      <c r="AU122" s="300" t="s">
        <v>92</v>
      </c>
      <c r="AV122" s="15" t="s">
        <v>287</v>
      </c>
      <c r="AW122" s="15" t="s">
        <v>47</v>
      </c>
      <c r="AX122" s="15" t="s">
        <v>24</v>
      </c>
      <c r="AY122" s="300" t="s">
        <v>261</v>
      </c>
    </row>
    <row r="123" spans="2:65" s="1" customFormat="1" ht="22.8" customHeight="1">
      <c r="B123" s="48"/>
      <c r="C123" s="228" t="s">
        <v>260</v>
      </c>
      <c r="D123" s="228" t="s">
        <v>262</v>
      </c>
      <c r="E123" s="229" t="s">
        <v>346</v>
      </c>
      <c r="F123" s="230" t="s">
        <v>347</v>
      </c>
      <c r="G123" s="231" t="s">
        <v>340</v>
      </c>
      <c r="H123" s="232">
        <v>1413.67</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401</v>
      </c>
    </row>
    <row r="124" spans="2:47" s="1" customFormat="1" ht="13.5">
      <c r="B124" s="48"/>
      <c r="C124" s="76"/>
      <c r="D124" s="239" t="s">
        <v>269</v>
      </c>
      <c r="E124" s="76"/>
      <c r="F124" s="240" t="s">
        <v>349</v>
      </c>
      <c r="G124" s="76"/>
      <c r="H124" s="76"/>
      <c r="I124" s="198"/>
      <c r="J124" s="76"/>
      <c r="K124" s="76"/>
      <c r="L124" s="74"/>
      <c r="M124" s="241"/>
      <c r="N124" s="49"/>
      <c r="O124" s="49"/>
      <c r="P124" s="49"/>
      <c r="Q124" s="49"/>
      <c r="R124" s="49"/>
      <c r="S124" s="49"/>
      <c r="T124" s="97"/>
      <c r="AT124" s="25" t="s">
        <v>269</v>
      </c>
      <c r="AU124" s="25" t="s">
        <v>92</v>
      </c>
    </row>
    <row r="125" spans="2:51" s="11" customFormat="1" ht="13.5">
      <c r="B125" s="243"/>
      <c r="C125" s="244"/>
      <c r="D125" s="239" t="s">
        <v>278</v>
      </c>
      <c r="E125" s="245" t="s">
        <v>40</v>
      </c>
      <c r="F125" s="246" t="s">
        <v>402</v>
      </c>
      <c r="G125" s="244"/>
      <c r="H125" s="245" t="s">
        <v>40</v>
      </c>
      <c r="I125" s="247"/>
      <c r="J125" s="244"/>
      <c r="K125" s="244"/>
      <c r="L125" s="248"/>
      <c r="M125" s="249"/>
      <c r="N125" s="250"/>
      <c r="O125" s="250"/>
      <c r="P125" s="250"/>
      <c r="Q125" s="250"/>
      <c r="R125" s="250"/>
      <c r="S125" s="250"/>
      <c r="T125" s="251"/>
      <c r="AT125" s="252" t="s">
        <v>278</v>
      </c>
      <c r="AU125" s="252" t="s">
        <v>92</v>
      </c>
      <c r="AV125" s="11" t="s">
        <v>24</v>
      </c>
      <c r="AW125" s="11" t="s">
        <v>47</v>
      </c>
      <c r="AX125" s="11" t="s">
        <v>84</v>
      </c>
      <c r="AY125" s="252" t="s">
        <v>261</v>
      </c>
    </row>
    <row r="126" spans="2:51" s="12" customFormat="1" ht="13.5">
      <c r="B126" s="253"/>
      <c r="C126" s="254"/>
      <c r="D126" s="239" t="s">
        <v>278</v>
      </c>
      <c r="E126" s="255" t="s">
        <v>40</v>
      </c>
      <c r="F126" s="256" t="s">
        <v>403</v>
      </c>
      <c r="G126" s="254"/>
      <c r="H126" s="257">
        <v>536.46</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2" customFormat="1" ht="13.5">
      <c r="B127" s="253"/>
      <c r="C127" s="254"/>
      <c r="D127" s="239" t="s">
        <v>278</v>
      </c>
      <c r="E127" s="255" t="s">
        <v>40</v>
      </c>
      <c r="F127" s="256" t="s">
        <v>404</v>
      </c>
      <c r="G127" s="254"/>
      <c r="H127" s="257">
        <v>292.74</v>
      </c>
      <c r="I127" s="258"/>
      <c r="J127" s="254"/>
      <c r="K127" s="254"/>
      <c r="L127" s="259"/>
      <c r="M127" s="260"/>
      <c r="N127" s="261"/>
      <c r="O127" s="261"/>
      <c r="P127" s="261"/>
      <c r="Q127" s="261"/>
      <c r="R127" s="261"/>
      <c r="S127" s="261"/>
      <c r="T127" s="262"/>
      <c r="AT127" s="263" t="s">
        <v>278</v>
      </c>
      <c r="AU127" s="263" t="s">
        <v>92</v>
      </c>
      <c r="AV127" s="12" t="s">
        <v>92</v>
      </c>
      <c r="AW127" s="12" t="s">
        <v>47</v>
      </c>
      <c r="AX127" s="12" t="s">
        <v>84</v>
      </c>
      <c r="AY127" s="263" t="s">
        <v>261</v>
      </c>
    </row>
    <row r="128" spans="2:51" s="12" customFormat="1" ht="13.5">
      <c r="B128" s="253"/>
      <c r="C128" s="254"/>
      <c r="D128" s="239" t="s">
        <v>278</v>
      </c>
      <c r="E128" s="255" t="s">
        <v>40</v>
      </c>
      <c r="F128" s="256" t="s">
        <v>405</v>
      </c>
      <c r="G128" s="254"/>
      <c r="H128" s="257">
        <v>519.71</v>
      </c>
      <c r="I128" s="258"/>
      <c r="J128" s="254"/>
      <c r="K128" s="254"/>
      <c r="L128" s="259"/>
      <c r="M128" s="260"/>
      <c r="N128" s="261"/>
      <c r="O128" s="261"/>
      <c r="P128" s="261"/>
      <c r="Q128" s="261"/>
      <c r="R128" s="261"/>
      <c r="S128" s="261"/>
      <c r="T128" s="262"/>
      <c r="AT128" s="263" t="s">
        <v>278</v>
      </c>
      <c r="AU128" s="263" t="s">
        <v>92</v>
      </c>
      <c r="AV128" s="12" t="s">
        <v>92</v>
      </c>
      <c r="AW128" s="12" t="s">
        <v>47</v>
      </c>
      <c r="AX128" s="12" t="s">
        <v>84</v>
      </c>
      <c r="AY128" s="263" t="s">
        <v>261</v>
      </c>
    </row>
    <row r="129" spans="2:51" s="12" customFormat="1" ht="13.5">
      <c r="B129" s="253"/>
      <c r="C129" s="254"/>
      <c r="D129" s="239" t="s">
        <v>278</v>
      </c>
      <c r="E129" s="255" t="s">
        <v>40</v>
      </c>
      <c r="F129" s="256" t="s">
        <v>406</v>
      </c>
      <c r="G129" s="254"/>
      <c r="H129" s="257">
        <v>52.5</v>
      </c>
      <c r="I129" s="258"/>
      <c r="J129" s="254"/>
      <c r="K129" s="254"/>
      <c r="L129" s="259"/>
      <c r="M129" s="260"/>
      <c r="N129" s="261"/>
      <c r="O129" s="261"/>
      <c r="P129" s="261"/>
      <c r="Q129" s="261"/>
      <c r="R129" s="261"/>
      <c r="S129" s="261"/>
      <c r="T129" s="262"/>
      <c r="AT129" s="263" t="s">
        <v>278</v>
      </c>
      <c r="AU129" s="263" t="s">
        <v>92</v>
      </c>
      <c r="AV129" s="12" t="s">
        <v>92</v>
      </c>
      <c r="AW129" s="12" t="s">
        <v>47</v>
      </c>
      <c r="AX129" s="12" t="s">
        <v>84</v>
      </c>
      <c r="AY129" s="263" t="s">
        <v>261</v>
      </c>
    </row>
    <row r="130" spans="2:51" s="14" customFormat="1" ht="13.5">
      <c r="B130" s="279"/>
      <c r="C130" s="280"/>
      <c r="D130" s="239" t="s">
        <v>278</v>
      </c>
      <c r="E130" s="281" t="s">
        <v>40</v>
      </c>
      <c r="F130" s="282" t="s">
        <v>377</v>
      </c>
      <c r="G130" s="280"/>
      <c r="H130" s="283">
        <v>1401.41</v>
      </c>
      <c r="I130" s="284"/>
      <c r="J130" s="280"/>
      <c r="K130" s="280"/>
      <c r="L130" s="285"/>
      <c r="M130" s="286"/>
      <c r="N130" s="287"/>
      <c r="O130" s="287"/>
      <c r="P130" s="287"/>
      <c r="Q130" s="287"/>
      <c r="R130" s="287"/>
      <c r="S130" s="287"/>
      <c r="T130" s="288"/>
      <c r="AT130" s="289" t="s">
        <v>278</v>
      </c>
      <c r="AU130" s="289" t="s">
        <v>92</v>
      </c>
      <c r="AV130" s="14" t="s">
        <v>282</v>
      </c>
      <c r="AW130" s="14" t="s">
        <v>47</v>
      </c>
      <c r="AX130" s="14" t="s">
        <v>84</v>
      </c>
      <c r="AY130" s="289" t="s">
        <v>261</v>
      </c>
    </row>
    <row r="131" spans="2:51" s="12" customFormat="1" ht="13.5">
      <c r="B131" s="253"/>
      <c r="C131" s="254"/>
      <c r="D131" s="239" t="s">
        <v>278</v>
      </c>
      <c r="E131" s="255" t="s">
        <v>40</v>
      </c>
      <c r="F131" s="256" t="s">
        <v>407</v>
      </c>
      <c r="G131" s="254"/>
      <c r="H131" s="257">
        <v>12.26</v>
      </c>
      <c r="I131" s="258"/>
      <c r="J131" s="254"/>
      <c r="K131" s="254"/>
      <c r="L131" s="259"/>
      <c r="M131" s="260"/>
      <c r="N131" s="261"/>
      <c r="O131" s="261"/>
      <c r="P131" s="261"/>
      <c r="Q131" s="261"/>
      <c r="R131" s="261"/>
      <c r="S131" s="261"/>
      <c r="T131" s="262"/>
      <c r="AT131" s="263" t="s">
        <v>278</v>
      </c>
      <c r="AU131" s="263" t="s">
        <v>92</v>
      </c>
      <c r="AV131" s="12" t="s">
        <v>92</v>
      </c>
      <c r="AW131" s="12" t="s">
        <v>47</v>
      </c>
      <c r="AX131" s="12" t="s">
        <v>84</v>
      </c>
      <c r="AY131" s="263" t="s">
        <v>261</v>
      </c>
    </row>
    <row r="132" spans="2:51" s="14" customFormat="1" ht="13.5">
      <c r="B132" s="279"/>
      <c r="C132" s="280"/>
      <c r="D132" s="239" t="s">
        <v>278</v>
      </c>
      <c r="E132" s="281" t="s">
        <v>40</v>
      </c>
      <c r="F132" s="282" t="s">
        <v>377</v>
      </c>
      <c r="G132" s="280"/>
      <c r="H132" s="283">
        <v>12.26</v>
      </c>
      <c r="I132" s="284"/>
      <c r="J132" s="280"/>
      <c r="K132" s="280"/>
      <c r="L132" s="285"/>
      <c r="M132" s="286"/>
      <c r="N132" s="287"/>
      <c r="O132" s="287"/>
      <c r="P132" s="287"/>
      <c r="Q132" s="287"/>
      <c r="R132" s="287"/>
      <c r="S132" s="287"/>
      <c r="T132" s="288"/>
      <c r="AT132" s="289" t="s">
        <v>278</v>
      </c>
      <c r="AU132" s="289" t="s">
        <v>92</v>
      </c>
      <c r="AV132" s="14" t="s">
        <v>282</v>
      </c>
      <c r="AW132" s="14" t="s">
        <v>47</v>
      </c>
      <c r="AX132" s="14" t="s">
        <v>84</v>
      </c>
      <c r="AY132" s="289" t="s">
        <v>261</v>
      </c>
    </row>
    <row r="133" spans="2:51" s="15" customFormat="1" ht="13.5">
      <c r="B133" s="290"/>
      <c r="C133" s="291"/>
      <c r="D133" s="239" t="s">
        <v>278</v>
      </c>
      <c r="E133" s="292" t="s">
        <v>40</v>
      </c>
      <c r="F133" s="293" t="s">
        <v>380</v>
      </c>
      <c r="G133" s="291"/>
      <c r="H133" s="294">
        <v>1413.67</v>
      </c>
      <c r="I133" s="295"/>
      <c r="J133" s="291"/>
      <c r="K133" s="291"/>
      <c r="L133" s="296"/>
      <c r="M133" s="297"/>
      <c r="N133" s="298"/>
      <c r="O133" s="298"/>
      <c r="P133" s="298"/>
      <c r="Q133" s="298"/>
      <c r="R133" s="298"/>
      <c r="S133" s="298"/>
      <c r="T133" s="299"/>
      <c r="AT133" s="300" t="s">
        <v>278</v>
      </c>
      <c r="AU133" s="300" t="s">
        <v>92</v>
      </c>
      <c r="AV133" s="15" t="s">
        <v>287</v>
      </c>
      <c r="AW133" s="15" t="s">
        <v>47</v>
      </c>
      <c r="AX133" s="15" t="s">
        <v>24</v>
      </c>
      <c r="AY133" s="300" t="s">
        <v>261</v>
      </c>
    </row>
    <row r="134" spans="2:65" s="1" customFormat="1" ht="14.4" customHeight="1">
      <c r="B134" s="48"/>
      <c r="C134" s="228" t="s">
        <v>297</v>
      </c>
      <c r="D134" s="228" t="s">
        <v>262</v>
      </c>
      <c r="E134" s="229" t="s">
        <v>408</v>
      </c>
      <c r="F134" s="230" t="s">
        <v>409</v>
      </c>
      <c r="G134" s="231" t="s">
        <v>340</v>
      </c>
      <c r="H134" s="232">
        <v>1296.39</v>
      </c>
      <c r="I134" s="233"/>
      <c r="J134" s="232">
        <f>ROUND(I134*H134,2)</f>
        <v>0</v>
      </c>
      <c r="K134" s="230" t="s">
        <v>266</v>
      </c>
      <c r="L134" s="74"/>
      <c r="M134" s="234" t="s">
        <v>40</v>
      </c>
      <c r="N134" s="235" t="s">
        <v>55</v>
      </c>
      <c r="O134" s="49"/>
      <c r="P134" s="236">
        <f>O134*H134</f>
        <v>0</v>
      </c>
      <c r="Q134" s="236">
        <v>0</v>
      </c>
      <c r="R134" s="236">
        <f>Q134*H134</f>
        <v>0</v>
      </c>
      <c r="S134" s="236">
        <v>0</v>
      </c>
      <c r="T134" s="237">
        <f>S134*H134</f>
        <v>0</v>
      </c>
      <c r="AR134" s="25" t="s">
        <v>287</v>
      </c>
      <c r="AT134" s="25" t="s">
        <v>262</v>
      </c>
      <c r="AU134" s="25" t="s">
        <v>92</v>
      </c>
      <c r="AY134" s="25" t="s">
        <v>261</v>
      </c>
      <c r="BE134" s="238">
        <f>IF(N134="základní",J134,0)</f>
        <v>0</v>
      </c>
      <c r="BF134" s="238">
        <f>IF(N134="snížená",J134,0)</f>
        <v>0</v>
      </c>
      <c r="BG134" s="238">
        <f>IF(N134="zákl. přenesená",J134,0)</f>
        <v>0</v>
      </c>
      <c r="BH134" s="238">
        <f>IF(N134="sníž. přenesená",J134,0)</f>
        <v>0</v>
      </c>
      <c r="BI134" s="238">
        <f>IF(N134="nulová",J134,0)</f>
        <v>0</v>
      </c>
      <c r="BJ134" s="25" t="s">
        <v>24</v>
      </c>
      <c r="BK134" s="238">
        <f>ROUND(I134*H134,2)</f>
        <v>0</v>
      </c>
      <c r="BL134" s="25" t="s">
        <v>287</v>
      </c>
      <c r="BM134" s="25" t="s">
        <v>410</v>
      </c>
    </row>
    <row r="135" spans="2:47" s="1" customFormat="1" ht="13.5">
      <c r="B135" s="48"/>
      <c r="C135" s="76"/>
      <c r="D135" s="239" t="s">
        <v>269</v>
      </c>
      <c r="E135" s="76"/>
      <c r="F135" s="240" t="s">
        <v>411</v>
      </c>
      <c r="G135" s="76"/>
      <c r="H135" s="76"/>
      <c r="I135" s="198"/>
      <c r="J135" s="76"/>
      <c r="K135" s="76"/>
      <c r="L135" s="74"/>
      <c r="M135" s="241"/>
      <c r="N135" s="49"/>
      <c r="O135" s="49"/>
      <c r="P135" s="49"/>
      <c r="Q135" s="49"/>
      <c r="R135" s="49"/>
      <c r="S135" s="49"/>
      <c r="T135" s="97"/>
      <c r="AT135" s="25" t="s">
        <v>269</v>
      </c>
      <c r="AU135" s="25" t="s">
        <v>92</v>
      </c>
    </row>
    <row r="136" spans="2:47" s="1" customFormat="1" ht="13.5">
      <c r="B136" s="48"/>
      <c r="C136" s="76"/>
      <c r="D136" s="239" t="s">
        <v>343</v>
      </c>
      <c r="E136" s="76"/>
      <c r="F136" s="242" t="s">
        <v>412</v>
      </c>
      <c r="G136" s="76"/>
      <c r="H136" s="76"/>
      <c r="I136" s="198"/>
      <c r="J136" s="76"/>
      <c r="K136" s="76"/>
      <c r="L136" s="74"/>
      <c r="M136" s="241"/>
      <c r="N136" s="49"/>
      <c r="O136" s="49"/>
      <c r="P136" s="49"/>
      <c r="Q136" s="49"/>
      <c r="R136" s="49"/>
      <c r="S136" s="49"/>
      <c r="T136" s="97"/>
      <c r="AT136" s="25" t="s">
        <v>343</v>
      </c>
      <c r="AU136" s="25" t="s">
        <v>92</v>
      </c>
    </row>
    <row r="137" spans="2:51" s="12" customFormat="1" ht="13.5">
      <c r="B137" s="253"/>
      <c r="C137" s="254"/>
      <c r="D137" s="239" t="s">
        <v>278</v>
      </c>
      <c r="E137" s="255" t="s">
        <v>40</v>
      </c>
      <c r="F137" s="256" t="s">
        <v>413</v>
      </c>
      <c r="G137" s="254"/>
      <c r="H137" s="257">
        <v>413.15</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2" customFormat="1" ht="13.5">
      <c r="B138" s="253"/>
      <c r="C138" s="254"/>
      <c r="D138" s="239" t="s">
        <v>278</v>
      </c>
      <c r="E138" s="255" t="s">
        <v>40</v>
      </c>
      <c r="F138" s="256" t="s">
        <v>414</v>
      </c>
      <c r="G138" s="254"/>
      <c r="H138" s="257">
        <v>299.01</v>
      </c>
      <c r="I138" s="258"/>
      <c r="J138" s="254"/>
      <c r="K138" s="254"/>
      <c r="L138" s="259"/>
      <c r="M138" s="260"/>
      <c r="N138" s="261"/>
      <c r="O138" s="261"/>
      <c r="P138" s="261"/>
      <c r="Q138" s="261"/>
      <c r="R138" s="261"/>
      <c r="S138" s="261"/>
      <c r="T138" s="262"/>
      <c r="AT138" s="263" t="s">
        <v>278</v>
      </c>
      <c r="AU138" s="263" t="s">
        <v>92</v>
      </c>
      <c r="AV138" s="12" t="s">
        <v>92</v>
      </c>
      <c r="AW138" s="12" t="s">
        <v>47</v>
      </c>
      <c r="AX138" s="12" t="s">
        <v>84</v>
      </c>
      <c r="AY138" s="263" t="s">
        <v>261</v>
      </c>
    </row>
    <row r="139" spans="2:51" s="12" customFormat="1" ht="13.5">
      <c r="B139" s="253"/>
      <c r="C139" s="254"/>
      <c r="D139" s="239" t="s">
        <v>278</v>
      </c>
      <c r="E139" s="255" t="s">
        <v>40</v>
      </c>
      <c r="F139" s="256" t="s">
        <v>415</v>
      </c>
      <c r="G139" s="254"/>
      <c r="H139" s="257">
        <v>584.23</v>
      </c>
      <c r="I139" s="258"/>
      <c r="J139" s="254"/>
      <c r="K139" s="254"/>
      <c r="L139" s="259"/>
      <c r="M139" s="260"/>
      <c r="N139" s="261"/>
      <c r="O139" s="261"/>
      <c r="P139" s="261"/>
      <c r="Q139" s="261"/>
      <c r="R139" s="261"/>
      <c r="S139" s="261"/>
      <c r="T139" s="262"/>
      <c r="AT139" s="263" t="s">
        <v>278</v>
      </c>
      <c r="AU139" s="263" t="s">
        <v>92</v>
      </c>
      <c r="AV139" s="12" t="s">
        <v>92</v>
      </c>
      <c r="AW139" s="12" t="s">
        <v>47</v>
      </c>
      <c r="AX139" s="12" t="s">
        <v>84</v>
      </c>
      <c r="AY139" s="263" t="s">
        <v>261</v>
      </c>
    </row>
    <row r="140" spans="2:51" s="15" customFormat="1" ht="13.5">
      <c r="B140" s="290"/>
      <c r="C140" s="291"/>
      <c r="D140" s="239" t="s">
        <v>278</v>
      </c>
      <c r="E140" s="292" t="s">
        <v>40</v>
      </c>
      <c r="F140" s="293" t="s">
        <v>380</v>
      </c>
      <c r="G140" s="291"/>
      <c r="H140" s="294">
        <v>1296.39</v>
      </c>
      <c r="I140" s="295"/>
      <c r="J140" s="291"/>
      <c r="K140" s="291"/>
      <c r="L140" s="296"/>
      <c r="M140" s="297"/>
      <c r="N140" s="298"/>
      <c r="O140" s="298"/>
      <c r="P140" s="298"/>
      <c r="Q140" s="298"/>
      <c r="R140" s="298"/>
      <c r="S140" s="298"/>
      <c r="T140" s="299"/>
      <c r="AT140" s="300" t="s">
        <v>278</v>
      </c>
      <c r="AU140" s="300" t="s">
        <v>92</v>
      </c>
      <c r="AV140" s="15" t="s">
        <v>287</v>
      </c>
      <c r="AW140" s="15" t="s">
        <v>47</v>
      </c>
      <c r="AX140" s="15" t="s">
        <v>24</v>
      </c>
      <c r="AY140" s="300" t="s">
        <v>261</v>
      </c>
    </row>
    <row r="141" spans="2:65" s="1" customFormat="1" ht="14.4" customHeight="1">
      <c r="B141" s="48"/>
      <c r="C141" s="228" t="s">
        <v>303</v>
      </c>
      <c r="D141" s="228" t="s">
        <v>262</v>
      </c>
      <c r="E141" s="229" t="s">
        <v>351</v>
      </c>
      <c r="F141" s="230" t="s">
        <v>352</v>
      </c>
      <c r="G141" s="231" t="s">
        <v>340</v>
      </c>
      <c r="H141" s="232">
        <v>196.79</v>
      </c>
      <c r="I141" s="233"/>
      <c r="J141" s="232">
        <f>ROUND(I141*H141,2)</f>
        <v>0</v>
      </c>
      <c r="K141" s="230" t="s">
        <v>266</v>
      </c>
      <c r="L141" s="74"/>
      <c r="M141" s="234" t="s">
        <v>40</v>
      </c>
      <c r="N141" s="235" t="s">
        <v>55</v>
      </c>
      <c r="O141" s="49"/>
      <c r="P141" s="236">
        <f>O141*H141</f>
        <v>0</v>
      </c>
      <c r="Q141" s="236">
        <v>0</v>
      </c>
      <c r="R141" s="236">
        <f>Q141*H141</f>
        <v>0</v>
      </c>
      <c r="S141" s="236">
        <v>0</v>
      </c>
      <c r="T141" s="237">
        <f>S141*H141</f>
        <v>0</v>
      </c>
      <c r="AR141" s="25" t="s">
        <v>287</v>
      </c>
      <c r="AT141" s="25" t="s">
        <v>262</v>
      </c>
      <c r="AU141" s="25" t="s">
        <v>92</v>
      </c>
      <c r="AY141" s="25" t="s">
        <v>261</v>
      </c>
      <c r="BE141" s="238">
        <f>IF(N141="základní",J141,0)</f>
        <v>0</v>
      </c>
      <c r="BF141" s="238">
        <f>IF(N141="snížená",J141,0)</f>
        <v>0</v>
      </c>
      <c r="BG141" s="238">
        <f>IF(N141="zákl. přenesená",J141,0)</f>
        <v>0</v>
      </c>
      <c r="BH141" s="238">
        <f>IF(N141="sníž. přenesená",J141,0)</f>
        <v>0</v>
      </c>
      <c r="BI141" s="238">
        <f>IF(N141="nulová",J141,0)</f>
        <v>0</v>
      </c>
      <c r="BJ141" s="25" t="s">
        <v>24</v>
      </c>
      <c r="BK141" s="238">
        <f>ROUND(I141*H141,2)</f>
        <v>0</v>
      </c>
      <c r="BL141" s="25" t="s">
        <v>287</v>
      </c>
      <c r="BM141" s="25" t="s">
        <v>416</v>
      </c>
    </row>
    <row r="142" spans="2:47" s="1" customFormat="1" ht="13.5">
      <c r="B142" s="48"/>
      <c r="C142" s="76"/>
      <c r="D142" s="239" t="s">
        <v>269</v>
      </c>
      <c r="E142" s="76"/>
      <c r="F142" s="240" t="s">
        <v>354</v>
      </c>
      <c r="G142" s="76"/>
      <c r="H142" s="76"/>
      <c r="I142" s="198"/>
      <c r="J142" s="76"/>
      <c r="K142" s="76"/>
      <c r="L142" s="74"/>
      <c r="M142" s="241"/>
      <c r="N142" s="49"/>
      <c r="O142" s="49"/>
      <c r="P142" s="49"/>
      <c r="Q142" s="49"/>
      <c r="R142" s="49"/>
      <c r="S142" s="49"/>
      <c r="T142" s="97"/>
      <c r="AT142" s="25" t="s">
        <v>269</v>
      </c>
      <c r="AU142" s="25" t="s">
        <v>92</v>
      </c>
    </row>
    <row r="143" spans="2:51" s="12" customFormat="1" ht="13.5">
      <c r="B143" s="253"/>
      <c r="C143" s="254"/>
      <c r="D143" s="239" t="s">
        <v>278</v>
      </c>
      <c r="E143" s="255" t="s">
        <v>40</v>
      </c>
      <c r="F143" s="256" t="s">
        <v>417</v>
      </c>
      <c r="G143" s="254"/>
      <c r="H143" s="257">
        <v>66.61</v>
      </c>
      <c r="I143" s="258"/>
      <c r="J143" s="254"/>
      <c r="K143" s="254"/>
      <c r="L143" s="259"/>
      <c r="M143" s="260"/>
      <c r="N143" s="261"/>
      <c r="O143" s="261"/>
      <c r="P143" s="261"/>
      <c r="Q143" s="261"/>
      <c r="R143" s="261"/>
      <c r="S143" s="261"/>
      <c r="T143" s="262"/>
      <c r="AT143" s="263" t="s">
        <v>278</v>
      </c>
      <c r="AU143" s="263" t="s">
        <v>92</v>
      </c>
      <c r="AV143" s="12" t="s">
        <v>92</v>
      </c>
      <c r="AW143" s="12" t="s">
        <v>47</v>
      </c>
      <c r="AX143" s="12" t="s">
        <v>84</v>
      </c>
      <c r="AY143" s="263" t="s">
        <v>261</v>
      </c>
    </row>
    <row r="144" spans="2:51" s="12" customFormat="1" ht="13.5">
      <c r="B144" s="253"/>
      <c r="C144" s="254"/>
      <c r="D144" s="239" t="s">
        <v>278</v>
      </c>
      <c r="E144" s="255" t="s">
        <v>40</v>
      </c>
      <c r="F144" s="256" t="s">
        <v>418</v>
      </c>
      <c r="G144" s="254"/>
      <c r="H144" s="257">
        <v>29.04</v>
      </c>
      <c r="I144" s="258"/>
      <c r="J144" s="254"/>
      <c r="K144" s="254"/>
      <c r="L144" s="259"/>
      <c r="M144" s="260"/>
      <c r="N144" s="261"/>
      <c r="O144" s="261"/>
      <c r="P144" s="261"/>
      <c r="Q144" s="261"/>
      <c r="R144" s="261"/>
      <c r="S144" s="261"/>
      <c r="T144" s="262"/>
      <c r="AT144" s="263" t="s">
        <v>278</v>
      </c>
      <c r="AU144" s="263" t="s">
        <v>92</v>
      </c>
      <c r="AV144" s="12" t="s">
        <v>92</v>
      </c>
      <c r="AW144" s="12" t="s">
        <v>47</v>
      </c>
      <c r="AX144" s="12" t="s">
        <v>84</v>
      </c>
      <c r="AY144" s="263" t="s">
        <v>261</v>
      </c>
    </row>
    <row r="145" spans="2:51" s="12" customFormat="1" ht="13.5">
      <c r="B145" s="253"/>
      <c r="C145" s="254"/>
      <c r="D145" s="239" t="s">
        <v>278</v>
      </c>
      <c r="E145" s="255" t="s">
        <v>40</v>
      </c>
      <c r="F145" s="256" t="s">
        <v>419</v>
      </c>
      <c r="G145" s="254"/>
      <c r="H145" s="257">
        <v>101.14</v>
      </c>
      <c r="I145" s="258"/>
      <c r="J145" s="254"/>
      <c r="K145" s="254"/>
      <c r="L145" s="259"/>
      <c r="M145" s="260"/>
      <c r="N145" s="261"/>
      <c r="O145" s="261"/>
      <c r="P145" s="261"/>
      <c r="Q145" s="261"/>
      <c r="R145" s="261"/>
      <c r="S145" s="261"/>
      <c r="T145" s="262"/>
      <c r="AT145" s="263" t="s">
        <v>278</v>
      </c>
      <c r="AU145" s="263" t="s">
        <v>92</v>
      </c>
      <c r="AV145" s="12" t="s">
        <v>92</v>
      </c>
      <c r="AW145" s="12" t="s">
        <v>47</v>
      </c>
      <c r="AX145" s="12" t="s">
        <v>84</v>
      </c>
      <c r="AY145" s="263" t="s">
        <v>261</v>
      </c>
    </row>
    <row r="146" spans="2:51" s="11" customFormat="1" ht="13.5">
      <c r="B146" s="243"/>
      <c r="C146" s="244"/>
      <c r="D146" s="239" t="s">
        <v>278</v>
      </c>
      <c r="E146" s="245" t="s">
        <v>40</v>
      </c>
      <c r="F146" s="246" t="s">
        <v>420</v>
      </c>
      <c r="G146" s="244"/>
      <c r="H146" s="245" t="s">
        <v>40</v>
      </c>
      <c r="I146" s="247"/>
      <c r="J146" s="244"/>
      <c r="K146" s="244"/>
      <c r="L146" s="248"/>
      <c r="M146" s="249"/>
      <c r="N146" s="250"/>
      <c r="O146" s="250"/>
      <c r="P146" s="250"/>
      <c r="Q146" s="250"/>
      <c r="R146" s="250"/>
      <c r="S146" s="250"/>
      <c r="T146" s="251"/>
      <c r="AT146" s="252" t="s">
        <v>278</v>
      </c>
      <c r="AU146" s="252" t="s">
        <v>92</v>
      </c>
      <c r="AV146" s="11" t="s">
        <v>24</v>
      </c>
      <c r="AW146" s="11" t="s">
        <v>47</v>
      </c>
      <c r="AX146" s="11" t="s">
        <v>84</v>
      </c>
      <c r="AY146" s="252" t="s">
        <v>261</v>
      </c>
    </row>
    <row r="147" spans="2:51" s="11" customFormat="1" ht="13.5">
      <c r="B147" s="243"/>
      <c r="C147" s="244"/>
      <c r="D147" s="239" t="s">
        <v>278</v>
      </c>
      <c r="E147" s="245" t="s">
        <v>40</v>
      </c>
      <c r="F147" s="246" t="s">
        <v>421</v>
      </c>
      <c r="G147" s="244"/>
      <c r="H147" s="245" t="s">
        <v>40</v>
      </c>
      <c r="I147" s="247"/>
      <c r="J147" s="244"/>
      <c r="K147" s="244"/>
      <c r="L147" s="248"/>
      <c r="M147" s="249"/>
      <c r="N147" s="250"/>
      <c r="O147" s="250"/>
      <c r="P147" s="250"/>
      <c r="Q147" s="250"/>
      <c r="R147" s="250"/>
      <c r="S147" s="250"/>
      <c r="T147" s="251"/>
      <c r="AT147" s="252" t="s">
        <v>278</v>
      </c>
      <c r="AU147" s="252" t="s">
        <v>92</v>
      </c>
      <c r="AV147" s="11" t="s">
        <v>24</v>
      </c>
      <c r="AW147" s="11" t="s">
        <v>47</v>
      </c>
      <c r="AX147" s="11" t="s">
        <v>84</v>
      </c>
      <c r="AY147" s="252" t="s">
        <v>261</v>
      </c>
    </row>
    <row r="148" spans="2:51" s="15" customFormat="1" ht="13.5">
      <c r="B148" s="290"/>
      <c r="C148" s="291"/>
      <c r="D148" s="239" t="s">
        <v>278</v>
      </c>
      <c r="E148" s="292" t="s">
        <v>40</v>
      </c>
      <c r="F148" s="293" t="s">
        <v>380</v>
      </c>
      <c r="G148" s="291"/>
      <c r="H148" s="294">
        <v>196.79</v>
      </c>
      <c r="I148" s="295"/>
      <c r="J148" s="291"/>
      <c r="K148" s="291"/>
      <c r="L148" s="296"/>
      <c r="M148" s="297"/>
      <c r="N148" s="298"/>
      <c r="O148" s="298"/>
      <c r="P148" s="298"/>
      <c r="Q148" s="298"/>
      <c r="R148" s="298"/>
      <c r="S148" s="298"/>
      <c r="T148" s="299"/>
      <c r="AT148" s="300" t="s">
        <v>278</v>
      </c>
      <c r="AU148" s="300" t="s">
        <v>92</v>
      </c>
      <c r="AV148" s="15" t="s">
        <v>287</v>
      </c>
      <c r="AW148" s="15" t="s">
        <v>47</v>
      </c>
      <c r="AX148" s="15" t="s">
        <v>24</v>
      </c>
      <c r="AY148" s="300" t="s">
        <v>261</v>
      </c>
    </row>
    <row r="149" spans="2:65" s="1" customFormat="1" ht="14.4" customHeight="1">
      <c r="B149" s="48"/>
      <c r="C149" s="228" t="s">
        <v>308</v>
      </c>
      <c r="D149" s="228" t="s">
        <v>262</v>
      </c>
      <c r="E149" s="229" t="s">
        <v>356</v>
      </c>
      <c r="F149" s="230" t="s">
        <v>357</v>
      </c>
      <c r="G149" s="231" t="s">
        <v>340</v>
      </c>
      <c r="H149" s="232">
        <v>2710.06</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422</v>
      </c>
    </row>
    <row r="150" spans="2:47" s="1" customFormat="1" ht="13.5">
      <c r="B150" s="48"/>
      <c r="C150" s="76"/>
      <c r="D150" s="239" t="s">
        <v>269</v>
      </c>
      <c r="E150" s="76"/>
      <c r="F150" s="240" t="s">
        <v>357</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359</v>
      </c>
      <c r="G151" s="76"/>
      <c r="H151" s="76"/>
      <c r="I151" s="198"/>
      <c r="J151" s="76"/>
      <c r="K151" s="76"/>
      <c r="L151" s="74"/>
      <c r="M151" s="241"/>
      <c r="N151" s="49"/>
      <c r="O151" s="49"/>
      <c r="P151" s="49"/>
      <c r="Q151" s="49"/>
      <c r="R151" s="49"/>
      <c r="S151" s="49"/>
      <c r="T151" s="97"/>
      <c r="AT151" s="25" t="s">
        <v>343</v>
      </c>
      <c r="AU151" s="25" t="s">
        <v>92</v>
      </c>
    </row>
    <row r="152" spans="2:51" s="12" customFormat="1" ht="13.5">
      <c r="B152" s="253"/>
      <c r="C152" s="254"/>
      <c r="D152" s="239" t="s">
        <v>278</v>
      </c>
      <c r="E152" s="255" t="s">
        <v>40</v>
      </c>
      <c r="F152" s="256" t="s">
        <v>423</v>
      </c>
      <c r="G152" s="254"/>
      <c r="H152" s="257">
        <v>413.15</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424</v>
      </c>
      <c r="G153" s="254"/>
      <c r="H153" s="257">
        <v>299.01</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2" customFormat="1" ht="13.5">
      <c r="B154" s="253"/>
      <c r="C154" s="254"/>
      <c r="D154" s="239" t="s">
        <v>278</v>
      </c>
      <c r="E154" s="255" t="s">
        <v>40</v>
      </c>
      <c r="F154" s="256" t="s">
        <v>425</v>
      </c>
      <c r="G154" s="254"/>
      <c r="H154" s="257">
        <v>584.23</v>
      </c>
      <c r="I154" s="258"/>
      <c r="J154" s="254"/>
      <c r="K154" s="254"/>
      <c r="L154" s="259"/>
      <c r="M154" s="260"/>
      <c r="N154" s="261"/>
      <c r="O154" s="261"/>
      <c r="P154" s="261"/>
      <c r="Q154" s="261"/>
      <c r="R154" s="261"/>
      <c r="S154" s="261"/>
      <c r="T154" s="262"/>
      <c r="AT154" s="263" t="s">
        <v>278</v>
      </c>
      <c r="AU154" s="263" t="s">
        <v>92</v>
      </c>
      <c r="AV154" s="12" t="s">
        <v>92</v>
      </c>
      <c r="AW154" s="12" t="s">
        <v>47</v>
      </c>
      <c r="AX154" s="12" t="s">
        <v>84</v>
      </c>
      <c r="AY154" s="263" t="s">
        <v>261</v>
      </c>
    </row>
    <row r="155" spans="2:51" s="14" customFormat="1" ht="13.5">
      <c r="B155" s="279"/>
      <c r="C155" s="280"/>
      <c r="D155" s="239" t="s">
        <v>278</v>
      </c>
      <c r="E155" s="281" t="s">
        <v>40</v>
      </c>
      <c r="F155" s="282" t="s">
        <v>377</v>
      </c>
      <c r="G155" s="280"/>
      <c r="H155" s="283">
        <v>1296.39</v>
      </c>
      <c r="I155" s="284"/>
      <c r="J155" s="280"/>
      <c r="K155" s="280"/>
      <c r="L155" s="285"/>
      <c r="M155" s="286"/>
      <c r="N155" s="287"/>
      <c r="O155" s="287"/>
      <c r="P155" s="287"/>
      <c r="Q155" s="287"/>
      <c r="R155" s="287"/>
      <c r="S155" s="287"/>
      <c r="T155" s="288"/>
      <c r="AT155" s="289" t="s">
        <v>278</v>
      </c>
      <c r="AU155" s="289" t="s">
        <v>92</v>
      </c>
      <c r="AV155" s="14" t="s">
        <v>282</v>
      </c>
      <c r="AW155" s="14" t="s">
        <v>47</v>
      </c>
      <c r="AX155" s="14" t="s">
        <v>84</v>
      </c>
      <c r="AY155" s="289" t="s">
        <v>261</v>
      </c>
    </row>
    <row r="156" spans="2:51" s="12" customFormat="1" ht="13.5">
      <c r="B156" s="253"/>
      <c r="C156" s="254"/>
      <c r="D156" s="239" t="s">
        <v>278</v>
      </c>
      <c r="E156" s="255" t="s">
        <v>40</v>
      </c>
      <c r="F156" s="256" t="s">
        <v>426</v>
      </c>
      <c r="G156" s="254"/>
      <c r="H156" s="257">
        <v>1413.67</v>
      </c>
      <c r="I156" s="258"/>
      <c r="J156" s="254"/>
      <c r="K156" s="254"/>
      <c r="L156" s="259"/>
      <c r="M156" s="260"/>
      <c r="N156" s="261"/>
      <c r="O156" s="261"/>
      <c r="P156" s="261"/>
      <c r="Q156" s="261"/>
      <c r="R156" s="261"/>
      <c r="S156" s="261"/>
      <c r="T156" s="262"/>
      <c r="AT156" s="263" t="s">
        <v>278</v>
      </c>
      <c r="AU156" s="263" t="s">
        <v>92</v>
      </c>
      <c r="AV156" s="12" t="s">
        <v>92</v>
      </c>
      <c r="AW156" s="12" t="s">
        <v>47</v>
      </c>
      <c r="AX156" s="12" t="s">
        <v>84</v>
      </c>
      <c r="AY156" s="263" t="s">
        <v>261</v>
      </c>
    </row>
    <row r="157" spans="2:51" s="15" customFormat="1" ht="13.5">
      <c r="B157" s="290"/>
      <c r="C157" s="291"/>
      <c r="D157" s="239" t="s">
        <v>278</v>
      </c>
      <c r="E157" s="292" t="s">
        <v>40</v>
      </c>
      <c r="F157" s="293" t="s">
        <v>380</v>
      </c>
      <c r="G157" s="291"/>
      <c r="H157" s="294">
        <v>2710.06</v>
      </c>
      <c r="I157" s="295"/>
      <c r="J157" s="291"/>
      <c r="K157" s="291"/>
      <c r="L157" s="296"/>
      <c r="M157" s="297"/>
      <c r="N157" s="298"/>
      <c r="O157" s="298"/>
      <c r="P157" s="298"/>
      <c r="Q157" s="298"/>
      <c r="R157" s="298"/>
      <c r="S157" s="298"/>
      <c r="T157" s="299"/>
      <c r="AT157" s="300" t="s">
        <v>278</v>
      </c>
      <c r="AU157" s="300" t="s">
        <v>92</v>
      </c>
      <c r="AV157" s="15" t="s">
        <v>287</v>
      </c>
      <c r="AW157" s="15" t="s">
        <v>47</v>
      </c>
      <c r="AX157" s="15" t="s">
        <v>24</v>
      </c>
      <c r="AY157" s="300" t="s">
        <v>261</v>
      </c>
    </row>
    <row r="158" spans="2:65" s="1" customFormat="1" ht="14.4" customHeight="1">
      <c r="B158" s="48"/>
      <c r="C158" s="228" t="s">
        <v>313</v>
      </c>
      <c r="D158" s="228" t="s">
        <v>262</v>
      </c>
      <c r="E158" s="229" t="s">
        <v>361</v>
      </c>
      <c r="F158" s="230" t="s">
        <v>362</v>
      </c>
      <c r="G158" s="231" t="s">
        <v>363</v>
      </c>
      <c r="H158" s="232">
        <v>2824.89</v>
      </c>
      <c r="I158" s="233"/>
      <c r="J158" s="232">
        <f>ROUND(I158*H158,2)</f>
        <v>0</v>
      </c>
      <c r="K158" s="230" t="s">
        <v>266</v>
      </c>
      <c r="L158" s="74"/>
      <c r="M158" s="234" t="s">
        <v>40</v>
      </c>
      <c r="N158" s="235" t="s">
        <v>55</v>
      </c>
      <c r="O158" s="49"/>
      <c r="P158" s="236">
        <f>O158*H158</f>
        <v>0</v>
      </c>
      <c r="Q158" s="236">
        <v>0</v>
      </c>
      <c r="R158" s="236">
        <f>Q158*H158</f>
        <v>0</v>
      </c>
      <c r="S158" s="236">
        <v>0</v>
      </c>
      <c r="T158" s="237">
        <f>S158*H158</f>
        <v>0</v>
      </c>
      <c r="AR158" s="25" t="s">
        <v>287</v>
      </c>
      <c r="AT158" s="25" t="s">
        <v>262</v>
      </c>
      <c r="AU158" s="25" t="s">
        <v>92</v>
      </c>
      <c r="AY158" s="25" t="s">
        <v>261</v>
      </c>
      <c r="BE158" s="238">
        <f>IF(N158="základní",J158,0)</f>
        <v>0</v>
      </c>
      <c r="BF158" s="238">
        <f>IF(N158="snížená",J158,0)</f>
        <v>0</v>
      </c>
      <c r="BG158" s="238">
        <f>IF(N158="zákl. přenesená",J158,0)</f>
        <v>0</v>
      </c>
      <c r="BH158" s="238">
        <f>IF(N158="sníž. přenesená",J158,0)</f>
        <v>0</v>
      </c>
      <c r="BI158" s="238">
        <f>IF(N158="nulová",J158,0)</f>
        <v>0</v>
      </c>
      <c r="BJ158" s="25" t="s">
        <v>24</v>
      </c>
      <c r="BK158" s="238">
        <f>ROUND(I158*H158,2)</f>
        <v>0</v>
      </c>
      <c r="BL158" s="25" t="s">
        <v>287</v>
      </c>
      <c r="BM158" s="25" t="s">
        <v>427</v>
      </c>
    </row>
    <row r="159" spans="2:47" s="1" customFormat="1" ht="13.5">
      <c r="B159" s="48"/>
      <c r="C159" s="76"/>
      <c r="D159" s="239" t="s">
        <v>269</v>
      </c>
      <c r="E159" s="76"/>
      <c r="F159" s="240" t="s">
        <v>365</v>
      </c>
      <c r="G159" s="76"/>
      <c r="H159" s="76"/>
      <c r="I159" s="198"/>
      <c r="J159" s="76"/>
      <c r="K159" s="76"/>
      <c r="L159" s="74"/>
      <c r="M159" s="241"/>
      <c r="N159" s="49"/>
      <c r="O159" s="49"/>
      <c r="P159" s="49"/>
      <c r="Q159" s="49"/>
      <c r="R159" s="49"/>
      <c r="S159" s="49"/>
      <c r="T159" s="97"/>
      <c r="AT159" s="25" t="s">
        <v>269</v>
      </c>
      <c r="AU159" s="25" t="s">
        <v>92</v>
      </c>
    </row>
    <row r="160" spans="2:47" s="1" customFormat="1" ht="13.5">
      <c r="B160" s="48"/>
      <c r="C160" s="76"/>
      <c r="D160" s="239" t="s">
        <v>343</v>
      </c>
      <c r="E160" s="76"/>
      <c r="F160" s="242" t="s">
        <v>359</v>
      </c>
      <c r="G160" s="76"/>
      <c r="H160" s="76"/>
      <c r="I160" s="198"/>
      <c r="J160" s="76"/>
      <c r="K160" s="76"/>
      <c r="L160" s="74"/>
      <c r="M160" s="241"/>
      <c r="N160" s="49"/>
      <c r="O160" s="49"/>
      <c r="P160" s="49"/>
      <c r="Q160" s="49"/>
      <c r="R160" s="49"/>
      <c r="S160" s="49"/>
      <c r="T160" s="97"/>
      <c r="AT160" s="25" t="s">
        <v>343</v>
      </c>
      <c r="AU160" s="25" t="s">
        <v>92</v>
      </c>
    </row>
    <row r="161" spans="2:51" s="12" customFormat="1" ht="13.5">
      <c r="B161" s="253"/>
      <c r="C161" s="254"/>
      <c r="D161" s="239" t="s">
        <v>278</v>
      </c>
      <c r="E161" s="255" t="s">
        <v>40</v>
      </c>
      <c r="F161" s="256" t="s">
        <v>428</v>
      </c>
      <c r="G161" s="254"/>
      <c r="H161" s="257">
        <v>2824.89</v>
      </c>
      <c r="I161" s="258"/>
      <c r="J161" s="254"/>
      <c r="K161" s="254"/>
      <c r="L161" s="259"/>
      <c r="M161" s="276"/>
      <c r="N161" s="277"/>
      <c r="O161" s="277"/>
      <c r="P161" s="277"/>
      <c r="Q161" s="277"/>
      <c r="R161" s="277"/>
      <c r="S161" s="277"/>
      <c r="T161" s="278"/>
      <c r="AT161" s="263" t="s">
        <v>278</v>
      </c>
      <c r="AU161" s="263" t="s">
        <v>92</v>
      </c>
      <c r="AV161" s="12" t="s">
        <v>92</v>
      </c>
      <c r="AW161" s="12" t="s">
        <v>47</v>
      </c>
      <c r="AX161" s="12" t="s">
        <v>24</v>
      </c>
      <c r="AY161" s="263" t="s">
        <v>261</v>
      </c>
    </row>
    <row r="162" spans="2:12" s="1" customFormat="1" ht="6.95" customHeight="1">
      <c r="B162" s="69"/>
      <c r="C162" s="70"/>
      <c r="D162" s="70"/>
      <c r="E162" s="70"/>
      <c r="F162" s="70"/>
      <c r="G162" s="70"/>
      <c r="H162" s="70"/>
      <c r="I162" s="180"/>
      <c r="J162" s="70"/>
      <c r="K162" s="70"/>
      <c r="L162" s="74"/>
    </row>
  </sheetData>
  <sheetProtection password="CC35" sheet="1" objects="1" scenarios="1" formatColumns="0" formatRows="0" autoFilter="0"/>
  <autoFilter ref="C83:K161"/>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40"/>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109</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330</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429</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91</v>
      </c>
      <c r="G13" s="49"/>
      <c r="H13" s="49"/>
      <c r="I13" s="160" t="s">
        <v>22</v>
      </c>
      <c r="J13" s="36" t="s">
        <v>92</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113.4" customHeight="1">
      <c r="B26" s="162"/>
      <c r="C26" s="163"/>
      <c r="D26" s="163"/>
      <c r="E26" s="46" t="s">
        <v>332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ROUND(J84,2)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ROUND(SUM(BE84:BE139),2)</f>
        <v>0</v>
      </c>
      <c r="G32" s="49"/>
      <c r="H32" s="49"/>
      <c r="I32" s="172">
        <v>0.21</v>
      </c>
      <c r="J32" s="171">
        <f>ROUND(ROUND((SUM(BE84:BE139)),2)*I32,2)</f>
        <v>0</v>
      </c>
      <c r="K32" s="53"/>
    </row>
    <row r="33" spans="2:11" s="1" customFormat="1" ht="14.4" customHeight="1">
      <c r="B33" s="48"/>
      <c r="C33" s="49"/>
      <c r="D33" s="49"/>
      <c r="E33" s="57" t="s">
        <v>56</v>
      </c>
      <c r="F33" s="171">
        <f>ROUND(SUM(BF84:BF139),2)</f>
        <v>0</v>
      </c>
      <c r="G33" s="49"/>
      <c r="H33" s="49"/>
      <c r="I33" s="172">
        <v>0.15</v>
      </c>
      <c r="J33" s="171">
        <f>ROUND(ROUND((SUM(BF84:BF139)),2)*I33,2)</f>
        <v>0</v>
      </c>
      <c r="K33" s="53"/>
    </row>
    <row r="34" spans="2:11" s="1" customFormat="1" ht="14.4" customHeight="1" hidden="1">
      <c r="B34" s="48"/>
      <c r="C34" s="49"/>
      <c r="D34" s="49"/>
      <c r="E34" s="57" t="s">
        <v>57</v>
      </c>
      <c r="F34" s="171">
        <f>ROUND(SUM(BG84:BG139),2)</f>
        <v>0</v>
      </c>
      <c r="G34" s="49"/>
      <c r="H34" s="49"/>
      <c r="I34" s="172">
        <v>0.21</v>
      </c>
      <c r="J34" s="171">
        <v>0</v>
      </c>
      <c r="K34" s="53"/>
    </row>
    <row r="35" spans="2:11" s="1" customFormat="1" ht="14.4" customHeight="1" hidden="1">
      <c r="B35" s="48"/>
      <c r="C35" s="49"/>
      <c r="D35" s="49"/>
      <c r="E35" s="57" t="s">
        <v>58</v>
      </c>
      <c r="F35" s="171">
        <f>ROUND(SUM(BH84:BH139),2)</f>
        <v>0</v>
      </c>
      <c r="G35" s="49"/>
      <c r="H35" s="49"/>
      <c r="I35" s="172">
        <v>0.15</v>
      </c>
      <c r="J35" s="171">
        <v>0</v>
      </c>
      <c r="K35" s="53"/>
    </row>
    <row r="36" spans="2:11" s="1" customFormat="1" ht="14.4" customHeight="1" hidden="1">
      <c r="B36" s="48"/>
      <c r="C36" s="49"/>
      <c r="D36" s="49"/>
      <c r="E36" s="57" t="s">
        <v>59</v>
      </c>
      <c r="F36" s="171">
        <f>ROUND(SUM(BI84:BI139),2)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330</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00-2 - Etapa 2</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J84</f>
        <v>0</v>
      </c>
      <c r="K60" s="53"/>
      <c r="AU60" s="25" t="s">
        <v>242</v>
      </c>
    </row>
    <row r="61" spans="2:11" s="8" customFormat="1" ht="24.95" customHeight="1">
      <c r="B61" s="191"/>
      <c r="C61" s="192"/>
      <c r="D61" s="193" t="s">
        <v>333</v>
      </c>
      <c r="E61" s="194"/>
      <c r="F61" s="194"/>
      <c r="G61" s="194"/>
      <c r="H61" s="194"/>
      <c r="I61" s="195"/>
      <c r="J61" s="196">
        <f>J85</f>
        <v>0</v>
      </c>
      <c r="K61" s="197"/>
    </row>
    <row r="62" spans="2:11" s="13" customFormat="1" ht="19.9" customHeight="1">
      <c r="B62" s="267"/>
      <c r="C62" s="268"/>
      <c r="D62" s="269" t="s">
        <v>334</v>
      </c>
      <c r="E62" s="270"/>
      <c r="F62" s="270"/>
      <c r="G62" s="270"/>
      <c r="H62" s="270"/>
      <c r="I62" s="271"/>
      <c r="J62" s="272">
        <f>J86</f>
        <v>0</v>
      </c>
      <c r="K62" s="273"/>
    </row>
    <row r="63" spans="2:11" s="1" customFormat="1" ht="21.8" customHeight="1">
      <c r="B63" s="48"/>
      <c r="C63" s="49"/>
      <c r="D63" s="49"/>
      <c r="E63" s="49"/>
      <c r="F63" s="49"/>
      <c r="G63" s="49"/>
      <c r="H63" s="49"/>
      <c r="I63" s="158"/>
      <c r="J63" s="49"/>
      <c r="K63" s="53"/>
    </row>
    <row r="64" spans="2:11" s="1" customFormat="1" ht="6.95" customHeight="1">
      <c r="B64" s="69"/>
      <c r="C64" s="70"/>
      <c r="D64" s="70"/>
      <c r="E64" s="70"/>
      <c r="F64" s="70"/>
      <c r="G64" s="70"/>
      <c r="H64" s="70"/>
      <c r="I64" s="180"/>
      <c r="J64" s="70"/>
      <c r="K64" s="71"/>
    </row>
    <row r="68" spans="2:12" s="1" customFormat="1" ht="6.95" customHeight="1">
      <c r="B68" s="72"/>
      <c r="C68" s="73"/>
      <c r="D68" s="73"/>
      <c r="E68" s="73"/>
      <c r="F68" s="73"/>
      <c r="G68" s="73"/>
      <c r="H68" s="73"/>
      <c r="I68" s="183"/>
      <c r="J68" s="73"/>
      <c r="K68" s="73"/>
      <c r="L68" s="74"/>
    </row>
    <row r="69" spans="2:12" s="1" customFormat="1" ht="36.95" customHeight="1">
      <c r="B69" s="48"/>
      <c r="C69" s="75" t="s">
        <v>244</v>
      </c>
      <c r="D69" s="76"/>
      <c r="E69" s="76"/>
      <c r="F69" s="76"/>
      <c r="G69" s="76"/>
      <c r="H69" s="76"/>
      <c r="I69" s="198"/>
      <c r="J69" s="76"/>
      <c r="K69" s="76"/>
      <c r="L69" s="74"/>
    </row>
    <row r="70" spans="2:12" s="1" customFormat="1" ht="6.95" customHeight="1">
      <c r="B70" s="48"/>
      <c r="C70" s="76"/>
      <c r="D70" s="76"/>
      <c r="E70" s="76"/>
      <c r="F70" s="76"/>
      <c r="G70" s="76"/>
      <c r="H70" s="76"/>
      <c r="I70" s="198"/>
      <c r="J70" s="76"/>
      <c r="K70" s="76"/>
      <c r="L70" s="74"/>
    </row>
    <row r="71" spans="2:12" s="1" customFormat="1" ht="14.4" customHeight="1">
      <c r="B71" s="48"/>
      <c r="C71" s="78" t="s">
        <v>17</v>
      </c>
      <c r="D71" s="76"/>
      <c r="E71" s="76"/>
      <c r="F71" s="76"/>
      <c r="G71" s="76"/>
      <c r="H71" s="76"/>
      <c r="I71" s="198"/>
      <c r="J71" s="76"/>
      <c r="K71" s="76"/>
      <c r="L71" s="74"/>
    </row>
    <row r="72" spans="2:12" s="1" customFormat="1" ht="14.4" customHeight="1">
      <c r="B72" s="48"/>
      <c r="C72" s="76"/>
      <c r="D72" s="76"/>
      <c r="E72" s="199" t="str">
        <f>E7</f>
        <v>Revitalizace PR U sedmi rybníků - DPS</v>
      </c>
      <c r="F72" s="78"/>
      <c r="G72" s="78"/>
      <c r="H72" s="78"/>
      <c r="I72" s="198"/>
      <c r="J72" s="76"/>
      <c r="K72" s="76"/>
      <c r="L72" s="74"/>
    </row>
    <row r="73" spans="2:12" ht="13.5">
      <c r="B73" s="29"/>
      <c r="C73" s="78" t="s">
        <v>234</v>
      </c>
      <c r="D73" s="200"/>
      <c r="E73" s="200"/>
      <c r="F73" s="200"/>
      <c r="G73" s="200"/>
      <c r="H73" s="200"/>
      <c r="I73" s="150"/>
      <c r="J73" s="200"/>
      <c r="K73" s="200"/>
      <c r="L73" s="201"/>
    </row>
    <row r="74" spans="2:12" s="1" customFormat="1" ht="14.4" customHeight="1">
      <c r="B74" s="48"/>
      <c r="C74" s="76"/>
      <c r="D74" s="76"/>
      <c r="E74" s="199" t="s">
        <v>330</v>
      </c>
      <c r="F74" s="76"/>
      <c r="G74" s="76"/>
      <c r="H74" s="76"/>
      <c r="I74" s="198"/>
      <c r="J74" s="76"/>
      <c r="K74" s="76"/>
      <c r="L74" s="74"/>
    </row>
    <row r="75" spans="2:12" s="1" customFormat="1" ht="14.4" customHeight="1">
      <c r="B75" s="48"/>
      <c r="C75" s="78" t="s">
        <v>236</v>
      </c>
      <c r="D75" s="76"/>
      <c r="E75" s="76"/>
      <c r="F75" s="76"/>
      <c r="G75" s="76"/>
      <c r="H75" s="76"/>
      <c r="I75" s="198"/>
      <c r="J75" s="76"/>
      <c r="K75" s="76"/>
      <c r="L75" s="74"/>
    </row>
    <row r="76" spans="2:12" s="1" customFormat="1" ht="16.2" customHeight="1">
      <c r="B76" s="48"/>
      <c r="C76" s="76"/>
      <c r="D76" s="76"/>
      <c r="E76" s="84" t="str">
        <f>E11</f>
        <v>SO 00-2 - Etapa 2</v>
      </c>
      <c r="F76" s="76"/>
      <c r="G76" s="76"/>
      <c r="H76" s="76"/>
      <c r="I76" s="198"/>
      <c r="J76" s="76"/>
      <c r="K76" s="76"/>
      <c r="L76" s="74"/>
    </row>
    <row r="77" spans="2:12" s="1" customFormat="1" ht="6.95" customHeight="1">
      <c r="B77" s="48"/>
      <c r="C77" s="76"/>
      <c r="D77" s="76"/>
      <c r="E77" s="76"/>
      <c r="F77" s="76"/>
      <c r="G77" s="76"/>
      <c r="H77" s="76"/>
      <c r="I77" s="198"/>
      <c r="J77" s="76"/>
      <c r="K77" s="76"/>
      <c r="L77" s="74"/>
    </row>
    <row r="78" spans="2:12" s="1" customFormat="1" ht="18" customHeight="1">
      <c r="B78" s="48"/>
      <c r="C78" s="78" t="s">
        <v>25</v>
      </c>
      <c r="D78" s="76"/>
      <c r="E78" s="76"/>
      <c r="F78" s="202" t="str">
        <f>F14</f>
        <v>Vojtanov</v>
      </c>
      <c r="G78" s="76"/>
      <c r="H78" s="76"/>
      <c r="I78" s="203" t="s">
        <v>27</v>
      </c>
      <c r="J78" s="87" t="str">
        <f>IF(J14="","",J14)</f>
        <v>29. 9. 2016</v>
      </c>
      <c r="K78" s="76"/>
      <c r="L78" s="74"/>
    </row>
    <row r="79" spans="2:12" s="1" customFormat="1" ht="6.95" customHeight="1">
      <c r="B79" s="48"/>
      <c r="C79" s="76"/>
      <c r="D79" s="76"/>
      <c r="E79" s="76"/>
      <c r="F79" s="76"/>
      <c r="G79" s="76"/>
      <c r="H79" s="76"/>
      <c r="I79" s="198"/>
      <c r="J79" s="76"/>
      <c r="K79" s="76"/>
      <c r="L79" s="74"/>
    </row>
    <row r="80" spans="2:12" s="1" customFormat="1" ht="13.5">
      <c r="B80" s="48"/>
      <c r="C80" s="78" t="s">
        <v>35</v>
      </c>
      <c r="D80" s="76"/>
      <c r="E80" s="76"/>
      <c r="F80" s="202" t="str">
        <f>E17</f>
        <v>AOPK ČR</v>
      </c>
      <c r="G80" s="76"/>
      <c r="H80" s="76"/>
      <c r="I80" s="203" t="s">
        <v>43</v>
      </c>
      <c r="J80" s="202" t="str">
        <f>E23</f>
        <v>VRV, a.s.</v>
      </c>
      <c r="K80" s="76"/>
      <c r="L80" s="74"/>
    </row>
    <row r="81" spans="2:12" s="1" customFormat="1" ht="14.4" customHeight="1">
      <c r="B81" s="48"/>
      <c r="C81" s="78" t="s">
        <v>41</v>
      </c>
      <c r="D81" s="76"/>
      <c r="E81" s="76"/>
      <c r="F81" s="202" t="str">
        <f>IF(E20="","",E20)</f>
        <v/>
      </c>
      <c r="G81" s="76"/>
      <c r="H81" s="76"/>
      <c r="I81" s="198"/>
      <c r="J81" s="76"/>
      <c r="K81" s="76"/>
      <c r="L81" s="74"/>
    </row>
    <row r="82" spans="2:12" s="1" customFormat="1" ht="10.3" customHeight="1">
      <c r="B82" s="48"/>
      <c r="C82" s="76"/>
      <c r="D82" s="76"/>
      <c r="E82" s="76"/>
      <c r="F82" s="76"/>
      <c r="G82" s="76"/>
      <c r="H82" s="76"/>
      <c r="I82" s="198"/>
      <c r="J82" s="76"/>
      <c r="K82" s="76"/>
      <c r="L82" s="74"/>
    </row>
    <row r="83" spans="2:20" s="9" customFormat="1" ht="29.25" customHeight="1">
      <c r="B83" s="204"/>
      <c r="C83" s="205" t="s">
        <v>245</v>
      </c>
      <c r="D83" s="206" t="s">
        <v>69</v>
      </c>
      <c r="E83" s="206" t="s">
        <v>65</v>
      </c>
      <c r="F83" s="206" t="s">
        <v>246</v>
      </c>
      <c r="G83" s="206" t="s">
        <v>247</v>
      </c>
      <c r="H83" s="206" t="s">
        <v>248</v>
      </c>
      <c r="I83" s="207" t="s">
        <v>249</v>
      </c>
      <c r="J83" s="206" t="s">
        <v>240</v>
      </c>
      <c r="K83" s="208" t="s">
        <v>250</v>
      </c>
      <c r="L83" s="209"/>
      <c r="M83" s="104" t="s">
        <v>251</v>
      </c>
      <c r="N83" s="105" t="s">
        <v>54</v>
      </c>
      <c r="O83" s="105" t="s">
        <v>252</v>
      </c>
      <c r="P83" s="105" t="s">
        <v>253</v>
      </c>
      <c r="Q83" s="105" t="s">
        <v>254</v>
      </c>
      <c r="R83" s="105" t="s">
        <v>255</v>
      </c>
      <c r="S83" s="105" t="s">
        <v>256</v>
      </c>
      <c r="T83" s="106" t="s">
        <v>257</v>
      </c>
    </row>
    <row r="84" spans="2:63" s="1" customFormat="1" ht="29.25" customHeight="1">
      <c r="B84" s="48"/>
      <c r="C84" s="110" t="s">
        <v>241</v>
      </c>
      <c r="D84" s="76"/>
      <c r="E84" s="76"/>
      <c r="F84" s="76"/>
      <c r="G84" s="76"/>
      <c r="H84" s="76"/>
      <c r="I84" s="198"/>
      <c r="J84" s="210">
        <f>BK84</f>
        <v>0</v>
      </c>
      <c r="K84" s="76"/>
      <c r="L84" s="74"/>
      <c r="M84" s="107"/>
      <c r="N84" s="108"/>
      <c r="O84" s="108"/>
      <c r="P84" s="211">
        <f>P85</f>
        <v>0</v>
      </c>
      <c r="Q84" s="108"/>
      <c r="R84" s="211">
        <f>R85</f>
        <v>0</v>
      </c>
      <c r="S84" s="108"/>
      <c r="T84" s="212">
        <f>T85</f>
        <v>0</v>
      </c>
      <c r="AT84" s="25" t="s">
        <v>83</v>
      </c>
      <c r="AU84" s="25" t="s">
        <v>242</v>
      </c>
      <c r="BK84" s="213">
        <f>BK85</f>
        <v>0</v>
      </c>
    </row>
    <row r="85" spans="2:63" s="10" customFormat="1" ht="37.4" customHeight="1">
      <c r="B85" s="214"/>
      <c r="C85" s="215"/>
      <c r="D85" s="216" t="s">
        <v>83</v>
      </c>
      <c r="E85" s="217" t="s">
        <v>335</v>
      </c>
      <c r="F85" s="217" t="s">
        <v>336</v>
      </c>
      <c r="G85" s="215"/>
      <c r="H85" s="215"/>
      <c r="I85" s="218"/>
      <c r="J85" s="219">
        <f>BK85</f>
        <v>0</v>
      </c>
      <c r="K85" s="215"/>
      <c r="L85" s="220"/>
      <c r="M85" s="221"/>
      <c r="N85" s="222"/>
      <c r="O85" s="222"/>
      <c r="P85" s="223">
        <f>P86</f>
        <v>0</v>
      </c>
      <c r="Q85" s="222"/>
      <c r="R85" s="223">
        <f>R86</f>
        <v>0</v>
      </c>
      <c r="S85" s="222"/>
      <c r="T85" s="224">
        <f>T86</f>
        <v>0</v>
      </c>
      <c r="AR85" s="225" t="s">
        <v>24</v>
      </c>
      <c r="AT85" s="226" t="s">
        <v>83</v>
      </c>
      <c r="AU85" s="226" t="s">
        <v>84</v>
      </c>
      <c r="AY85" s="225" t="s">
        <v>261</v>
      </c>
      <c r="BK85" s="227">
        <f>BK86</f>
        <v>0</v>
      </c>
    </row>
    <row r="86" spans="2:63" s="10" customFormat="1" ht="19.9" customHeight="1">
      <c r="B86" s="214"/>
      <c r="C86" s="215"/>
      <c r="D86" s="216" t="s">
        <v>83</v>
      </c>
      <c r="E86" s="274" t="s">
        <v>24</v>
      </c>
      <c r="F86" s="274" t="s">
        <v>337</v>
      </c>
      <c r="G86" s="215"/>
      <c r="H86" s="215"/>
      <c r="I86" s="218"/>
      <c r="J86" s="275">
        <f>BK86</f>
        <v>0</v>
      </c>
      <c r="K86" s="215"/>
      <c r="L86" s="220"/>
      <c r="M86" s="221"/>
      <c r="N86" s="222"/>
      <c r="O86" s="222"/>
      <c r="P86" s="223">
        <f>SUM(P87:P139)</f>
        <v>0</v>
      </c>
      <c r="Q86" s="222"/>
      <c r="R86" s="223">
        <f>SUM(R87:R139)</f>
        <v>0</v>
      </c>
      <c r="S86" s="222"/>
      <c r="T86" s="224">
        <f>SUM(T87:T139)</f>
        <v>0</v>
      </c>
      <c r="AR86" s="225" t="s">
        <v>24</v>
      </c>
      <c r="AT86" s="226" t="s">
        <v>83</v>
      </c>
      <c r="AU86" s="226" t="s">
        <v>24</v>
      </c>
      <c r="AY86" s="225" t="s">
        <v>261</v>
      </c>
      <c r="BK86" s="227">
        <f>SUM(BK87:BK139)</f>
        <v>0</v>
      </c>
    </row>
    <row r="87" spans="2:65" s="1" customFormat="1" ht="22.8" customHeight="1">
      <c r="B87" s="48"/>
      <c r="C87" s="228" t="s">
        <v>24</v>
      </c>
      <c r="D87" s="228" t="s">
        <v>262</v>
      </c>
      <c r="E87" s="229" t="s">
        <v>369</v>
      </c>
      <c r="F87" s="230" t="s">
        <v>370</v>
      </c>
      <c r="G87" s="231" t="s">
        <v>340</v>
      </c>
      <c r="H87" s="232">
        <v>1543.46</v>
      </c>
      <c r="I87" s="233"/>
      <c r="J87" s="232">
        <f>ROUND(I87*H87,2)</f>
        <v>0</v>
      </c>
      <c r="K87" s="230" t="s">
        <v>266</v>
      </c>
      <c r="L87" s="74"/>
      <c r="M87" s="234" t="s">
        <v>40</v>
      </c>
      <c r="N87" s="235" t="s">
        <v>55</v>
      </c>
      <c r="O87" s="49"/>
      <c r="P87" s="236">
        <f>O87*H87</f>
        <v>0</v>
      </c>
      <c r="Q87" s="236">
        <v>0</v>
      </c>
      <c r="R87" s="236">
        <f>Q87*H87</f>
        <v>0</v>
      </c>
      <c r="S87" s="236">
        <v>0</v>
      </c>
      <c r="T87" s="237">
        <f>S87*H87</f>
        <v>0</v>
      </c>
      <c r="AR87" s="25" t="s">
        <v>287</v>
      </c>
      <c r="AT87" s="25" t="s">
        <v>262</v>
      </c>
      <c r="AU87" s="25" t="s">
        <v>92</v>
      </c>
      <c r="AY87" s="25" t="s">
        <v>261</v>
      </c>
      <c r="BE87" s="238">
        <f>IF(N87="základní",J87,0)</f>
        <v>0</v>
      </c>
      <c r="BF87" s="238">
        <f>IF(N87="snížená",J87,0)</f>
        <v>0</v>
      </c>
      <c r="BG87" s="238">
        <f>IF(N87="zákl. přenesená",J87,0)</f>
        <v>0</v>
      </c>
      <c r="BH87" s="238">
        <f>IF(N87="sníž. přenesená",J87,0)</f>
        <v>0</v>
      </c>
      <c r="BI87" s="238">
        <f>IF(N87="nulová",J87,0)</f>
        <v>0</v>
      </c>
      <c r="BJ87" s="25" t="s">
        <v>24</v>
      </c>
      <c r="BK87" s="238">
        <f>ROUND(I87*H87,2)</f>
        <v>0</v>
      </c>
      <c r="BL87" s="25" t="s">
        <v>287</v>
      </c>
      <c r="BM87" s="25" t="s">
        <v>430</v>
      </c>
    </row>
    <row r="88" spans="2:47" s="1" customFormat="1" ht="13.5">
      <c r="B88" s="48"/>
      <c r="C88" s="76"/>
      <c r="D88" s="239" t="s">
        <v>269</v>
      </c>
      <c r="E88" s="76"/>
      <c r="F88" s="240" t="s">
        <v>372</v>
      </c>
      <c r="G88" s="76"/>
      <c r="H88" s="76"/>
      <c r="I88" s="198"/>
      <c r="J88" s="76"/>
      <c r="K88" s="76"/>
      <c r="L88" s="74"/>
      <c r="M88" s="241"/>
      <c r="N88" s="49"/>
      <c r="O88" s="49"/>
      <c r="P88" s="49"/>
      <c r="Q88" s="49"/>
      <c r="R88" s="49"/>
      <c r="S88" s="49"/>
      <c r="T88" s="97"/>
      <c r="AT88" s="25" t="s">
        <v>269</v>
      </c>
      <c r="AU88" s="25" t="s">
        <v>92</v>
      </c>
    </row>
    <row r="89" spans="2:47" s="1" customFormat="1" ht="13.5">
      <c r="B89" s="48"/>
      <c r="C89" s="76"/>
      <c r="D89" s="239" t="s">
        <v>343</v>
      </c>
      <c r="E89" s="76"/>
      <c r="F89" s="242" t="s">
        <v>373</v>
      </c>
      <c r="G89" s="76"/>
      <c r="H89" s="76"/>
      <c r="I89" s="198"/>
      <c r="J89" s="76"/>
      <c r="K89" s="76"/>
      <c r="L89" s="74"/>
      <c r="M89" s="241"/>
      <c r="N89" s="49"/>
      <c r="O89" s="49"/>
      <c r="P89" s="49"/>
      <c r="Q89" s="49"/>
      <c r="R89" s="49"/>
      <c r="S89" s="49"/>
      <c r="T89" s="97"/>
      <c r="AT89" s="25" t="s">
        <v>343</v>
      </c>
      <c r="AU89" s="25" t="s">
        <v>92</v>
      </c>
    </row>
    <row r="90" spans="2:51" s="11" customFormat="1" ht="13.5">
      <c r="B90" s="243"/>
      <c r="C90" s="244"/>
      <c r="D90" s="239" t="s">
        <v>278</v>
      </c>
      <c r="E90" s="245" t="s">
        <v>40</v>
      </c>
      <c r="F90" s="246" t="s">
        <v>431</v>
      </c>
      <c r="G90" s="244"/>
      <c r="H90" s="245" t="s">
        <v>40</v>
      </c>
      <c r="I90" s="247"/>
      <c r="J90" s="244"/>
      <c r="K90" s="244"/>
      <c r="L90" s="248"/>
      <c r="M90" s="249"/>
      <c r="N90" s="250"/>
      <c r="O90" s="250"/>
      <c r="P90" s="250"/>
      <c r="Q90" s="250"/>
      <c r="R90" s="250"/>
      <c r="S90" s="250"/>
      <c r="T90" s="251"/>
      <c r="AT90" s="252" t="s">
        <v>278</v>
      </c>
      <c r="AU90" s="252" t="s">
        <v>92</v>
      </c>
      <c r="AV90" s="11" t="s">
        <v>24</v>
      </c>
      <c r="AW90" s="11" t="s">
        <v>47</v>
      </c>
      <c r="AX90" s="11" t="s">
        <v>84</v>
      </c>
      <c r="AY90" s="252" t="s">
        <v>261</v>
      </c>
    </row>
    <row r="91" spans="2:51" s="12" customFormat="1" ht="13.5">
      <c r="B91" s="253"/>
      <c r="C91" s="254"/>
      <c r="D91" s="239" t="s">
        <v>278</v>
      </c>
      <c r="E91" s="255" t="s">
        <v>40</v>
      </c>
      <c r="F91" s="256" t="s">
        <v>432</v>
      </c>
      <c r="G91" s="254"/>
      <c r="H91" s="257">
        <v>641.45</v>
      </c>
      <c r="I91" s="258"/>
      <c r="J91" s="254"/>
      <c r="K91" s="254"/>
      <c r="L91" s="259"/>
      <c r="M91" s="260"/>
      <c r="N91" s="261"/>
      <c r="O91" s="261"/>
      <c r="P91" s="261"/>
      <c r="Q91" s="261"/>
      <c r="R91" s="261"/>
      <c r="S91" s="261"/>
      <c r="T91" s="262"/>
      <c r="AT91" s="263" t="s">
        <v>278</v>
      </c>
      <c r="AU91" s="263" t="s">
        <v>92</v>
      </c>
      <c r="AV91" s="12" t="s">
        <v>92</v>
      </c>
      <c r="AW91" s="12" t="s">
        <v>47</v>
      </c>
      <c r="AX91" s="12" t="s">
        <v>84</v>
      </c>
      <c r="AY91" s="263" t="s">
        <v>261</v>
      </c>
    </row>
    <row r="92" spans="2:51" s="12" customFormat="1" ht="13.5">
      <c r="B92" s="253"/>
      <c r="C92" s="254"/>
      <c r="D92" s="239" t="s">
        <v>278</v>
      </c>
      <c r="E92" s="255" t="s">
        <v>40</v>
      </c>
      <c r="F92" s="256" t="s">
        <v>433</v>
      </c>
      <c r="G92" s="254"/>
      <c r="H92" s="257">
        <v>130.28</v>
      </c>
      <c r="I92" s="258"/>
      <c r="J92" s="254"/>
      <c r="K92" s="254"/>
      <c r="L92" s="259"/>
      <c r="M92" s="260"/>
      <c r="N92" s="261"/>
      <c r="O92" s="261"/>
      <c r="P92" s="261"/>
      <c r="Q92" s="261"/>
      <c r="R92" s="261"/>
      <c r="S92" s="261"/>
      <c r="T92" s="262"/>
      <c r="AT92" s="263" t="s">
        <v>278</v>
      </c>
      <c r="AU92" s="263" t="s">
        <v>92</v>
      </c>
      <c r="AV92" s="12" t="s">
        <v>92</v>
      </c>
      <c r="AW92" s="12" t="s">
        <v>47</v>
      </c>
      <c r="AX92" s="12" t="s">
        <v>84</v>
      </c>
      <c r="AY92" s="263" t="s">
        <v>261</v>
      </c>
    </row>
    <row r="93" spans="2:51" s="14" customFormat="1" ht="13.5">
      <c r="B93" s="279"/>
      <c r="C93" s="280"/>
      <c r="D93" s="239" t="s">
        <v>278</v>
      </c>
      <c r="E93" s="281" t="s">
        <v>40</v>
      </c>
      <c r="F93" s="282" t="s">
        <v>377</v>
      </c>
      <c r="G93" s="280"/>
      <c r="H93" s="283">
        <v>771.73</v>
      </c>
      <c r="I93" s="284"/>
      <c r="J93" s="280"/>
      <c r="K93" s="280"/>
      <c r="L93" s="285"/>
      <c r="M93" s="286"/>
      <c r="N93" s="287"/>
      <c r="O93" s="287"/>
      <c r="P93" s="287"/>
      <c r="Q93" s="287"/>
      <c r="R93" s="287"/>
      <c r="S93" s="287"/>
      <c r="T93" s="288"/>
      <c r="AT93" s="289" t="s">
        <v>278</v>
      </c>
      <c r="AU93" s="289" t="s">
        <v>92</v>
      </c>
      <c r="AV93" s="14" t="s">
        <v>282</v>
      </c>
      <c r="AW93" s="14" t="s">
        <v>47</v>
      </c>
      <c r="AX93" s="14" t="s">
        <v>84</v>
      </c>
      <c r="AY93" s="289" t="s">
        <v>261</v>
      </c>
    </row>
    <row r="94" spans="2:51" s="12" customFormat="1" ht="13.5">
      <c r="B94" s="253"/>
      <c r="C94" s="254"/>
      <c r="D94" s="239" t="s">
        <v>278</v>
      </c>
      <c r="E94" s="255" t="s">
        <v>40</v>
      </c>
      <c r="F94" s="256" t="s">
        <v>434</v>
      </c>
      <c r="G94" s="254"/>
      <c r="H94" s="257">
        <v>270.43</v>
      </c>
      <c r="I94" s="258"/>
      <c r="J94" s="254"/>
      <c r="K94" s="254"/>
      <c r="L94" s="259"/>
      <c r="M94" s="260"/>
      <c r="N94" s="261"/>
      <c r="O94" s="261"/>
      <c r="P94" s="261"/>
      <c r="Q94" s="261"/>
      <c r="R94" s="261"/>
      <c r="S94" s="261"/>
      <c r="T94" s="262"/>
      <c r="AT94" s="263" t="s">
        <v>278</v>
      </c>
      <c r="AU94" s="263" t="s">
        <v>92</v>
      </c>
      <c r="AV94" s="12" t="s">
        <v>92</v>
      </c>
      <c r="AW94" s="12" t="s">
        <v>47</v>
      </c>
      <c r="AX94" s="12" t="s">
        <v>84</v>
      </c>
      <c r="AY94" s="263" t="s">
        <v>261</v>
      </c>
    </row>
    <row r="95" spans="2:51" s="12" customFormat="1" ht="13.5">
      <c r="B95" s="253"/>
      <c r="C95" s="254"/>
      <c r="D95" s="239" t="s">
        <v>278</v>
      </c>
      <c r="E95" s="255" t="s">
        <v>40</v>
      </c>
      <c r="F95" s="256" t="s">
        <v>435</v>
      </c>
      <c r="G95" s="254"/>
      <c r="H95" s="257">
        <v>501.3</v>
      </c>
      <c r="I95" s="258"/>
      <c r="J95" s="254"/>
      <c r="K95" s="254"/>
      <c r="L95" s="259"/>
      <c r="M95" s="260"/>
      <c r="N95" s="261"/>
      <c r="O95" s="261"/>
      <c r="P95" s="261"/>
      <c r="Q95" s="261"/>
      <c r="R95" s="261"/>
      <c r="S95" s="261"/>
      <c r="T95" s="262"/>
      <c r="AT95" s="263" t="s">
        <v>278</v>
      </c>
      <c r="AU95" s="263" t="s">
        <v>92</v>
      </c>
      <c r="AV95" s="12" t="s">
        <v>92</v>
      </c>
      <c r="AW95" s="12" t="s">
        <v>47</v>
      </c>
      <c r="AX95" s="12" t="s">
        <v>84</v>
      </c>
      <c r="AY95" s="263" t="s">
        <v>261</v>
      </c>
    </row>
    <row r="96" spans="2:51" s="14" customFormat="1" ht="13.5">
      <c r="B96" s="279"/>
      <c r="C96" s="280"/>
      <c r="D96" s="239" t="s">
        <v>278</v>
      </c>
      <c r="E96" s="281" t="s">
        <v>40</v>
      </c>
      <c r="F96" s="282" t="s">
        <v>377</v>
      </c>
      <c r="G96" s="280"/>
      <c r="H96" s="283">
        <v>771.73</v>
      </c>
      <c r="I96" s="284"/>
      <c r="J96" s="280"/>
      <c r="K96" s="280"/>
      <c r="L96" s="285"/>
      <c r="M96" s="286"/>
      <c r="N96" s="287"/>
      <c r="O96" s="287"/>
      <c r="P96" s="287"/>
      <c r="Q96" s="287"/>
      <c r="R96" s="287"/>
      <c r="S96" s="287"/>
      <c r="T96" s="288"/>
      <c r="AT96" s="289" t="s">
        <v>278</v>
      </c>
      <c r="AU96" s="289" t="s">
        <v>92</v>
      </c>
      <c r="AV96" s="14" t="s">
        <v>282</v>
      </c>
      <c r="AW96" s="14" t="s">
        <v>47</v>
      </c>
      <c r="AX96" s="14" t="s">
        <v>84</v>
      </c>
      <c r="AY96" s="289" t="s">
        <v>261</v>
      </c>
    </row>
    <row r="97" spans="2:51" s="15" customFormat="1" ht="13.5">
      <c r="B97" s="290"/>
      <c r="C97" s="291"/>
      <c r="D97" s="239" t="s">
        <v>278</v>
      </c>
      <c r="E97" s="292" t="s">
        <v>40</v>
      </c>
      <c r="F97" s="293" t="s">
        <v>380</v>
      </c>
      <c r="G97" s="291"/>
      <c r="H97" s="294">
        <v>1543.46</v>
      </c>
      <c r="I97" s="295"/>
      <c r="J97" s="291"/>
      <c r="K97" s="291"/>
      <c r="L97" s="296"/>
      <c r="M97" s="297"/>
      <c r="N97" s="298"/>
      <c r="O97" s="298"/>
      <c r="P97" s="298"/>
      <c r="Q97" s="298"/>
      <c r="R97" s="298"/>
      <c r="S97" s="298"/>
      <c r="T97" s="299"/>
      <c r="AT97" s="300" t="s">
        <v>278</v>
      </c>
      <c r="AU97" s="300" t="s">
        <v>92</v>
      </c>
      <c r="AV97" s="15" t="s">
        <v>287</v>
      </c>
      <c r="AW97" s="15" t="s">
        <v>47</v>
      </c>
      <c r="AX97" s="15" t="s">
        <v>24</v>
      </c>
      <c r="AY97" s="300" t="s">
        <v>261</v>
      </c>
    </row>
    <row r="98" spans="2:65" s="1" customFormat="1" ht="22.8" customHeight="1">
      <c r="B98" s="48"/>
      <c r="C98" s="228" t="s">
        <v>92</v>
      </c>
      <c r="D98" s="228" t="s">
        <v>262</v>
      </c>
      <c r="E98" s="229" t="s">
        <v>381</v>
      </c>
      <c r="F98" s="230" t="s">
        <v>382</v>
      </c>
      <c r="G98" s="231" t="s">
        <v>340</v>
      </c>
      <c r="H98" s="232">
        <v>161.07</v>
      </c>
      <c r="I98" s="233"/>
      <c r="J98" s="232">
        <f>ROUND(I98*H98,2)</f>
        <v>0</v>
      </c>
      <c r="K98" s="230" t="s">
        <v>266</v>
      </c>
      <c r="L98" s="74"/>
      <c r="M98" s="234" t="s">
        <v>40</v>
      </c>
      <c r="N98" s="235" t="s">
        <v>55</v>
      </c>
      <c r="O98" s="49"/>
      <c r="P98" s="236">
        <f>O98*H98</f>
        <v>0</v>
      </c>
      <c r="Q98" s="236">
        <v>0</v>
      </c>
      <c r="R98" s="236">
        <f>Q98*H98</f>
        <v>0</v>
      </c>
      <c r="S98" s="236">
        <v>0</v>
      </c>
      <c r="T98" s="237">
        <f>S98*H98</f>
        <v>0</v>
      </c>
      <c r="AR98" s="25" t="s">
        <v>287</v>
      </c>
      <c r="AT98" s="25" t="s">
        <v>262</v>
      </c>
      <c r="AU98" s="25" t="s">
        <v>92</v>
      </c>
      <c r="AY98" s="25" t="s">
        <v>261</v>
      </c>
      <c r="BE98" s="238">
        <f>IF(N98="základní",J98,0)</f>
        <v>0</v>
      </c>
      <c r="BF98" s="238">
        <f>IF(N98="snížená",J98,0)</f>
        <v>0</v>
      </c>
      <c r="BG98" s="238">
        <f>IF(N98="zákl. přenesená",J98,0)</f>
        <v>0</v>
      </c>
      <c r="BH98" s="238">
        <f>IF(N98="sníž. přenesená",J98,0)</f>
        <v>0</v>
      </c>
      <c r="BI98" s="238">
        <f>IF(N98="nulová",J98,0)</f>
        <v>0</v>
      </c>
      <c r="BJ98" s="25" t="s">
        <v>24</v>
      </c>
      <c r="BK98" s="238">
        <f>ROUND(I98*H98,2)</f>
        <v>0</v>
      </c>
      <c r="BL98" s="25" t="s">
        <v>287</v>
      </c>
      <c r="BM98" s="25" t="s">
        <v>436</v>
      </c>
    </row>
    <row r="99" spans="2:47" s="1" customFormat="1" ht="13.5">
      <c r="B99" s="48"/>
      <c r="C99" s="76"/>
      <c r="D99" s="239" t="s">
        <v>269</v>
      </c>
      <c r="E99" s="76"/>
      <c r="F99" s="240" t="s">
        <v>384</v>
      </c>
      <c r="G99" s="76"/>
      <c r="H99" s="76"/>
      <c r="I99" s="198"/>
      <c r="J99" s="76"/>
      <c r="K99" s="76"/>
      <c r="L99" s="74"/>
      <c r="M99" s="241"/>
      <c r="N99" s="49"/>
      <c r="O99" s="49"/>
      <c r="P99" s="49"/>
      <c r="Q99" s="49"/>
      <c r="R99" s="49"/>
      <c r="S99" s="49"/>
      <c r="T99" s="97"/>
      <c r="AT99" s="25" t="s">
        <v>269</v>
      </c>
      <c r="AU99" s="25" t="s">
        <v>92</v>
      </c>
    </row>
    <row r="100" spans="2:47" s="1" customFormat="1" ht="13.5">
      <c r="B100" s="48"/>
      <c r="C100" s="76"/>
      <c r="D100" s="239" t="s">
        <v>343</v>
      </c>
      <c r="E100" s="76"/>
      <c r="F100" s="242" t="s">
        <v>344</v>
      </c>
      <c r="G100" s="76"/>
      <c r="H100" s="76"/>
      <c r="I100" s="198"/>
      <c r="J100" s="76"/>
      <c r="K100" s="76"/>
      <c r="L100" s="74"/>
      <c r="M100" s="241"/>
      <c r="N100" s="49"/>
      <c r="O100" s="49"/>
      <c r="P100" s="49"/>
      <c r="Q100" s="49"/>
      <c r="R100" s="49"/>
      <c r="S100" s="49"/>
      <c r="T100" s="97"/>
      <c r="AT100" s="25" t="s">
        <v>343</v>
      </c>
      <c r="AU100" s="25" t="s">
        <v>92</v>
      </c>
    </row>
    <row r="101" spans="2:51" s="11" customFormat="1" ht="13.5">
      <c r="B101" s="243"/>
      <c r="C101" s="244"/>
      <c r="D101" s="239" t="s">
        <v>278</v>
      </c>
      <c r="E101" s="245" t="s">
        <v>40</v>
      </c>
      <c r="F101" s="246" t="s">
        <v>437</v>
      </c>
      <c r="G101" s="244"/>
      <c r="H101" s="245" t="s">
        <v>40</v>
      </c>
      <c r="I101" s="247"/>
      <c r="J101" s="244"/>
      <c r="K101" s="244"/>
      <c r="L101" s="248"/>
      <c r="M101" s="249"/>
      <c r="N101" s="250"/>
      <c r="O101" s="250"/>
      <c r="P101" s="250"/>
      <c r="Q101" s="250"/>
      <c r="R101" s="250"/>
      <c r="S101" s="250"/>
      <c r="T101" s="251"/>
      <c r="AT101" s="252" t="s">
        <v>278</v>
      </c>
      <c r="AU101" s="252" t="s">
        <v>92</v>
      </c>
      <c r="AV101" s="11" t="s">
        <v>24</v>
      </c>
      <c r="AW101" s="11" t="s">
        <v>47</v>
      </c>
      <c r="AX101" s="11" t="s">
        <v>84</v>
      </c>
      <c r="AY101" s="252" t="s">
        <v>261</v>
      </c>
    </row>
    <row r="102" spans="2:51" s="12" customFormat="1" ht="13.5">
      <c r="B102" s="253"/>
      <c r="C102" s="254"/>
      <c r="D102" s="239" t="s">
        <v>278</v>
      </c>
      <c r="E102" s="255" t="s">
        <v>40</v>
      </c>
      <c r="F102" s="256" t="s">
        <v>438</v>
      </c>
      <c r="G102" s="254"/>
      <c r="H102" s="257">
        <v>60.5</v>
      </c>
      <c r="I102" s="258"/>
      <c r="J102" s="254"/>
      <c r="K102" s="254"/>
      <c r="L102" s="259"/>
      <c r="M102" s="260"/>
      <c r="N102" s="261"/>
      <c r="O102" s="261"/>
      <c r="P102" s="261"/>
      <c r="Q102" s="261"/>
      <c r="R102" s="261"/>
      <c r="S102" s="261"/>
      <c r="T102" s="262"/>
      <c r="AT102" s="263" t="s">
        <v>278</v>
      </c>
      <c r="AU102" s="263" t="s">
        <v>92</v>
      </c>
      <c r="AV102" s="12" t="s">
        <v>92</v>
      </c>
      <c r="AW102" s="12" t="s">
        <v>47</v>
      </c>
      <c r="AX102" s="12" t="s">
        <v>84</v>
      </c>
      <c r="AY102" s="263" t="s">
        <v>261</v>
      </c>
    </row>
    <row r="103" spans="2:51" s="12" customFormat="1" ht="13.5">
      <c r="B103" s="253"/>
      <c r="C103" s="254"/>
      <c r="D103" s="239" t="s">
        <v>278</v>
      </c>
      <c r="E103" s="255" t="s">
        <v>40</v>
      </c>
      <c r="F103" s="256" t="s">
        <v>439</v>
      </c>
      <c r="G103" s="254"/>
      <c r="H103" s="257">
        <v>16.8</v>
      </c>
      <c r="I103" s="258"/>
      <c r="J103" s="254"/>
      <c r="K103" s="254"/>
      <c r="L103" s="259"/>
      <c r="M103" s="260"/>
      <c r="N103" s="261"/>
      <c r="O103" s="261"/>
      <c r="P103" s="261"/>
      <c r="Q103" s="261"/>
      <c r="R103" s="261"/>
      <c r="S103" s="261"/>
      <c r="T103" s="262"/>
      <c r="AT103" s="263" t="s">
        <v>278</v>
      </c>
      <c r="AU103" s="263" t="s">
        <v>92</v>
      </c>
      <c r="AV103" s="12" t="s">
        <v>92</v>
      </c>
      <c r="AW103" s="12" t="s">
        <v>47</v>
      </c>
      <c r="AX103" s="12" t="s">
        <v>84</v>
      </c>
      <c r="AY103" s="263" t="s">
        <v>261</v>
      </c>
    </row>
    <row r="104" spans="2:51" s="14" customFormat="1" ht="13.5">
      <c r="B104" s="279"/>
      <c r="C104" s="280"/>
      <c r="D104" s="239" t="s">
        <v>278</v>
      </c>
      <c r="E104" s="281" t="s">
        <v>40</v>
      </c>
      <c r="F104" s="282" t="s">
        <v>377</v>
      </c>
      <c r="G104" s="280"/>
      <c r="H104" s="283">
        <v>77.3</v>
      </c>
      <c r="I104" s="284"/>
      <c r="J104" s="280"/>
      <c r="K104" s="280"/>
      <c r="L104" s="285"/>
      <c r="M104" s="286"/>
      <c r="N104" s="287"/>
      <c r="O104" s="287"/>
      <c r="P104" s="287"/>
      <c r="Q104" s="287"/>
      <c r="R104" s="287"/>
      <c r="S104" s="287"/>
      <c r="T104" s="288"/>
      <c r="AT104" s="289" t="s">
        <v>278</v>
      </c>
      <c r="AU104" s="289" t="s">
        <v>92</v>
      </c>
      <c r="AV104" s="14" t="s">
        <v>282</v>
      </c>
      <c r="AW104" s="14" t="s">
        <v>47</v>
      </c>
      <c r="AX104" s="14" t="s">
        <v>84</v>
      </c>
      <c r="AY104" s="289" t="s">
        <v>261</v>
      </c>
    </row>
    <row r="105" spans="2:51" s="12" customFormat="1" ht="13.5">
      <c r="B105" s="253"/>
      <c r="C105" s="254"/>
      <c r="D105" s="239" t="s">
        <v>278</v>
      </c>
      <c r="E105" s="255" t="s">
        <v>40</v>
      </c>
      <c r="F105" s="256" t="s">
        <v>440</v>
      </c>
      <c r="G105" s="254"/>
      <c r="H105" s="257">
        <v>66.41</v>
      </c>
      <c r="I105" s="258"/>
      <c r="J105" s="254"/>
      <c r="K105" s="254"/>
      <c r="L105" s="259"/>
      <c r="M105" s="260"/>
      <c r="N105" s="261"/>
      <c r="O105" s="261"/>
      <c r="P105" s="261"/>
      <c r="Q105" s="261"/>
      <c r="R105" s="261"/>
      <c r="S105" s="261"/>
      <c r="T105" s="262"/>
      <c r="AT105" s="263" t="s">
        <v>278</v>
      </c>
      <c r="AU105" s="263" t="s">
        <v>92</v>
      </c>
      <c r="AV105" s="12" t="s">
        <v>92</v>
      </c>
      <c r="AW105" s="12" t="s">
        <v>47</v>
      </c>
      <c r="AX105" s="12" t="s">
        <v>84</v>
      </c>
      <c r="AY105" s="263" t="s">
        <v>261</v>
      </c>
    </row>
    <row r="106" spans="2:51" s="12" customFormat="1" ht="13.5">
      <c r="B106" s="253"/>
      <c r="C106" s="254"/>
      <c r="D106" s="239" t="s">
        <v>278</v>
      </c>
      <c r="E106" s="255" t="s">
        <v>40</v>
      </c>
      <c r="F106" s="256" t="s">
        <v>441</v>
      </c>
      <c r="G106" s="254"/>
      <c r="H106" s="257">
        <v>17.36</v>
      </c>
      <c r="I106" s="258"/>
      <c r="J106" s="254"/>
      <c r="K106" s="254"/>
      <c r="L106" s="259"/>
      <c r="M106" s="260"/>
      <c r="N106" s="261"/>
      <c r="O106" s="261"/>
      <c r="P106" s="261"/>
      <c r="Q106" s="261"/>
      <c r="R106" s="261"/>
      <c r="S106" s="261"/>
      <c r="T106" s="262"/>
      <c r="AT106" s="263" t="s">
        <v>278</v>
      </c>
      <c r="AU106" s="263" t="s">
        <v>92</v>
      </c>
      <c r="AV106" s="12" t="s">
        <v>92</v>
      </c>
      <c r="AW106" s="12" t="s">
        <v>47</v>
      </c>
      <c r="AX106" s="12" t="s">
        <v>84</v>
      </c>
      <c r="AY106" s="263" t="s">
        <v>261</v>
      </c>
    </row>
    <row r="107" spans="2:51" s="14" customFormat="1" ht="13.5">
      <c r="B107" s="279"/>
      <c r="C107" s="280"/>
      <c r="D107" s="239" t="s">
        <v>278</v>
      </c>
      <c r="E107" s="281" t="s">
        <v>40</v>
      </c>
      <c r="F107" s="282" t="s">
        <v>377</v>
      </c>
      <c r="G107" s="280"/>
      <c r="H107" s="283">
        <v>83.77</v>
      </c>
      <c r="I107" s="284"/>
      <c r="J107" s="280"/>
      <c r="K107" s="280"/>
      <c r="L107" s="285"/>
      <c r="M107" s="286"/>
      <c r="N107" s="287"/>
      <c r="O107" s="287"/>
      <c r="P107" s="287"/>
      <c r="Q107" s="287"/>
      <c r="R107" s="287"/>
      <c r="S107" s="287"/>
      <c r="T107" s="288"/>
      <c r="AT107" s="289" t="s">
        <v>278</v>
      </c>
      <c r="AU107" s="289" t="s">
        <v>92</v>
      </c>
      <c r="AV107" s="14" t="s">
        <v>282</v>
      </c>
      <c r="AW107" s="14" t="s">
        <v>47</v>
      </c>
      <c r="AX107" s="14" t="s">
        <v>84</v>
      </c>
      <c r="AY107" s="289" t="s">
        <v>261</v>
      </c>
    </row>
    <row r="108" spans="2:51" s="15" customFormat="1" ht="13.5">
      <c r="B108" s="290"/>
      <c r="C108" s="291"/>
      <c r="D108" s="239" t="s">
        <v>278</v>
      </c>
      <c r="E108" s="292" t="s">
        <v>40</v>
      </c>
      <c r="F108" s="293" t="s">
        <v>380</v>
      </c>
      <c r="G108" s="291"/>
      <c r="H108" s="294">
        <v>161.07</v>
      </c>
      <c r="I108" s="295"/>
      <c r="J108" s="291"/>
      <c r="K108" s="291"/>
      <c r="L108" s="296"/>
      <c r="M108" s="297"/>
      <c r="N108" s="298"/>
      <c r="O108" s="298"/>
      <c r="P108" s="298"/>
      <c r="Q108" s="298"/>
      <c r="R108" s="298"/>
      <c r="S108" s="298"/>
      <c r="T108" s="299"/>
      <c r="AT108" s="300" t="s">
        <v>278</v>
      </c>
      <c r="AU108" s="300" t="s">
        <v>92</v>
      </c>
      <c r="AV108" s="15" t="s">
        <v>287</v>
      </c>
      <c r="AW108" s="15" t="s">
        <v>47</v>
      </c>
      <c r="AX108" s="15" t="s">
        <v>24</v>
      </c>
      <c r="AY108" s="300" t="s">
        <v>261</v>
      </c>
    </row>
    <row r="109" spans="2:65" s="1" customFormat="1" ht="22.8" customHeight="1">
      <c r="B109" s="48"/>
      <c r="C109" s="228" t="s">
        <v>313</v>
      </c>
      <c r="D109" s="228" t="s">
        <v>262</v>
      </c>
      <c r="E109" s="229" t="s">
        <v>346</v>
      </c>
      <c r="F109" s="230" t="s">
        <v>347</v>
      </c>
      <c r="G109" s="231" t="s">
        <v>340</v>
      </c>
      <c r="H109" s="232">
        <v>158.54</v>
      </c>
      <c r="I109" s="233"/>
      <c r="J109" s="232">
        <f>ROUND(I109*H109,2)</f>
        <v>0</v>
      </c>
      <c r="K109" s="230" t="s">
        <v>266</v>
      </c>
      <c r="L109" s="74"/>
      <c r="M109" s="234" t="s">
        <v>40</v>
      </c>
      <c r="N109" s="235" t="s">
        <v>55</v>
      </c>
      <c r="O109" s="49"/>
      <c r="P109" s="236">
        <f>O109*H109</f>
        <v>0</v>
      </c>
      <c r="Q109" s="236">
        <v>0</v>
      </c>
      <c r="R109" s="236">
        <f>Q109*H109</f>
        <v>0</v>
      </c>
      <c r="S109" s="236">
        <v>0</v>
      </c>
      <c r="T109" s="237">
        <f>S109*H109</f>
        <v>0</v>
      </c>
      <c r="AR109" s="25" t="s">
        <v>287</v>
      </c>
      <c r="AT109" s="25" t="s">
        <v>262</v>
      </c>
      <c r="AU109" s="25" t="s">
        <v>92</v>
      </c>
      <c r="AY109" s="25" t="s">
        <v>261</v>
      </c>
      <c r="BE109" s="238">
        <f>IF(N109="základní",J109,0)</f>
        <v>0</v>
      </c>
      <c r="BF109" s="238">
        <f>IF(N109="snížená",J109,0)</f>
        <v>0</v>
      </c>
      <c r="BG109" s="238">
        <f>IF(N109="zákl. přenesená",J109,0)</f>
        <v>0</v>
      </c>
      <c r="BH109" s="238">
        <f>IF(N109="sníž. přenesená",J109,0)</f>
        <v>0</v>
      </c>
      <c r="BI109" s="238">
        <f>IF(N109="nulová",J109,0)</f>
        <v>0</v>
      </c>
      <c r="BJ109" s="25" t="s">
        <v>24</v>
      </c>
      <c r="BK109" s="238">
        <f>ROUND(I109*H109,2)</f>
        <v>0</v>
      </c>
      <c r="BL109" s="25" t="s">
        <v>287</v>
      </c>
      <c r="BM109" s="25" t="s">
        <v>442</v>
      </c>
    </row>
    <row r="110" spans="2:47" s="1" customFormat="1" ht="13.5">
      <c r="B110" s="48"/>
      <c r="C110" s="76"/>
      <c r="D110" s="239" t="s">
        <v>269</v>
      </c>
      <c r="E110" s="76"/>
      <c r="F110" s="240" t="s">
        <v>349</v>
      </c>
      <c r="G110" s="76"/>
      <c r="H110" s="76"/>
      <c r="I110" s="198"/>
      <c r="J110" s="76"/>
      <c r="K110" s="76"/>
      <c r="L110" s="74"/>
      <c r="M110" s="241"/>
      <c r="N110" s="49"/>
      <c r="O110" s="49"/>
      <c r="P110" s="49"/>
      <c r="Q110" s="49"/>
      <c r="R110" s="49"/>
      <c r="S110" s="49"/>
      <c r="T110" s="97"/>
      <c r="AT110" s="25" t="s">
        <v>269</v>
      </c>
      <c r="AU110" s="25" t="s">
        <v>92</v>
      </c>
    </row>
    <row r="111" spans="2:51" s="11" customFormat="1" ht="13.5">
      <c r="B111" s="243"/>
      <c r="C111" s="244"/>
      <c r="D111" s="239" t="s">
        <v>278</v>
      </c>
      <c r="E111" s="245" t="s">
        <v>40</v>
      </c>
      <c r="F111" s="246" t="s">
        <v>402</v>
      </c>
      <c r="G111" s="244"/>
      <c r="H111" s="245" t="s">
        <v>40</v>
      </c>
      <c r="I111" s="247"/>
      <c r="J111" s="244"/>
      <c r="K111" s="244"/>
      <c r="L111" s="248"/>
      <c r="M111" s="249"/>
      <c r="N111" s="250"/>
      <c r="O111" s="250"/>
      <c r="P111" s="250"/>
      <c r="Q111" s="250"/>
      <c r="R111" s="250"/>
      <c r="S111" s="250"/>
      <c r="T111" s="251"/>
      <c r="AT111" s="252" t="s">
        <v>278</v>
      </c>
      <c r="AU111" s="252" t="s">
        <v>92</v>
      </c>
      <c r="AV111" s="11" t="s">
        <v>24</v>
      </c>
      <c r="AW111" s="11" t="s">
        <v>47</v>
      </c>
      <c r="AX111" s="11" t="s">
        <v>84</v>
      </c>
      <c r="AY111" s="252" t="s">
        <v>261</v>
      </c>
    </row>
    <row r="112" spans="2:51" s="12" customFormat="1" ht="13.5">
      <c r="B112" s="253"/>
      <c r="C112" s="254"/>
      <c r="D112" s="239" t="s">
        <v>278</v>
      </c>
      <c r="E112" s="255" t="s">
        <v>40</v>
      </c>
      <c r="F112" s="256" t="s">
        <v>443</v>
      </c>
      <c r="G112" s="254"/>
      <c r="H112" s="257">
        <v>371.02</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444</v>
      </c>
      <c r="G113" s="254"/>
      <c r="H113" s="257">
        <v>-225.36</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2" customFormat="1" ht="13.5">
      <c r="B114" s="253"/>
      <c r="C114" s="254"/>
      <c r="D114" s="239" t="s">
        <v>278</v>
      </c>
      <c r="E114" s="255" t="s">
        <v>40</v>
      </c>
      <c r="F114" s="256" t="s">
        <v>445</v>
      </c>
      <c r="G114" s="254"/>
      <c r="H114" s="257">
        <v>6.68</v>
      </c>
      <c r="I114" s="258"/>
      <c r="J114" s="254"/>
      <c r="K114" s="254"/>
      <c r="L114" s="259"/>
      <c r="M114" s="260"/>
      <c r="N114" s="261"/>
      <c r="O114" s="261"/>
      <c r="P114" s="261"/>
      <c r="Q114" s="261"/>
      <c r="R114" s="261"/>
      <c r="S114" s="261"/>
      <c r="T114" s="262"/>
      <c r="AT114" s="263" t="s">
        <v>278</v>
      </c>
      <c r="AU114" s="263" t="s">
        <v>92</v>
      </c>
      <c r="AV114" s="12" t="s">
        <v>92</v>
      </c>
      <c r="AW114" s="12" t="s">
        <v>47</v>
      </c>
      <c r="AX114" s="12" t="s">
        <v>84</v>
      </c>
      <c r="AY114" s="263" t="s">
        <v>261</v>
      </c>
    </row>
    <row r="115" spans="2:51" s="12" customFormat="1" ht="13.5">
      <c r="B115" s="253"/>
      <c r="C115" s="254"/>
      <c r="D115" s="239" t="s">
        <v>278</v>
      </c>
      <c r="E115" s="255" t="s">
        <v>40</v>
      </c>
      <c r="F115" s="256" t="s">
        <v>446</v>
      </c>
      <c r="G115" s="254"/>
      <c r="H115" s="257">
        <v>6.2</v>
      </c>
      <c r="I115" s="258"/>
      <c r="J115" s="254"/>
      <c r="K115" s="254"/>
      <c r="L115" s="259"/>
      <c r="M115" s="260"/>
      <c r="N115" s="261"/>
      <c r="O115" s="261"/>
      <c r="P115" s="261"/>
      <c r="Q115" s="261"/>
      <c r="R115" s="261"/>
      <c r="S115" s="261"/>
      <c r="T115" s="262"/>
      <c r="AT115" s="263" t="s">
        <v>278</v>
      </c>
      <c r="AU115" s="263" t="s">
        <v>92</v>
      </c>
      <c r="AV115" s="12" t="s">
        <v>92</v>
      </c>
      <c r="AW115" s="12" t="s">
        <v>47</v>
      </c>
      <c r="AX115" s="12" t="s">
        <v>84</v>
      </c>
      <c r="AY115" s="263" t="s">
        <v>261</v>
      </c>
    </row>
    <row r="116" spans="2:51" s="15" customFormat="1" ht="13.5">
      <c r="B116" s="290"/>
      <c r="C116" s="291"/>
      <c r="D116" s="239" t="s">
        <v>278</v>
      </c>
      <c r="E116" s="292" t="s">
        <v>40</v>
      </c>
      <c r="F116" s="293" t="s">
        <v>380</v>
      </c>
      <c r="G116" s="291"/>
      <c r="H116" s="294">
        <v>158.54</v>
      </c>
      <c r="I116" s="295"/>
      <c r="J116" s="291"/>
      <c r="K116" s="291"/>
      <c r="L116" s="296"/>
      <c r="M116" s="297"/>
      <c r="N116" s="298"/>
      <c r="O116" s="298"/>
      <c r="P116" s="298"/>
      <c r="Q116" s="298"/>
      <c r="R116" s="298"/>
      <c r="S116" s="298"/>
      <c r="T116" s="299"/>
      <c r="AT116" s="300" t="s">
        <v>278</v>
      </c>
      <c r="AU116" s="300" t="s">
        <v>92</v>
      </c>
      <c r="AV116" s="15" t="s">
        <v>287</v>
      </c>
      <c r="AW116" s="15" t="s">
        <v>47</v>
      </c>
      <c r="AX116" s="15" t="s">
        <v>24</v>
      </c>
      <c r="AY116" s="300" t="s">
        <v>261</v>
      </c>
    </row>
    <row r="117" spans="2:65" s="1" customFormat="1" ht="14.4" customHeight="1">
      <c r="B117" s="48"/>
      <c r="C117" s="228" t="s">
        <v>260</v>
      </c>
      <c r="D117" s="228" t="s">
        <v>262</v>
      </c>
      <c r="E117" s="229" t="s">
        <v>408</v>
      </c>
      <c r="F117" s="230" t="s">
        <v>409</v>
      </c>
      <c r="G117" s="231" t="s">
        <v>340</v>
      </c>
      <c r="H117" s="232">
        <v>771.73</v>
      </c>
      <c r="I117" s="233"/>
      <c r="J117" s="232">
        <f>ROUND(I117*H117,2)</f>
        <v>0</v>
      </c>
      <c r="K117" s="230" t="s">
        <v>266</v>
      </c>
      <c r="L117" s="74"/>
      <c r="M117" s="234" t="s">
        <v>40</v>
      </c>
      <c r="N117" s="235" t="s">
        <v>55</v>
      </c>
      <c r="O117" s="49"/>
      <c r="P117" s="236">
        <f>O117*H117</f>
        <v>0</v>
      </c>
      <c r="Q117" s="236">
        <v>0</v>
      </c>
      <c r="R117" s="236">
        <f>Q117*H117</f>
        <v>0</v>
      </c>
      <c r="S117" s="236">
        <v>0</v>
      </c>
      <c r="T117" s="237">
        <f>S117*H117</f>
        <v>0</v>
      </c>
      <c r="AR117" s="25" t="s">
        <v>287</v>
      </c>
      <c r="AT117" s="25" t="s">
        <v>262</v>
      </c>
      <c r="AU117" s="25" t="s">
        <v>92</v>
      </c>
      <c r="AY117" s="25" t="s">
        <v>261</v>
      </c>
      <c r="BE117" s="238">
        <f>IF(N117="základní",J117,0)</f>
        <v>0</v>
      </c>
      <c r="BF117" s="238">
        <f>IF(N117="snížená",J117,0)</f>
        <v>0</v>
      </c>
      <c r="BG117" s="238">
        <f>IF(N117="zákl. přenesená",J117,0)</f>
        <v>0</v>
      </c>
      <c r="BH117" s="238">
        <f>IF(N117="sníž. přenesená",J117,0)</f>
        <v>0</v>
      </c>
      <c r="BI117" s="238">
        <f>IF(N117="nulová",J117,0)</f>
        <v>0</v>
      </c>
      <c r="BJ117" s="25" t="s">
        <v>24</v>
      </c>
      <c r="BK117" s="238">
        <f>ROUND(I117*H117,2)</f>
        <v>0</v>
      </c>
      <c r="BL117" s="25" t="s">
        <v>287</v>
      </c>
      <c r="BM117" s="25" t="s">
        <v>447</v>
      </c>
    </row>
    <row r="118" spans="2:47" s="1" customFormat="1" ht="13.5">
      <c r="B118" s="48"/>
      <c r="C118" s="76"/>
      <c r="D118" s="239" t="s">
        <v>269</v>
      </c>
      <c r="E118" s="76"/>
      <c r="F118" s="240" t="s">
        <v>411</v>
      </c>
      <c r="G118" s="76"/>
      <c r="H118" s="76"/>
      <c r="I118" s="198"/>
      <c r="J118" s="76"/>
      <c r="K118" s="76"/>
      <c r="L118" s="74"/>
      <c r="M118" s="241"/>
      <c r="N118" s="49"/>
      <c r="O118" s="49"/>
      <c r="P118" s="49"/>
      <c r="Q118" s="49"/>
      <c r="R118" s="49"/>
      <c r="S118" s="49"/>
      <c r="T118" s="97"/>
      <c r="AT118" s="25" t="s">
        <v>269</v>
      </c>
      <c r="AU118" s="25" t="s">
        <v>92</v>
      </c>
    </row>
    <row r="119" spans="2:47" s="1" customFormat="1" ht="13.5">
      <c r="B119" s="48"/>
      <c r="C119" s="76"/>
      <c r="D119" s="239" t="s">
        <v>343</v>
      </c>
      <c r="E119" s="76"/>
      <c r="F119" s="242" t="s">
        <v>412</v>
      </c>
      <c r="G119" s="76"/>
      <c r="H119" s="76"/>
      <c r="I119" s="198"/>
      <c r="J119" s="76"/>
      <c r="K119" s="76"/>
      <c r="L119" s="74"/>
      <c r="M119" s="241"/>
      <c r="N119" s="49"/>
      <c r="O119" s="49"/>
      <c r="P119" s="49"/>
      <c r="Q119" s="49"/>
      <c r="R119" s="49"/>
      <c r="S119" s="49"/>
      <c r="T119" s="97"/>
      <c r="AT119" s="25" t="s">
        <v>343</v>
      </c>
      <c r="AU119" s="25" t="s">
        <v>92</v>
      </c>
    </row>
    <row r="120" spans="2:51" s="12" customFormat="1" ht="13.5">
      <c r="B120" s="253"/>
      <c r="C120" s="254"/>
      <c r="D120" s="239" t="s">
        <v>278</v>
      </c>
      <c r="E120" s="255" t="s">
        <v>40</v>
      </c>
      <c r="F120" s="256" t="s">
        <v>448</v>
      </c>
      <c r="G120" s="254"/>
      <c r="H120" s="257">
        <v>270.43</v>
      </c>
      <c r="I120" s="258"/>
      <c r="J120" s="254"/>
      <c r="K120" s="254"/>
      <c r="L120" s="259"/>
      <c r="M120" s="260"/>
      <c r="N120" s="261"/>
      <c r="O120" s="261"/>
      <c r="P120" s="261"/>
      <c r="Q120" s="261"/>
      <c r="R120" s="261"/>
      <c r="S120" s="261"/>
      <c r="T120" s="262"/>
      <c r="AT120" s="263" t="s">
        <v>278</v>
      </c>
      <c r="AU120" s="263" t="s">
        <v>92</v>
      </c>
      <c r="AV120" s="12" t="s">
        <v>92</v>
      </c>
      <c r="AW120" s="12" t="s">
        <v>47</v>
      </c>
      <c r="AX120" s="12" t="s">
        <v>84</v>
      </c>
      <c r="AY120" s="263" t="s">
        <v>261</v>
      </c>
    </row>
    <row r="121" spans="2:51" s="12" customFormat="1" ht="13.5">
      <c r="B121" s="253"/>
      <c r="C121" s="254"/>
      <c r="D121" s="239" t="s">
        <v>278</v>
      </c>
      <c r="E121" s="255" t="s">
        <v>40</v>
      </c>
      <c r="F121" s="256" t="s">
        <v>449</v>
      </c>
      <c r="G121" s="254"/>
      <c r="H121" s="257">
        <v>501.3</v>
      </c>
      <c r="I121" s="258"/>
      <c r="J121" s="254"/>
      <c r="K121" s="254"/>
      <c r="L121" s="259"/>
      <c r="M121" s="260"/>
      <c r="N121" s="261"/>
      <c r="O121" s="261"/>
      <c r="P121" s="261"/>
      <c r="Q121" s="261"/>
      <c r="R121" s="261"/>
      <c r="S121" s="261"/>
      <c r="T121" s="262"/>
      <c r="AT121" s="263" t="s">
        <v>278</v>
      </c>
      <c r="AU121" s="263" t="s">
        <v>92</v>
      </c>
      <c r="AV121" s="12" t="s">
        <v>92</v>
      </c>
      <c r="AW121" s="12" t="s">
        <v>47</v>
      </c>
      <c r="AX121" s="12" t="s">
        <v>84</v>
      </c>
      <c r="AY121" s="263" t="s">
        <v>261</v>
      </c>
    </row>
    <row r="122" spans="2:51" s="15" customFormat="1" ht="13.5">
      <c r="B122" s="290"/>
      <c r="C122" s="291"/>
      <c r="D122" s="239" t="s">
        <v>278</v>
      </c>
      <c r="E122" s="292" t="s">
        <v>40</v>
      </c>
      <c r="F122" s="293" t="s">
        <v>380</v>
      </c>
      <c r="G122" s="291"/>
      <c r="H122" s="294">
        <v>771.73</v>
      </c>
      <c r="I122" s="295"/>
      <c r="J122" s="291"/>
      <c r="K122" s="291"/>
      <c r="L122" s="296"/>
      <c r="M122" s="297"/>
      <c r="N122" s="298"/>
      <c r="O122" s="298"/>
      <c r="P122" s="298"/>
      <c r="Q122" s="298"/>
      <c r="R122" s="298"/>
      <c r="S122" s="298"/>
      <c r="T122" s="299"/>
      <c r="AT122" s="300" t="s">
        <v>278</v>
      </c>
      <c r="AU122" s="300" t="s">
        <v>92</v>
      </c>
      <c r="AV122" s="15" t="s">
        <v>287</v>
      </c>
      <c r="AW122" s="15" t="s">
        <v>47</v>
      </c>
      <c r="AX122" s="15" t="s">
        <v>24</v>
      </c>
      <c r="AY122" s="300" t="s">
        <v>261</v>
      </c>
    </row>
    <row r="123" spans="2:65" s="1" customFormat="1" ht="14.4" customHeight="1">
      <c r="B123" s="48"/>
      <c r="C123" s="228" t="s">
        <v>297</v>
      </c>
      <c r="D123" s="228" t="s">
        <v>262</v>
      </c>
      <c r="E123" s="229" t="s">
        <v>351</v>
      </c>
      <c r="F123" s="230" t="s">
        <v>352</v>
      </c>
      <c r="G123" s="231" t="s">
        <v>340</v>
      </c>
      <c r="H123" s="232">
        <v>83.76</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450</v>
      </c>
    </row>
    <row r="124" spans="2:47" s="1" customFormat="1" ht="13.5">
      <c r="B124" s="48"/>
      <c r="C124" s="76"/>
      <c r="D124" s="239" t="s">
        <v>269</v>
      </c>
      <c r="E124" s="76"/>
      <c r="F124" s="240" t="s">
        <v>354</v>
      </c>
      <c r="G124" s="76"/>
      <c r="H124" s="76"/>
      <c r="I124" s="198"/>
      <c r="J124" s="76"/>
      <c r="K124" s="76"/>
      <c r="L124" s="74"/>
      <c r="M124" s="241"/>
      <c r="N124" s="49"/>
      <c r="O124" s="49"/>
      <c r="P124" s="49"/>
      <c r="Q124" s="49"/>
      <c r="R124" s="49"/>
      <c r="S124" s="49"/>
      <c r="T124" s="97"/>
      <c r="AT124" s="25" t="s">
        <v>269</v>
      </c>
      <c r="AU124" s="25" t="s">
        <v>92</v>
      </c>
    </row>
    <row r="125" spans="2:51" s="12" customFormat="1" ht="13.5">
      <c r="B125" s="253"/>
      <c r="C125" s="254"/>
      <c r="D125" s="239" t="s">
        <v>278</v>
      </c>
      <c r="E125" s="255" t="s">
        <v>40</v>
      </c>
      <c r="F125" s="256" t="s">
        <v>451</v>
      </c>
      <c r="G125" s="254"/>
      <c r="H125" s="257">
        <v>66.4</v>
      </c>
      <c r="I125" s="258"/>
      <c r="J125" s="254"/>
      <c r="K125" s="254"/>
      <c r="L125" s="259"/>
      <c r="M125" s="260"/>
      <c r="N125" s="261"/>
      <c r="O125" s="261"/>
      <c r="P125" s="261"/>
      <c r="Q125" s="261"/>
      <c r="R125" s="261"/>
      <c r="S125" s="261"/>
      <c r="T125" s="262"/>
      <c r="AT125" s="263" t="s">
        <v>278</v>
      </c>
      <c r="AU125" s="263" t="s">
        <v>92</v>
      </c>
      <c r="AV125" s="12" t="s">
        <v>92</v>
      </c>
      <c r="AW125" s="12" t="s">
        <v>47</v>
      </c>
      <c r="AX125" s="12" t="s">
        <v>84</v>
      </c>
      <c r="AY125" s="263" t="s">
        <v>261</v>
      </c>
    </row>
    <row r="126" spans="2:51" s="12" customFormat="1" ht="13.5">
      <c r="B126" s="253"/>
      <c r="C126" s="254"/>
      <c r="D126" s="239" t="s">
        <v>278</v>
      </c>
      <c r="E126" s="255" t="s">
        <v>40</v>
      </c>
      <c r="F126" s="256" t="s">
        <v>452</v>
      </c>
      <c r="G126" s="254"/>
      <c r="H126" s="257">
        <v>17.36</v>
      </c>
      <c r="I126" s="258"/>
      <c r="J126" s="254"/>
      <c r="K126" s="254"/>
      <c r="L126" s="259"/>
      <c r="M126" s="260"/>
      <c r="N126" s="261"/>
      <c r="O126" s="261"/>
      <c r="P126" s="261"/>
      <c r="Q126" s="261"/>
      <c r="R126" s="261"/>
      <c r="S126" s="261"/>
      <c r="T126" s="262"/>
      <c r="AT126" s="263" t="s">
        <v>278</v>
      </c>
      <c r="AU126" s="263" t="s">
        <v>92</v>
      </c>
      <c r="AV126" s="12" t="s">
        <v>92</v>
      </c>
      <c r="AW126" s="12" t="s">
        <v>47</v>
      </c>
      <c r="AX126" s="12" t="s">
        <v>84</v>
      </c>
      <c r="AY126" s="263" t="s">
        <v>261</v>
      </c>
    </row>
    <row r="127" spans="2:51" s="15" customFormat="1" ht="13.5">
      <c r="B127" s="290"/>
      <c r="C127" s="291"/>
      <c r="D127" s="239" t="s">
        <v>278</v>
      </c>
      <c r="E127" s="292" t="s">
        <v>40</v>
      </c>
      <c r="F127" s="293" t="s">
        <v>380</v>
      </c>
      <c r="G127" s="291"/>
      <c r="H127" s="294">
        <v>83.76</v>
      </c>
      <c r="I127" s="295"/>
      <c r="J127" s="291"/>
      <c r="K127" s="291"/>
      <c r="L127" s="296"/>
      <c r="M127" s="297"/>
      <c r="N127" s="298"/>
      <c r="O127" s="298"/>
      <c r="P127" s="298"/>
      <c r="Q127" s="298"/>
      <c r="R127" s="298"/>
      <c r="S127" s="298"/>
      <c r="T127" s="299"/>
      <c r="AT127" s="300" t="s">
        <v>278</v>
      </c>
      <c r="AU127" s="300" t="s">
        <v>92</v>
      </c>
      <c r="AV127" s="15" t="s">
        <v>287</v>
      </c>
      <c r="AW127" s="15" t="s">
        <v>47</v>
      </c>
      <c r="AX127" s="15" t="s">
        <v>24</v>
      </c>
      <c r="AY127" s="300" t="s">
        <v>261</v>
      </c>
    </row>
    <row r="128" spans="2:65" s="1" customFormat="1" ht="14.4" customHeight="1">
      <c r="B128" s="48"/>
      <c r="C128" s="228" t="s">
        <v>303</v>
      </c>
      <c r="D128" s="228" t="s">
        <v>262</v>
      </c>
      <c r="E128" s="229" t="s">
        <v>356</v>
      </c>
      <c r="F128" s="230" t="s">
        <v>357</v>
      </c>
      <c r="G128" s="231" t="s">
        <v>340</v>
      </c>
      <c r="H128" s="232">
        <v>930.27</v>
      </c>
      <c r="I128" s="233"/>
      <c r="J128" s="232">
        <f>ROUND(I128*H128,2)</f>
        <v>0</v>
      </c>
      <c r="K128" s="230" t="s">
        <v>266</v>
      </c>
      <c r="L128" s="74"/>
      <c r="M128" s="234" t="s">
        <v>40</v>
      </c>
      <c r="N128" s="235" t="s">
        <v>55</v>
      </c>
      <c r="O128" s="49"/>
      <c r="P128" s="236">
        <f>O128*H128</f>
        <v>0</v>
      </c>
      <c r="Q128" s="236">
        <v>0</v>
      </c>
      <c r="R128" s="236">
        <f>Q128*H128</f>
        <v>0</v>
      </c>
      <c r="S128" s="236">
        <v>0</v>
      </c>
      <c r="T128" s="237">
        <f>S128*H128</f>
        <v>0</v>
      </c>
      <c r="AR128" s="25" t="s">
        <v>287</v>
      </c>
      <c r="AT128" s="25" t="s">
        <v>262</v>
      </c>
      <c r="AU128" s="25" t="s">
        <v>92</v>
      </c>
      <c r="AY128" s="25" t="s">
        <v>261</v>
      </c>
      <c r="BE128" s="238">
        <f>IF(N128="základní",J128,0)</f>
        <v>0</v>
      </c>
      <c r="BF128" s="238">
        <f>IF(N128="snížená",J128,0)</f>
        <v>0</v>
      </c>
      <c r="BG128" s="238">
        <f>IF(N128="zákl. přenesená",J128,0)</f>
        <v>0</v>
      </c>
      <c r="BH128" s="238">
        <f>IF(N128="sníž. přenesená",J128,0)</f>
        <v>0</v>
      </c>
      <c r="BI128" s="238">
        <f>IF(N128="nulová",J128,0)</f>
        <v>0</v>
      </c>
      <c r="BJ128" s="25" t="s">
        <v>24</v>
      </c>
      <c r="BK128" s="238">
        <f>ROUND(I128*H128,2)</f>
        <v>0</v>
      </c>
      <c r="BL128" s="25" t="s">
        <v>287</v>
      </c>
      <c r="BM128" s="25" t="s">
        <v>453</v>
      </c>
    </row>
    <row r="129" spans="2:47" s="1" customFormat="1" ht="13.5">
      <c r="B129" s="48"/>
      <c r="C129" s="76"/>
      <c r="D129" s="239" t="s">
        <v>269</v>
      </c>
      <c r="E129" s="76"/>
      <c r="F129" s="240" t="s">
        <v>357</v>
      </c>
      <c r="G129" s="76"/>
      <c r="H129" s="76"/>
      <c r="I129" s="198"/>
      <c r="J129" s="76"/>
      <c r="K129" s="76"/>
      <c r="L129" s="74"/>
      <c r="M129" s="241"/>
      <c r="N129" s="49"/>
      <c r="O129" s="49"/>
      <c r="P129" s="49"/>
      <c r="Q129" s="49"/>
      <c r="R129" s="49"/>
      <c r="S129" s="49"/>
      <c r="T129" s="97"/>
      <c r="AT129" s="25" t="s">
        <v>269</v>
      </c>
      <c r="AU129" s="25" t="s">
        <v>92</v>
      </c>
    </row>
    <row r="130" spans="2:47" s="1" customFormat="1" ht="13.5">
      <c r="B130" s="48"/>
      <c r="C130" s="76"/>
      <c r="D130" s="239" t="s">
        <v>343</v>
      </c>
      <c r="E130" s="76"/>
      <c r="F130" s="242" t="s">
        <v>359</v>
      </c>
      <c r="G130" s="76"/>
      <c r="H130" s="76"/>
      <c r="I130" s="198"/>
      <c r="J130" s="76"/>
      <c r="K130" s="76"/>
      <c r="L130" s="74"/>
      <c r="M130" s="241"/>
      <c r="N130" s="49"/>
      <c r="O130" s="49"/>
      <c r="P130" s="49"/>
      <c r="Q130" s="49"/>
      <c r="R130" s="49"/>
      <c r="S130" s="49"/>
      <c r="T130" s="97"/>
      <c r="AT130" s="25" t="s">
        <v>343</v>
      </c>
      <c r="AU130" s="25" t="s">
        <v>92</v>
      </c>
    </row>
    <row r="131" spans="2:51" s="12" customFormat="1" ht="13.5">
      <c r="B131" s="253"/>
      <c r="C131" s="254"/>
      <c r="D131" s="239" t="s">
        <v>278</v>
      </c>
      <c r="E131" s="255" t="s">
        <v>40</v>
      </c>
      <c r="F131" s="256" t="s">
        <v>454</v>
      </c>
      <c r="G131" s="254"/>
      <c r="H131" s="257">
        <v>270.43</v>
      </c>
      <c r="I131" s="258"/>
      <c r="J131" s="254"/>
      <c r="K131" s="254"/>
      <c r="L131" s="259"/>
      <c r="M131" s="260"/>
      <c r="N131" s="261"/>
      <c r="O131" s="261"/>
      <c r="P131" s="261"/>
      <c r="Q131" s="261"/>
      <c r="R131" s="261"/>
      <c r="S131" s="261"/>
      <c r="T131" s="262"/>
      <c r="AT131" s="263" t="s">
        <v>278</v>
      </c>
      <c r="AU131" s="263" t="s">
        <v>92</v>
      </c>
      <c r="AV131" s="12" t="s">
        <v>92</v>
      </c>
      <c r="AW131" s="12" t="s">
        <v>47</v>
      </c>
      <c r="AX131" s="12" t="s">
        <v>84</v>
      </c>
      <c r="AY131" s="263" t="s">
        <v>261</v>
      </c>
    </row>
    <row r="132" spans="2:51" s="12" customFormat="1" ht="13.5">
      <c r="B132" s="253"/>
      <c r="C132" s="254"/>
      <c r="D132" s="239" t="s">
        <v>278</v>
      </c>
      <c r="E132" s="255" t="s">
        <v>40</v>
      </c>
      <c r="F132" s="256" t="s">
        <v>455</v>
      </c>
      <c r="G132" s="254"/>
      <c r="H132" s="257">
        <v>501.3</v>
      </c>
      <c r="I132" s="258"/>
      <c r="J132" s="254"/>
      <c r="K132" s="254"/>
      <c r="L132" s="259"/>
      <c r="M132" s="260"/>
      <c r="N132" s="261"/>
      <c r="O132" s="261"/>
      <c r="P132" s="261"/>
      <c r="Q132" s="261"/>
      <c r="R132" s="261"/>
      <c r="S132" s="261"/>
      <c r="T132" s="262"/>
      <c r="AT132" s="263" t="s">
        <v>278</v>
      </c>
      <c r="AU132" s="263" t="s">
        <v>92</v>
      </c>
      <c r="AV132" s="12" t="s">
        <v>92</v>
      </c>
      <c r="AW132" s="12" t="s">
        <v>47</v>
      </c>
      <c r="AX132" s="12" t="s">
        <v>84</v>
      </c>
      <c r="AY132" s="263" t="s">
        <v>261</v>
      </c>
    </row>
    <row r="133" spans="2:51" s="14" customFormat="1" ht="13.5">
      <c r="B133" s="279"/>
      <c r="C133" s="280"/>
      <c r="D133" s="239" t="s">
        <v>278</v>
      </c>
      <c r="E133" s="281" t="s">
        <v>40</v>
      </c>
      <c r="F133" s="282" t="s">
        <v>377</v>
      </c>
      <c r="G133" s="280"/>
      <c r="H133" s="283">
        <v>771.73</v>
      </c>
      <c r="I133" s="284"/>
      <c r="J133" s="280"/>
      <c r="K133" s="280"/>
      <c r="L133" s="285"/>
      <c r="M133" s="286"/>
      <c r="N133" s="287"/>
      <c r="O133" s="287"/>
      <c r="P133" s="287"/>
      <c r="Q133" s="287"/>
      <c r="R133" s="287"/>
      <c r="S133" s="287"/>
      <c r="T133" s="288"/>
      <c r="AT133" s="289" t="s">
        <v>278</v>
      </c>
      <c r="AU133" s="289" t="s">
        <v>92</v>
      </c>
      <c r="AV133" s="14" t="s">
        <v>282</v>
      </c>
      <c r="AW133" s="14" t="s">
        <v>47</v>
      </c>
      <c r="AX133" s="14" t="s">
        <v>84</v>
      </c>
      <c r="AY133" s="289" t="s">
        <v>261</v>
      </c>
    </row>
    <row r="134" spans="2:51" s="12" customFormat="1" ht="13.5">
      <c r="B134" s="253"/>
      <c r="C134" s="254"/>
      <c r="D134" s="239" t="s">
        <v>278</v>
      </c>
      <c r="E134" s="255" t="s">
        <v>40</v>
      </c>
      <c r="F134" s="256" t="s">
        <v>456</v>
      </c>
      <c r="G134" s="254"/>
      <c r="H134" s="257">
        <v>158.54</v>
      </c>
      <c r="I134" s="258"/>
      <c r="J134" s="254"/>
      <c r="K134" s="254"/>
      <c r="L134" s="259"/>
      <c r="M134" s="260"/>
      <c r="N134" s="261"/>
      <c r="O134" s="261"/>
      <c r="P134" s="261"/>
      <c r="Q134" s="261"/>
      <c r="R134" s="261"/>
      <c r="S134" s="261"/>
      <c r="T134" s="262"/>
      <c r="AT134" s="263" t="s">
        <v>278</v>
      </c>
      <c r="AU134" s="263" t="s">
        <v>92</v>
      </c>
      <c r="AV134" s="12" t="s">
        <v>92</v>
      </c>
      <c r="AW134" s="12" t="s">
        <v>47</v>
      </c>
      <c r="AX134" s="12" t="s">
        <v>84</v>
      </c>
      <c r="AY134" s="263" t="s">
        <v>261</v>
      </c>
    </row>
    <row r="135" spans="2:51" s="15" customFormat="1" ht="13.5">
      <c r="B135" s="290"/>
      <c r="C135" s="291"/>
      <c r="D135" s="239" t="s">
        <v>278</v>
      </c>
      <c r="E135" s="292" t="s">
        <v>40</v>
      </c>
      <c r="F135" s="293" t="s">
        <v>380</v>
      </c>
      <c r="G135" s="291"/>
      <c r="H135" s="294">
        <v>930.27</v>
      </c>
      <c r="I135" s="295"/>
      <c r="J135" s="291"/>
      <c r="K135" s="291"/>
      <c r="L135" s="296"/>
      <c r="M135" s="297"/>
      <c r="N135" s="298"/>
      <c r="O135" s="298"/>
      <c r="P135" s="298"/>
      <c r="Q135" s="298"/>
      <c r="R135" s="298"/>
      <c r="S135" s="298"/>
      <c r="T135" s="299"/>
      <c r="AT135" s="300" t="s">
        <v>278</v>
      </c>
      <c r="AU135" s="300" t="s">
        <v>92</v>
      </c>
      <c r="AV135" s="15" t="s">
        <v>287</v>
      </c>
      <c r="AW135" s="15" t="s">
        <v>47</v>
      </c>
      <c r="AX135" s="15" t="s">
        <v>24</v>
      </c>
      <c r="AY135" s="300" t="s">
        <v>261</v>
      </c>
    </row>
    <row r="136" spans="2:65" s="1" customFormat="1" ht="14.4" customHeight="1">
      <c r="B136" s="48"/>
      <c r="C136" s="228" t="s">
        <v>308</v>
      </c>
      <c r="D136" s="228" t="s">
        <v>262</v>
      </c>
      <c r="E136" s="229" t="s">
        <v>361</v>
      </c>
      <c r="F136" s="230" t="s">
        <v>362</v>
      </c>
      <c r="G136" s="231" t="s">
        <v>363</v>
      </c>
      <c r="H136" s="232">
        <v>317.08</v>
      </c>
      <c r="I136" s="233"/>
      <c r="J136" s="232">
        <f>ROUND(I136*H136,2)</f>
        <v>0</v>
      </c>
      <c r="K136" s="230" t="s">
        <v>266</v>
      </c>
      <c r="L136" s="74"/>
      <c r="M136" s="234" t="s">
        <v>40</v>
      </c>
      <c r="N136" s="235" t="s">
        <v>55</v>
      </c>
      <c r="O136" s="49"/>
      <c r="P136" s="236">
        <f>O136*H136</f>
        <v>0</v>
      </c>
      <c r="Q136" s="236">
        <v>0</v>
      </c>
      <c r="R136" s="236">
        <f>Q136*H136</f>
        <v>0</v>
      </c>
      <c r="S136" s="236">
        <v>0</v>
      </c>
      <c r="T136" s="237">
        <f>S136*H136</f>
        <v>0</v>
      </c>
      <c r="AR136" s="25" t="s">
        <v>287</v>
      </c>
      <c r="AT136" s="25" t="s">
        <v>262</v>
      </c>
      <c r="AU136" s="25" t="s">
        <v>92</v>
      </c>
      <c r="AY136" s="25" t="s">
        <v>261</v>
      </c>
      <c r="BE136" s="238">
        <f>IF(N136="základní",J136,0)</f>
        <v>0</v>
      </c>
      <c r="BF136" s="238">
        <f>IF(N136="snížená",J136,0)</f>
        <v>0</v>
      </c>
      <c r="BG136" s="238">
        <f>IF(N136="zákl. přenesená",J136,0)</f>
        <v>0</v>
      </c>
      <c r="BH136" s="238">
        <f>IF(N136="sníž. přenesená",J136,0)</f>
        <v>0</v>
      </c>
      <c r="BI136" s="238">
        <f>IF(N136="nulová",J136,0)</f>
        <v>0</v>
      </c>
      <c r="BJ136" s="25" t="s">
        <v>24</v>
      </c>
      <c r="BK136" s="238">
        <f>ROUND(I136*H136,2)</f>
        <v>0</v>
      </c>
      <c r="BL136" s="25" t="s">
        <v>287</v>
      </c>
      <c r="BM136" s="25" t="s">
        <v>457</v>
      </c>
    </row>
    <row r="137" spans="2:47" s="1" customFormat="1" ht="13.5">
      <c r="B137" s="48"/>
      <c r="C137" s="76"/>
      <c r="D137" s="239" t="s">
        <v>269</v>
      </c>
      <c r="E137" s="76"/>
      <c r="F137" s="240" t="s">
        <v>365</v>
      </c>
      <c r="G137" s="76"/>
      <c r="H137" s="76"/>
      <c r="I137" s="198"/>
      <c r="J137" s="76"/>
      <c r="K137" s="76"/>
      <c r="L137" s="74"/>
      <c r="M137" s="241"/>
      <c r="N137" s="49"/>
      <c r="O137" s="49"/>
      <c r="P137" s="49"/>
      <c r="Q137" s="49"/>
      <c r="R137" s="49"/>
      <c r="S137" s="49"/>
      <c r="T137" s="97"/>
      <c r="AT137" s="25" t="s">
        <v>269</v>
      </c>
      <c r="AU137" s="25" t="s">
        <v>92</v>
      </c>
    </row>
    <row r="138" spans="2:47" s="1" customFormat="1" ht="13.5">
      <c r="B138" s="48"/>
      <c r="C138" s="76"/>
      <c r="D138" s="239" t="s">
        <v>343</v>
      </c>
      <c r="E138" s="76"/>
      <c r="F138" s="242" t="s">
        <v>359</v>
      </c>
      <c r="G138" s="76"/>
      <c r="H138" s="76"/>
      <c r="I138" s="198"/>
      <c r="J138" s="76"/>
      <c r="K138" s="76"/>
      <c r="L138" s="74"/>
      <c r="M138" s="241"/>
      <c r="N138" s="49"/>
      <c r="O138" s="49"/>
      <c r="P138" s="49"/>
      <c r="Q138" s="49"/>
      <c r="R138" s="49"/>
      <c r="S138" s="49"/>
      <c r="T138" s="97"/>
      <c r="AT138" s="25" t="s">
        <v>343</v>
      </c>
      <c r="AU138" s="25" t="s">
        <v>92</v>
      </c>
    </row>
    <row r="139" spans="2:51" s="12" customFormat="1" ht="13.5">
      <c r="B139" s="253"/>
      <c r="C139" s="254"/>
      <c r="D139" s="239" t="s">
        <v>278</v>
      </c>
      <c r="E139" s="255" t="s">
        <v>40</v>
      </c>
      <c r="F139" s="256" t="s">
        <v>458</v>
      </c>
      <c r="G139" s="254"/>
      <c r="H139" s="257">
        <v>317.08</v>
      </c>
      <c r="I139" s="258"/>
      <c r="J139" s="254"/>
      <c r="K139" s="254"/>
      <c r="L139" s="259"/>
      <c r="M139" s="276"/>
      <c r="N139" s="277"/>
      <c r="O139" s="277"/>
      <c r="P139" s="277"/>
      <c r="Q139" s="277"/>
      <c r="R139" s="277"/>
      <c r="S139" s="277"/>
      <c r="T139" s="278"/>
      <c r="AT139" s="263" t="s">
        <v>278</v>
      </c>
      <c r="AU139" s="263" t="s">
        <v>92</v>
      </c>
      <c r="AV139" s="12" t="s">
        <v>92</v>
      </c>
      <c r="AW139" s="12" t="s">
        <v>47</v>
      </c>
      <c r="AX139" s="12" t="s">
        <v>24</v>
      </c>
      <c r="AY139" s="263" t="s">
        <v>261</v>
      </c>
    </row>
    <row r="140" spans="2:12" s="1" customFormat="1" ht="6.95" customHeight="1">
      <c r="B140" s="69"/>
      <c r="C140" s="70"/>
      <c r="D140" s="70"/>
      <c r="E140" s="70"/>
      <c r="F140" s="70"/>
      <c r="G140" s="70"/>
      <c r="H140" s="70"/>
      <c r="I140" s="180"/>
      <c r="J140" s="70"/>
      <c r="K140" s="70"/>
      <c r="L140" s="74"/>
    </row>
  </sheetData>
  <sheetProtection password="CC35" sheet="1" objects="1" scenarios="1" formatColumns="0" formatRows="0" autoFilter="0"/>
  <autoFilter ref="C83:K139"/>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9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116</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459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460</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117</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462</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ROUND(J93,2)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ROUND(SUM(BE93:BE398),2)</f>
        <v>0</v>
      </c>
      <c r="G32" s="49"/>
      <c r="H32" s="49"/>
      <c r="I32" s="172">
        <v>0.21</v>
      </c>
      <c r="J32" s="171">
        <f>ROUND(ROUND((SUM(BE93:BE398)),2)*I32,2)</f>
        <v>0</v>
      </c>
      <c r="K32" s="53"/>
    </row>
    <row r="33" spans="2:11" s="1" customFormat="1" ht="14.4" customHeight="1">
      <c r="B33" s="48"/>
      <c r="C33" s="49"/>
      <c r="D33" s="49"/>
      <c r="E33" s="57" t="s">
        <v>56</v>
      </c>
      <c r="F33" s="171">
        <f>ROUND(SUM(BF93:BF398),2)</f>
        <v>0</v>
      </c>
      <c r="G33" s="49"/>
      <c r="H33" s="49"/>
      <c r="I33" s="172">
        <v>0.15</v>
      </c>
      <c r="J33" s="171">
        <f>ROUND(ROUND((SUM(BF93:BF398)),2)*I33,2)</f>
        <v>0</v>
      </c>
      <c r="K33" s="53"/>
    </row>
    <row r="34" spans="2:11" s="1" customFormat="1" ht="14.4" customHeight="1" hidden="1">
      <c r="B34" s="48"/>
      <c r="C34" s="49"/>
      <c r="D34" s="49"/>
      <c r="E34" s="57" t="s">
        <v>57</v>
      </c>
      <c r="F34" s="171">
        <f>ROUND(SUM(BG93:BG398),2)</f>
        <v>0</v>
      </c>
      <c r="G34" s="49"/>
      <c r="H34" s="49"/>
      <c r="I34" s="172">
        <v>0.21</v>
      </c>
      <c r="J34" s="171">
        <v>0</v>
      </c>
      <c r="K34" s="53"/>
    </row>
    <row r="35" spans="2:11" s="1" customFormat="1" ht="14.4" customHeight="1" hidden="1">
      <c r="B35" s="48"/>
      <c r="C35" s="49"/>
      <c r="D35" s="49"/>
      <c r="E35" s="57" t="s">
        <v>58</v>
      </c>
      <c r="F35" s="171">
        <f>ROUND(SUM(BH93:BH398),2)</f>
        <v>0</v>
      </c>
      <c r="G35" s="49"/>
      <c r="H35" s="49"/>
      <c r="I35" s="172">
        <v>0.15</v>
      </c>
      <c r="J35" s="171">
        <v>0</v>
      </c>
      <c r="K35" s="53"/>
    </row>
    <row r="36" spans="2:11" s="1" customFormat="1" ht="14.4" customHeight="1" hidden="1">
      <c r="B36" s="48"/>
      <c r="C36" s="49"/>
      <c r="D36" s="49"/>
      <c r="E36" s="57" t="s">
        <v>59</v>
      </c>
      <c r="F36" s="171">
        <f>ROUND(SUM(BI93:BI398),2)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459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01-1 - Rekonstrukce hráze VV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J93</f>
        <v>0</v>
      </c>
      <c r="K60" s="53"/>
      <c r="AU60" s="25" t="s">
        <v>242</v>
      </c>
    </row>
    <row r="61" spans="2:11" s="8" customFormat="1" ht="24.95" customHeight="1">
      <c r="B61" s="191"/>
      <c r="C61" s="192"/>
      <c r="D61" s="193" t="s">
        <v>333</v>
      </c>
      <c r="E61" s="194"/>
      <c r="F61" s="194"/>
      <c r="G61" s="194"/>
      <c r="H61" s="194"/>
      <c r="I61" s="195"/>
      <c r="J61" s="196">
        <f>J94</f>
        <v>0</v>
      </c>
      <c r="K61" s="197"/>
    </row>
    <row r="62" spans="2:11" s="13" customFormat="1" ht="19.9" customHeight="1">
      <c r="B62" s="267"/>
      <c r="C62" s="268"/>
      <c r="D62" s="269" t="s">
        <v>334</v>
      </c>
      <c r="E62" s="270"/>
      <c r="F62" s="270"/>
      <c r="G62" s="270"/>
      <c r="H62" s="270"/>
      <c r="I62" s="271"/>
      <c r="J62" s="272">
        <f>J95</f>
        <v>0</v>
      </c>
      <c r="K62" s="273"/>
    </row>
    <row r="63" spans="2:11" s="13" customFormat="1" ht="19.9" customHeight="1">
      <c r="B63" s="267"/>
      <c r="C63" s="268"/>
      <c r="D63" s="269" t="s">
        <v>463</v>
      </c>
      <c r="E63" s="270"/>
      <c r="F63" s="270"/>
      <c r="G63" s="270"/>
      <c r="H63" s="270"/>
      <c r="I63" s="271"/>
      <c r="J63" s="272">
        <f>J271</f>
        <v>0</v>
      </c>
      <c r="K63" s="273"/>
    </row>
    <row r="64" spans="2:11" s="13" customFormat="1" ht="19.9" customHeight="1">
      <c r="B64" s="267"/>
      <c r="C64" s="268"/>
      <c r="D64" s="269" t="s">
        <v>464</v>
      </c>
      <c r="E64" s="270"/>
      <c r="F64" s="270"/>
      <c r="G64" s="270"/>
      <c r="H64" s="270"/>
      <c r="I64" s="271"/>
      <c r="J64" s="272">
        <f>J283</f>
        <v>0</v>
      </c>
      <c r="K64" s="273"/>
    </row>
    <row r="65" spans="2:11" s="13" customFormat="1" ht="19.9" customHeight="1">
      <c r="B65" s="267"/>
      <c r="C65" s="268"/>
      <c r="D65" s="269" t="s">
        <v>465</v>
      </c>
      <c r="E65" s="270"/>
      <c r="F65" s="270"/>
      <c r="G65" s="270"/>
      <c r="H65" s="270"/>
      <c r="I65" s="271"/>
      <c r="J65" s="272">
        <f>J324</f>
        <v>0</v>
      </c>
      <c r="K65" s="273"/>
    </row>
    <row r="66" spans="2:11" s="13" customFormat="1" ht="19.9" customHeight="1">
      <c r="B66" s="267"/>
      <c r="C66" s="268"/>
      <c r="D66" s="269" t="s">
        <v>466</v>
      </c>
      <c r="E66" s="270"/>
      <c r="F66" s="270"/>
      <c r="G66" s="270"/>
      <c r="H66" s="270"/>
      <c r="I66" s="271"/>
      <c r="J66" s="272">
        <f>J331</f>
        <v>0</v>
      </c>
      <c r="K66" s="273"/>
    </row>
    <row r="67" spans="2:11" s="13" customFormat="1" ht="19.9" customHeight="1">
      <c r="B67" s="267"/>
      <c r="C67" s="268"/>
      <c r="D67" s="269" t="s">
        <v>467</v>
      </c>
      <c r="E67" s="270"/>
      <c r="F67" s="270"/>
      <c r="G67" s="270"/>
      <c r="H67" s="270"/>
      <c r="I67" s="271"/>
      <c r="J67" s="272">
        <f>J337</f>
        <v>0</v>
      </c>
      <c r="K67" s="273"/>
    </row>
    <row r="68" spans="2:11" s="13" customFormat="1" ht="19.9" customHeight="1">
      <c r="B68" s="267"/>
      <c r="C68" s="268"/>
      <c r="D68" s="269" t="s">
        <v>468</v>
      </c>
      <c r="E68" s="270"/>
      <c r="F68" s="270"/>
      <c r="G68" s="270"/>
      <c r="H68" s="270"/>
      <c r="I68" s="271"/>
      <c r="J68" s="272">
        <f>J352</f>
        <v>0</v>
      </c>
      <c r="K68" s="273"/>
    </row>
    <row r="69" spans="2:11" s="13" customFormat="1" ht="19.9" customHeight="1">
      <c r="B69" s="267"/>
      <c r="C69" s="268"/>
      <c r="D69" s="269" t="s">
        <v>469</v>
      </c>
      <c r="E69" s="270"/>
      <c r="F69" s="270"/>
      <c r="G69" s="270"/>
      <c r="H69" s="270"/>
      <c r="I69" s="271"/>
      <c r="J69" s="272">
        <f>J375</f>
        <v>0</v>
      </c>
      <c r="K69" s="273"/>
    </row>
    <row r="70" spans="2:11" s="8" customFormat="1" ht="24.95" customHeight="1">
      <c r="B70" s="191"/>
      <c r="C70" s="192"/>
      <c r="D70" s="193" t="s">
        <v>470</v>
      </c>
      <c r="E70" s="194"/>
      <c r="F70" s="194"/>
      <c r="G70" s="194"/>
      <c r="H70" s="194"/>
      <c r="I70" s="195"/>
      <c r="J70" s="196">
        <f>J378</f>
        <v>0</v>
      </c>
      <c r="K70" s="197"/>
    </row>
    <row r="71" spans="2:11" s="13" customFormat="1" ht="19.9" customHeight="1">
      <c r="B71" s="267"/>
      <c r="C71" s="268"/>
      <c r="D71" s="269" t="s">
        <v>471</v>
      </c>
      <c r="E71" s="270"/>
      <c r="F71" s="270"/>
      <c r="G71" s="270"/>
      <c r="H71" s="270"/>
      <c r="I71" s="271"/>
      <c r="J71" s="272">
        <f>J379</f>
        <v>0</v>
      </c>
      <c r="K71" s="273"/>
    </row>
    <row r="72" spans="2:11" s="1" customFormat="1" ht="21.8" customHeight="1">
      <c r="B72" s="48"/>
      <c r="C72" s="49"/>
      <c r="D72" s="49"/>
      <c r="E72" s="49"/>
      <c r="F72" s="49"/>
      <c r="G72" s="49"/>
      <c r="H72" s="49"/>
      <c r="I72" s="158"/>
      <c r="J72" s="49"/>
      <c r="K72" s="53"/>
    </row>
    <row r="73" spans="2:11" s="1" customFormat="1" ht="6.95" customHeight="1">
      <c r="B73" s="69"/>
      <c r="C73" s="70"/>
      <c r="D73" s="70"/>
      <c r="E73" s="70"/>
      <c r="F73" s="70"/>
      <c r="G73" s="70"/>
      <c r="H73" s="70"/>
      <c r="I73" s="180"/>
      <c r="J73" s="70"/>
      <c r="K73" s="71"/>
    </row>
    <row r="77" spans="2:12" s="1" customFormat="1" ht="6.95" customHeight="1">
      <c r="B77" s="72"/>
      <c r="C77" s="73"/>
      <c r="D77" s="73"/>
      <c r="E77" s="73"/>
      <c r="F77" s="73"/>
      <c r="G77" s="73"/>
      <c r="H77" s="73"/>
      <c r="I77" s="183"/>
      <c r="J77" s="73"/>
      <c r="K77" s="73"/>
      <c r="L77" s="74"/>
    </row>
    <row r="78" spans="2:12" s="1" customFormat="1" ht="36.95" customHeight="1">
      <c r="B78" s="48"/>
      <c r="C78" s="75" t="s">
        <v>244</v>
      </c>
      <c r="D78" s="76"/>
      <c r="E78" s="76"/>
      <c r="F78" s="76"/>
      <c r="G78" s="76"/>
      <c r="H78" s="76"/>
      <c r="I78" s="198"/>
      <c r="J78" s="76"/>
      <c r="K78" s="76"/>
      <c r="L78" s="74"/>
    </row>
    <row r="79" spans="2:12" s="1" customFormat="1" ht="6.95" customHeight="1">
      <c r="B79" s="48"/>
      <c r="C79" s="76"/>
      <c r="D79" s="76"/>
      <c r="E79" s="76"/>
      <c r="F79" s="76"/>
      <c r="G79" s="76"/>
      <c r="H79" s="76"/>
      <c r="I79" s="198"/>
      <c r="J79" s="76"/>
      <c r="K79" s="76"/>
      <c r="L79" s="74"/>
    </row>
    <row r="80" spans="2:12" s="1" customFormat="1" ht="14.4" customHeight="1">
      <c r="B80" s="48"/>
      <c r="C80" s="78" t="s">
        <v>17</v>
      </c>
      <c r="D80" s="76"/>
      <c r="E80" s="76"/>
      <c r="F80" s="76"/>
      <c r="G80" s="76"/>
      <c r="H80" s="76"/>
      <c r="I80" s="198"/>
      <c r="J80" s="76"/>
      <c r="K80" s="76"/>
      <c r="L80" s="74"/>
    </row>
    <row r="81" spans="2:12" s="1" customFormat="1" ht="14.4" customHeight="1">
      <c r="B81" s="48"/>
      <c r="C81" s="76"/>
      <c r="D81" s="76"/>
      <c r="E81" s="199" t="str">
        <f>E7</f>
        <v>Revitalizace PR U sedmi rybníků - DPS</v>
      </c>
      <c r="F81" s="78"/>
      <c r="G81" s="78"/>
      <c r="H81" s="78"/>
      <c r="I81" s="198"/>
      <c r="J81" s="76"/>
      <c r="K81" s="76"/>
      <c r="L81" s="74"/>
    </row>
    <row r="82" spans="2:12" ht="13.5">
      <c r="B82" s="29"/>
      <c r="C82" s="78" t="s">
        <v>234</v>
      </c>
      <c r="D82" s="200"/>
      <c r="E82" s="200"/>
      <c r="F82" s="200"/>
      <c r="G82" s="200"/>
      <c r="H82" s="200"/>
      <c r="I82" s="150"/>
      <c r="J82" s="200"/>
      <c r="K82" s="200"/>
      <c r="L82" s="201"/>
    </row>
    <row r="83" spans="2:12" s="1" customFormat="1" ht="14.4" customHeight="1">
      <c r="B83" s="48"/>
      <c r="C83" s="76"/>
      <c r="D83" s="76"/>
      <c r="E83" s="199" t="s">
        <v>459</v>
      </c>
      <c r="F83" s="76"/>
      <c r="G83" s="76"/>
      <c r="H83" s="76"/>
      <c r="I83" s="198"/>
      <c r="J83" s="76"/>
      <c r="K83" s="76"/>
      <c r="L83" s="74"/>
    </row>
    <row r="84" spans="2:12" s="1" customFormat="1" ht="14.4" customHeight="1">
      <c r="B84" s="48"/>
      <c r="C84" s="78" t="s">
        <v>236</v>
      </c>
      <c r="D84" s="76"/>
      <c r="E84" s="76"/>
      <c r="F84" s="76"/>
      <c r="G84" s="76"/>
      <c r="H84" s="76"/>
      <c r="I84" s="198"/>
      <c r="J84" s="76"/>
      <c r="K84" s="76"/>
      <c r="L84" s="74"/>
    </row>
    <row r="85" spans="2:12" s="1" customFormat="1" ht="16.2" customHeight="1">
      <c r="B85" s="48"/>
      <c r="C85" s="76"/>
      <c r="D85" s="76"/>
      <c r="E85" s="84" t="str">
        <f>E11</f>
        <v>SO 01-1 - Rekonstrukce hráze VV</v>
      </c>
      <c r="F85" s="76"/>
      <c r="G85" s="76"/>
      <c r="H85" s="76"/>
      <c r="I85" s="198"/>
      <c r="J85" s="76"/>
      <c r="K85" s="76"/>
      <c r="L85" s="74"/>
    </row>
    <row r="86" spans="2:12" s="1" customFormat="1" ht="6.95" customHeight="1">
      <c r="B86" s="48"/>
      <c r="C86" s="76"/>
      <c r="D86" s="76"/>
      <c r="E86" s="76"/>
      <c r="F86" s="76"/>
      <c r="G86" s="76"/>
      <c r="H86" s="76"/>
      <c r="I86" s="198"/>
      <c r="J86" s="76"/>
      <c r="K86" s="76"/>
      <c r="L86" s="74"/>
    </row>
    <row r="87" spans="2:12" s="1" customFormat="1" ht="18" customHeight="1">
      <c r="B87" s="48"/>
      <c r="C87" s="78" t="s">
        <v>25</v>
      </c>
      <c r="D87" s="76"/>
      <c r="E87" s="76"/>
      <c r="F87" s="202" t="str">
        <f>F14</f>
        <v>Vojtanov</v>
      </c>
      <c r="G87" s="76"/>
      <c r="H87" s="76"/>
      <c r="I87" s="203" t="s">
        <v>27</v>
      </c>
      <c r="J87" s="87" t="str">
        <f>IF(J14="","",J14)</f>
        <v>29. 9. 2016</v>
      </c>
      <c r="K87" s="76"/>
      <c r="L87" s="74"/>
    </row>
    <row r="88" spans="2:12" s="1" customFormat="1" ht="6.95" customHeight="1">
      <c r="B88" s="48"/>
      <c r="C88" s="76"/>
      <c r="D88" s="76"/>
      <c r="E88" s="76"/>
      <c r="F88" s="76"/>
      <c r="G88" s="76"/>
      <c r="H88" s="76"/>
      <c r="I88" s="198"/>
      <c r="J88" s="76"/>
      <c r="K88" s="76"/>
      <c r="L88" s="74"/>
    </row>
    <row r="89" spans="2:12" s="1" customFormat="1" ht="13.5">
      <c r="B89" s="48"/>
      <c r="C89" s="78" t="s">
        <v>35</v>
      </c>
      <c r="D89" s="76"/>
      <c r="E89" s="76"/>
      <c r="F89" s="202" t="str">
        <f>E17</f>
        <v>AOPK ČR</v>
      </c>
      <c r="G89" s="76"/>
      <c r="H89" s="76"/>
      <c r="I89" s="203" t="s">
        <v>43</v>
      </c>
      <c r="J89" s="202" t="str">
        <f>E23</f>
        <v>VRV, a.s.</v>
      </c>
      <c r="K89" s="76"/>
      <c r="L89" s="74"/>
    </row>
    <row r="90" spans="2:12" s="1" customFormat="1" ht="14.4" customHeight="1">
      <c r="B90" s="48"/>
      <c r="C90" s="78" t="s">
        <v>41</v>
      </c>
      <c r="D90" s="76"/>
      <c r="E90" s="76"/>
      <c r="F90" s="202" t="str">
        <f>IF(E20="","",E20)</f>
        <v/>
      </c>
      <c r="G90" s="76"/>
      <c r="H90" s="76"/>
      <c r="I90" s="198"/>
      <c r="J90" s="76"/>
      <c r="K90" s="76"/>
      <c r="L90" s="74"/>
    </row>
    <row r="91" spans="2:12" s="1" customFormat="1" ht="10.3" customHeight="1">
      <c r="B91" s="48"/>
      <c r="C91" s="76"/>
      <c r="D91" s="76"/>
      <c r="E91" s="76"/>
      <c r="F91" s="76"/>
      <c r="G91" s="76"/>
      <c r="H91" s="76"/>
      <c r="I91" s="198"/>
      <c r="J91" s="76"/>
      <c r="K91" s="76"/>
      <c r="L91" s="74"/>
    </row>
    <row r="92" spans="2:20" s="9" customFormat="1" ht="29.25" customHeight="1">
      <c r="B92" s="204"/>
      <c r="C92" s="205" t="s">
        <v>245</v>
      </c>
      <c r="D92" s="206" t="s">
        <v>69</v>
      </c>
      <c r="E92" s="206" t="s">
        <v>65</v>
      </c>
      <c r="F92" s="206" t="s">
        <v>246</v>
      </c>
      <c r="G92" s="206" t="s">
        <v>247</v>
      </c>
      <c r="H92" s="206" t="s">
        <v>248</v>
      </c>
      <c r="I92" s="207" t="s">
        <v>249</v>
      </c>
      <c r="J92" s="206" t="s">
        <v>240</v>
      </c>
      <c r="K92" s="208" t="s">
        <v>250</v>
      </c>
      <c r="L92" s="209"/>
      <c r="M92" s="104" t="s">
        <v>251</v>
      </c>
      <c r="N92" s="105" t="s">
        <v>54</v>
      </c>
      <c r="O92" s="105" t="s">
        <v>252</v>
      </c>
      <c r="P92" s="105" t="s">
        <v>253</v>
      </c>
      <c r="Q92" s="105" t="s">
        <v>254</v>
      </c>
      <c r="R92" s="105" t="s">
        <v>255</v>
      </c>
      <c r="S92" s="105" t="s">
        <v>256</v>
      </c>
      <c r="T92" s="106" t="s">
        <v>257</v>
      </c>
    </row>
    <row r="93" spans="2:63" s="1" customFormat="1" ht="29.25" customHeight="1">
      <c r="B93" s="48"/>
      <c r="C93" s="110" t="s">
        <v>241</v>
      </c>
      <c r="D93" s="76"/>
      <c r="E93" s="76"/>
      <c r="F93" s="76"/>
      <c r="G93" s="76"/>
      <c r="H93" s="76"/>
      <c r="I93" s="198"/>
      <c r="J93" s="210">
        <f>BK93</f>
        <v>0</v>
      </c>
      <c r="K93" s="76"/>
      <c r="L93" s="74"/>
      <c r="M93" s="107"/>
      <c r="N93" s="108"/>
      <c r="O93" s="108"/>
      <c r="P93" s="211">
        <f>P94+P378</f>
        <v>0</v>
      </c>
      <c r="Q93" s="108"/>
      <c r="R93" s="211">
        <f>R94+R378</f>
        <v>730.6898627631199</v>
      </c>
      <c r="S93" s="108"/>
      <c r="T93" s="212">
        <f>T94+T378</f>
        <v>24</v>
      </c>
      <c r="AT93" s="25" t="s">
        <v>83</v>
      </c>
      <c r="AU93" s="25" t="s">
        <v>242</v>
      </c>
      <c r="BK93" s="213">
        <f>BK94+BK378</f>
        <v>0</v>
      </c>
    </row>
    <row r="94" spans="2:63" s="10" customFormat="1" ht="37.4" customHeight="1">
      <c r="B94" s="214"/>
      <c r="C94" s="215"/>
      <c r="D94" s="216" t="s">
        <v>83</v>
      </c>
      <c r="E94" s="217" t="s">
        <v>335</v>
      </c>
      <c r="F94" s="217" t="s">
        <v>336</v>
      </c>
      <c r="G94" s="215"/>
      <c r="H94" s="215"/>
      <c r="I94" s="218"/>
      <c r="J94" s="219">
        <f>BK94</f>
        <v>0</v>
      </c>
      <c r="K94" s="215"/>
      <c r="L94" s="220"/>
      <c r="M94" s="221"/>
      <c r="N94" s="222"/>
      <c r="O94" s="222"/>
      <c r="P94" s="223">
        <f>P95+P271+P283+P324+P331+P337+P352+P375</f>
        <v>0</v>
      </c>
      <c r="Q94" s="222"/>
      <c r="R94" s="223">
        <f>R95+R271+R283+R324+R331+R337+R352+R375</f>
        <v>730.62986276312</v>
      </c>
      <c r="S94" s="222"/>
      <c r="T94" s="224">
        <f>T95+T271+T283+T324+T331+T337+T352+T375</f>
        <v>24</v>
      </c>
      <c r="AR94" s="225" t="s">
        <v>24</v>
      </c>
      <c r="AT94" s="226" t="s">
        <v>83</v>
      </c>
      <c r="AU94" s="226" t="s">
        <v>84</v>
      </c>
      <c r="AY94" s="225" t="s">
        <v>261</v>
      </c>
      <c r="BK94" s="227">
        <f>BK95+BK271+BK283+BK324+BK331+BK337+BK352+BK375</f>
        <v>0</v>
      </c>
    </row>
    <row r="95" spans="2:63" s="10" customFormat="1" ht="19.9" customHeight="1">
      <c r="B95" s="214"/>
      <c r="C95" s="215"/>
      <c r="D95" s="216" t="s">
        <v>83</v>
      </c>
      <c r="E95" s="274" t="s">
        <v>24</v>
      </c>
      <c r="F95" s="274" t="s">
        <v>337</v>
      </c>
      <c r="G95" s="215"/>
      <c r="H95" s="215"/>
      <c r="I95" s="218"/>
      <c r="J95" s="275">
        <f>BK95</f>
        <v>0</v>
      </c>
      <c r="K95" s="215"/>
      <c r="L95" s="220"/>
      <c r="M95" s="221"/>
      <c r="N95" s="222"/>
      <c r="O95" s="222"/>
      <c r="P95" s="223">
        <f>SUM(P96:P270)</f>
        <v>0</v>
      </c>
      <c r="Q95" s="222"/>
      <c r="R95" s="223">
        <f>SUM(R96:R270)</f>
        <v>18.6129668256</v>
      </c>
      <c r="S95" s="222"/>
      <c r="T95" s="224">
        <f>SUM(T96:T270)</f>
        <v>0</v>
      </c>
      <c r="AR95" s="225" t="s">
        <v>24</v>
      </c>
      <c r="AT95" s="226" t="s">
        <v>83</v>
      </c>
      <c r="AU95" s="226" t="s">
        <v>24</v>
      </c>
      <c r="AY95" s="225" t="s">
        <v>261</v>
      </c>
      <c r="BK95" s="227">
        <f>SUM(BK96:BK270)</f>
        <v>0</v>
      </c>
    </row>
    <row r="96" spans="2:65" s="1" customFormat="1" ht="14.4" customHeight="1">
      <c r="B96" s="48"/>
      <c r="C96" s="228" t="s">
        <v>24</v>
      </c>
      <c r="D96" s="228" t="s">
        <v>262</v>
      </c>
      <c r="E96" s="229" t="s">
        <v>472</v>
      </c>
      <c r="F96" s="230" t="s">
        <v>473</v>
      </c>
      <c r="G96" s="231" t="s">
        <v>474</v>
      </c>
      <c r="H96" s="232">
        <v>17</v>
      </c>
      <c r="I96" s="233"/>
      <c r="J96" s="232">
        <f>ROUND(I96*H96,2)</f>
        <v>0</v>
      </c>
      <c r="K96" s="230" t="s">
        <v>266</v>
      </c>
      <c r="L96" s="74"/>
      <c r="M96" s="234" t="s">
        <v>40</v>
      </c>
      <c r="N96" s="235" t="s">
        <v>55</v>
      </c>
      <c r="O96" s="49"/>
      <c r="P96" s="236">
        <f>O96*H96</f>
        <v>0</v>
      </c>
      <c r="Q96" s="236">
        <v>5.73122E-05</v>
      </c>
      <c r="R96" s="236">
        <f>Q96*H96</f>
        <v>0.0009743074</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475</v>
      </c>
    </row>
    <row r="97" spans="2:47" s="1" customFormat="1" ht="13.5">
      <c r="B97" s="48"/>
      <c r="C97" s="76"/>
      <c r="D97" s="239" t="s">
        <v>269</v>
      </c>
      <c r="E97" s="76"/>
      <c r="F97" s="240" t="s">
        <v>476</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271</v>
      </c>
      <c r="E98" s="76"/>
      <c r="F98" s="242" t="s">
        <v>477</v>
      </c>
      <c r="G98" s="76"/>
      <c r="H98" s="76"/>
      <c r="I98" s="198"/>
      <c r="J98" s="76"/>
      <c r="K98" s="76"/>
      <c r="L98" s="74"/>
      <c r="M98" s="241"/>
      <c r="N98" s="49"/>
      <c r="O98" s="49"/>
      <c r="P98" s="49"/>
      <c r="Q98" s="49"/>
      <c r="R98" s="49"/>
      <c r="S98" s="49"/>
      <c r="T98" s="97"/>
      <c r="AT98" s="25" t="s">
        <v>271</v>
      </c>
      <c r="AU98" s="25" t="s">
        <v>92</v>
      </c>
    </row>
    <row r="99" spans="2:51" s="12" customFormat="1" ht="13.5">
      <c r="B99" s="253"/>
      <c r="C99" s="254"/>
      <c r="D99" s="239" t="s">
        <v>278</v>
      </c>
      <c r="E99" s="255" t="s">
        <v>40</v>
      </c>
      <c r="F99" s="256" t="s">
        <v>478</v>
      </c>
      <c r="G99" s="254"/>
      <c r="H99" s="257">
        <v>17</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14.4" customHeight="1">
      <c r="B100" s="48"/>
      <c r="C100" s="228" t="s">
        <v>92</v>
      </c>
      <c r="D100" s="228" t="s">
        <v>262</v>
      </c>
      <c r="E100" s="229" t="s">
        <v>479</v>
      </c>
      <c r="F100" s="230" t="s">
        <v>480</v>
      </c>
      <c r="G100" s="231" t="s">
        <v>474</v>
      </c>
      <c r="H100" s="232">
        <v>19</v>
      </c>
      <c r="I100" s="233"/>
      <c r="J100" s="232">
        <f>ROUND(I100*H100,2)</f>
        <v>0</v>
      </c>
      <c r="K100" s="230" t="s">
        <v>266</v>
      </c>
      <c r="L100" s="74"/>
      <c r="M100" s="234" t="s">
        <v>40</v>
      </c>
      <c r="N100" s="235" t="s">
        <v>55</v>
      </c>
      <c r="O100" s="49"/>
      <c r="P100" s="236">
        <f>O100*H100</f>
        <v>0</v>
      </c>
      <c r="Q100" s="236">
        <v>5.73122E-05</v>
      </c>
      <c r="R100" s="236">
        <f>Q100*H100</f>
        <v>0.0010889318</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481</v>
      </c>
    </row>
    <row r="101" spans="2:47" s="1" customFormat="1" ht="13.5">
      <c r="B101" s="48"/>
      <c r="C101" s="76"/>
      <c r="D101" s="239" t="s">
        <v>269</v>
      </c>
      <c r="E101" s="76"/>
      <c r="F101" s="240" t="s">
        <v>482</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271</v>
      </c>
      <c r="E102" s="76"/>
      <c r="F102" s="242" t="s">
        <v>477</v>
      </c>
      <c r="G102" s="76"/>
      <c r="H102" s="76"/>
      <c r="I102" s="198"/>
      <c r="J102" s="76"/>
      <c r="K102" s="76"/>
      <c r="L102" s="74"/>
      <c r="M102" s="241"/>
      <c r="N102" s="49"/>
      <c r="O102" s="49"/>
      <c r="P102" s="49"/>
      <c r="Q102" s="49"/>
      <c r="R102" s="49"/>
      <c r="S102" s="49"/>
      <c r="T102" s="97"/>
      <c r="AT102" s="25" t="s">
        <v>271</v>
      </c>
      <c r="AU102" s="25" t="s">
        <v>92</v>
      </c>
    </row>
    <row r="103" spans="2:51" s="12" customFormat="1" ht="13.5">
      <c r="B103" s="253"/>
      <c r="C103" s="254"/>
      <c r="D103" s="239" t="s">
        <v>278</v>
      </c>
      <c r="E103" s="255" t="s">
        <v>40</v>
      </c>
      <c r="F103" s="256" t="s">
        <v>483</v>
      </c>
      <c r="G103" s="254"/>
      <c r="H103" s="257">
        <v>19</v>
      </c>
      <c r="I103" s="258"/>
      <c r="J103" s="254"/>
      <c r="K103" s="254"/>
      <c r="L103" s="259"/>
      <c r="M103" s="260"/>
      <c r="N103" s="261"/>
      <c r="O103" s="261"/>
      <c r="P103" s="261"/>
      <c r="Q103" s="261"/>
      <c r="R103" s="261"/>
      <c r="S103" s="261"/>
      <c r="T103" s="262"/>
      <c r="AT103" s="263" t="s">
        <v>278</v>
      </c>
      <c r="AU103" s="263" t="s">
        <v>92</v>
      </c>
      <c r="AV103" s="12" t="s">
        <v>92</v>
      </c>
      <c r="AW103" s="12" t="s">
        <v>47</v>
      </c>
      <c r="AX103" s="12" t="s">
        <v>24</v>
      </c>
      <c r="AY103" s="263" t="s">
        <v>261</v>
      </c>
    </row>
    <row r="104" spans="2:65" s="1" customFormat="1" ht="14.4" customHeight="1">
      <c r="B104" s="48"/>
      <c r="C104" s="228" t="s">
        <v>282</v>
      </c>
      <c r="D104" s="228" t="s">
        <v>262</v>
      </c>
      <c r="E104" s="229" t="s">
        <v>484</v>
      </c>
      <c r="F104" s="230" t="s">
        <v>485</v>
      </c>
      <c r="G104" s="231" t="s">
        <v>474</v>
      </c>
      <c r="H104" s="232">
        <v>1</v>
      </c>
      <c r="I104" s="233"/>
      <c r="J104" s="232">
        <f>ROUND(I104*H104,2)</f>
        <v>0</v>
      </c>
      <c r="K104" s="230" t="s">
        <v>266</v>
      </c>
      <c r="L104" s="74"/>
      <c r="M104" s="234" t="s">
        <v>40</v>
      </c>
      <c r="N104" s="235" t="s">
        <v>55</v>
      </c>
      <c r="O104" s="49"/>
      <c r="P104" s="236">
        <f>O104*H104</f>
        <v>0</v>
      </c>
      <c r="Q104" s="236">
        <v>0.0001146244</v>
      </c>
      <c r="R104" s="236">
        <f>Q104*H104</f>
        <v>0.0001146244</v>
      </c>
      <c r="S104" s="236">
        <v>0</v>
      </c>
      <c r="T104" s="237">
        <f>S104*H104</f>
        <v>0</v>
      </c>
      <c r="AR104" s="25" t="s">
        <v>287</v>
      </c>
      <c r="AT104" s="25" t="s">
        <v>262</v>
      </c>
      <c r="AU104" s="25" t="s">
        <v>92</v>
      </c>
      <c r="AY104" s="25" t="s">
        <v>261</v>
      </c>
      <c r="BE104" s="238">
        <f>IF(N104="základní",J104,0)</f>
        <v>0</v>
      </c>
      <c r="BF104" s="238">
        <f>IF(N104="snížená",J104,0)</f>
        <v>0</v>
      </c>
      <c r="BG104" s="238">
        <f>IF(N104="zákl. přenesená",J104,0)</f>
        <v>0</v>
      </c>
      <c r="BH104" s="238">
        <f>IF(N104="sníž. přenesená",J104,0)</f>
        <v>0</v>
      </c>
      <c r="BI104" s="238">
        <f>IF(N104="nulová",J104,0)</f>
        <v>0</v>
      </c>
      <c r="BJ104" s="25" t="s">
        <v>24</v>
      </c>
      <c r="BK104" s="238">
        <f>ROUND(I104*H104,2)</f>
        <v>0</v>
      </c>
      <c r="BL104" s="25" t="s">
        <v>287</v>
      </c>
      <c r="BM104" s="25" t="s">
        <v>486</v>
      </c>
    </row>
    <row r="105" spans="2:47" s="1" customFormat="1" ht="13.5">
      <c r="B105" s="48"/>
      <c r="C105" s="76"/>
      <c r="D105" s="239" t="s">
        <v>269</v>
      </c>
      <c r="E105" s="76"/>
      <c r="F105" s="240" t="s">
        <v>487</v>
      </c>
      <c r="G105" s="76"/>
      <c r="H105" s="76"/>
      <c r="I105" s="198"/>
      <c r="J105" s="76"/>
      <c r="K105" s="76"/>
      <c r="L105" s="74"/>
      <c r="M105" s="241"/>
      <c r="N105" s="49"/>
      <c r="O105" s="49"/>
      <c r="P105" s="49"/>
      <c r="Q105" s="49"/>
      <c r="R105" s="49"/>
      <c r="S105" s="49"/>
      <c r="T105" s="97"/>
      <c r="AT105" s="25" t="s">
        <v>269</v>
      </c>
      <c r="AU105" s="25" t="s">
        <v>92</v>
      </c>
    </row>
    <row r="106" spans="2:47" s="1" customFormat="1" ht="13.5">
      <c r="B106" s="48"/>
      <c r="C106" s="76"/>
      <c r="D106" s="239" t="s">
        <v>271</v>
      </c>
      <c r="E106" s="76"/>
      <c r="F106" s="242" t="s">
        <v>477</v>
      </c>
      <c r="G106" s="76"/>
      <c r="H106" s="76"/>
      <c r="I106" s="198"/>
      <c r="J106" s="76"/>
      <c r="K106" s="76"/>
      <c r="L106" s="74"/>
      <c r="M106" s="241"/>
      <c r="N106" s="49"/>
      <c r="O106" s="49"/>
      <c r="P106" s="49"/>
      <c r="Q106" s="49"/>
      <c r="R106" s="49"/>
      <c r="S106" s="49"/>
      <c r="T106" s="97"/>
      <c r="AT106" s="25" t="s">
        <v>271</v>
      </c>
      <c r="AU106" s="25" t="s">
        <v>92</v>
      </c>
    </row>
    <row r="107" spans="2:51" s="12" customFormat="1" ht="13.5">
      <c r="B107" s="253"/>
      <c r="C107" s="254"/>
      <c r="D107" s="239" t="s">
        <v>278</v>
      </c>
      <c r="E107" s="255" t="s">
        <v>40</v>
      </c>
      <c r="F107" s="256" t="s">
        <v>488</v>
      </c>
      <c r="G107" s="254"/>
      <c r="H107" s="257">
        <v>1</v>
      </c>
      <c r="I107" s="258"/>
      <c r="J107" s="254"/>
      <c r="K107" s="254"/>
      <c r="L107" s="259"/>
      <c r="M107" s="260"/>
      <c r="N107" s="261"/>
      <c r="O107" s="261"/>
      <c r="P107" s="261"/>
      <c r="Q107" s="261"/>
      <c r="R107" s="261"/>
      <c r="S107" s="261"/>
      <c r="T107" s="262"/>
      <c r="AT107" s="263" t="s">
        <v>278</v>
      </c>
      <c r="AU107" s="263" t="s">
        <v>92</v>
      </c>
      <c r="AV107" s="12" t="s">
        <v>92</v>
      </c>
      <c r="AW107" s="12" t="s">
        <v>47</v>
      </c>
      <c r="AX107" s="12" t="s">
        <v>24</v>
      </c>
      <c r="AY107" s="263" t="s">
        <v>261</v>
      </c>
    </row>
    <row r="108" spans="2:65" s="1" customFormat="1" ht="22.8" customHeight="1">
      <c r="B108" s="48"/>
      <c r="C108" s="228" t="s">
        <v>287</v>
      </c>
      <c r="D108" s="228" t="s">
        <v>262</v>
      </c>
      <c r="E108" s="229" t="s">
        <v>489</v>
      </c>
      <c r="F108" s="230" t="s">
        <v>490</v>
      </c>
      <c r="G108" s="231" t="s">
        <v>491</v>
      </c>
      <c r="H108" s="232">
        <v>480</v>
      </c>
      <c r="I108" s="233"/>
      <c r="J108" s="232">
        <f>ROUND(I108*H108,2)</f>
        <v>0</v>
      </c>
      <c r="K108" s="230" t="s">
        <v>266</v>
      </c>
      <c r="L108" s="74"/>
      <c r="M108" s="234" t="s">
        <v>40</v>
      </c>
      <c r="N108" s="235" t="s">
        <v>55</v>
      </c>
      <c r="O108" s="49"/>
      <c r="P108" s="236">
        <f>O108*H108</f>
        <v>0</v>
      </c>
      <c r="Q108" s="236">
        <v>0</v>
      </c>
      <c r="R108" s="236">
        <f>Q108*H108</f>
        <v>0</v>
      </c>
      <c r="S108" s="236">
        <v>0</v>
      </c>
      <c r="T108" s="237">
        <f>S108*H108</f>
        <v>0</v>
      </c>
      <c r="AR108" s="25" t="s">
        <v>287</v>
      </c>
      <c r="AT108" s="25" t="s">
        <v>262</v>
      </c>
      <c r="AU108" s="25" t="s">
        <v>92</v>
      </c>
      <c r="AY108" s="25" t="s">
        <v>261</v>
      </c>
      <c r="BE108" s="238">
        <f>IF(N108="základní",J108,0)</f>
        <v>0</v>
      </c>
      <c r="BF108" s="238">
        <f>IF(N108="snížená",J108,0)</f>
        <v>0</v>
      </c>
      <c r="BG108" s="238">
        <f>IF(N108="zákl. přenesená",J108,0)</f>
        <v>0</v>
      </c>
      <c r="BH108" s="238">
        <f>IF(N108="sníž. přenesená",J108,0)</f>
        <v>0</v>
      </c>
      <c r="BI108" s="238">
        <f>IF(N108="nulová",J108,0)</f>
        <v>0</v>
      </c>
      <c r="BJ108" s="25" t="s">
        <v>24</v>
      </c>
      <c r="BK108" s="238">
        <f>ROUND(I108*H108,2)</f>
        <v>0</v>
      </c>
      <c r="BL108" s="25" t="s">
        <v>287</v>
      </c>
      <c r="BM108" s="25" t="s">
        <v>492</v>
      </c>
    </row>
    <row r="109" spans="2:47" s="1" customFormat="1" ht="13.5">
      <c r="B109" s="48"/>
      <c r="C109" s="76"/>
      <c r="D109" s="239" t="s">
        <v>269</v>
      </c>
      <c r="E109" s="76"/>
      <c r="F109" s="240" t="s">
        <v>493</v>
      </c>
      <c r="G109" s="76"/>
      <c r="H109" s="76"/>
      <c r="I109" s="198"/>
      <c r="J109" s="76"/>
      <c r="K109" s="76"/>
      <c r="L109" s="74"/>
      <c r="M109" s="241"/>
      <c r="N109" s="49"/>
      <c r="O109" s="49"/>
      <c r="P109" s="49"/>
      <c r="Q109" s="49"/>
      <c r="R109" s="49"/>
      <c r="S109" s="49"/>
      <c r="T109" s="97"/>
      <c r="AT109" s="25" t="s">
        <v>269</v>
      </c>
      <c r="AU109" s="25" t="s">
        <v>92</v>
      </c>
    </row>
    <row r="110" spans="2:47" s="1" customFormat="1" ht="13.5">
      <c r="B110" s="48"/>
      <c r="C110" s="76"/>
      <c r="D110" s="239" t="s">
        <v>343</v>
      </c>
      <c r="E110" s="76"/>
      <c r="F110" s="242" t="s">
        <v>494</v>
      </c>
      <c r="G110" s="76"/>
      <c r="H110" s="76"/>
      <c r="I110" s="198"/>
      <c r="J110" s="76"/>
      <c r="K110" s="76"/>
      <c r="L110" s="74"/>
      <c r="M110" s="241"/>
      <c r="N110" s="49"/>
      <c r="O110" s="49"/>
      <c r="P110" s="49"/>
      <c r="Q110" s="49"/>
      <c r="R110" s="49"/>
      <c r="S110" s="49"/>
      <c r="T110" s="97"/>
      <c r="AT110" s="25" t="s">
        <v>343</v>
      </c>
      <c r="AU110" s="25" t="s">
        <v>92</v>
      </c>
    </row>
    <row r="111" spans="2:51" s="12" customFormat="1" ht="13.5">
      <c r="B111" s="253"/>
      <c r="C111" s="254"/>
      <c r="D111" s="239" t="s">
        <v>278</v>
      </c>
      <c r="E111" s="255" t="s">
        <v>40</v>
      </c>
      <c r="F111" s="256" t="s">
        <v>495</v>
      </c>
      <c r="G111" s="254"/>
      <c r="H111" s="257">
        <v>480</v>
      </c>
      <c r="I111" s="258"/>
      <c r="J111" s="254"/>
      <c r="K111" s="254"/>
      <c r="L111" s="259"/>
      <c r="M111" s="260"/>
      <c r="N111" s="261"/>
      <c r="O111" s="261"/>
      <c r="P111" s="261"/>
      <c r="Q111" s="261"/>
      <c r="R111" s="261"/>
      <c r="S111" s="261"/>
      <c r="T111" s="262"/>
      <c r="AT111" s="263" t="s">
        <v>278</v>
      </c>
      <c r="AU111" s="263" t="s">
        <v>92</v>
      </c>
      <c r="AV111" s="12" t="s">
        <v>92</v>
      </c>
      <c r="AW111" s="12" t="s">
        <v>47</v>
      </c>
      <c r="AX111" s="12" t="s">
        <v>24</v>
      </c>
      <c r="AY111" s="263" t="s">
        <v>261</v>
      </c>
    </row>
    <row r="112" spans="2:65" s="1" customFormat="1" ht="22.8" customHeight="1">
      <c r="B112" s="48"/>
      <c r="C112" s="228" t="s">
        <v>260</v>
      </c>
      <c r="D112" s="228" t="s">
        <v>262</v>
      </c>
      <c r="E112" s="229" t="s">
        <v>496</v>
      </c>
      <c r="F112" s="230" t="s">
        <v>497</v>
      </c>
      <c r="G112" s="231" t="s">
        <v>498</v>
      </c>
      <c r="H112" s="232">
        <v>60</v>
      </c>
      <c r="I112" s="233"/>
      <c r="J112" s="232">
        <f>ROUND(I112*H112,2)</f>
        <v>0</v>
      </c>
      <c r="K112" s="230" t="s">
        <v>266</v>
      </c>
      <c r="L112" s="74"/>
      <c r="M112" s="234" t="s">
        <v>40</v>
      </c>
      <c r="N112" s="235" t="s">
        <v>55</v>
      </c>
      <c r="O112" s="49"/>
      <c r="P112" s="236">
        <f>O112*H112</f>
        <v>0</v>
      </c>
      <c r="Q112" s="236">
        <v>0</v>
      </c>
      <c r="R112" s="236">
        <f>Q112*H112</f>
        <v>0</v>
      </c>
      <c r="S112" s="236">
        <v>0</v>
      </c>
      <c r="T112" s="237">
        <f>S112*H112</f>
        <v>0</v>
      </c>
      <c r="AR112" s="25" t="s">
        <v>287</v>
      </c>
      <c r="AT112" s="25" t="s">
        <v>262</v>
      </c>
      <c r="AU112" s="25" t="s">
        <v>92</v>
      </c>
      <c r="AY112" s="25" t="s">
        <v>261</v>
      </c>
      <c r="BE112" s="238">
        <f>IF(N112="základní",J112,0)</f>
        <v>0</v>
      </c>
      <c r="BF112" s="238">
        <f>IF(N112="snížená",J112,0)</f>
        <v>0</v>
      </c>
      <c r="BG112" s="238">
        <f>IF(N112="zákl. přenesená",J112,0)</f>
        <v>0</v>
      </c>
      <c r="BH112" s="238">
        <f>IF(N112="sníž. přenesená",J112,0)</f>
        <v>0</v>
      </c>
      <c r="BI112" s="238">
        <f>IF(N112="nulová",J112,0)</f>
        <v>0</v>
      </c>
      <c r="BJ112" s="25" t="s">
        <v>24</v>
      </c>
      <c r="BK112" s="238">
        <f>ROUND(I112*H112,2)</f>
        <v>0</v>
      </c>
      <c r="BL112" s="25" t="s">
        <v>287</v>
      </c>
      <c r="BM112" s="25" t="s">
        <v>499</v>
      </c>
    </row>
    <row r="113" spans="2:47" s="1" customFormat="1" ht="13.5">
      <c r="B113" s="48"/>
      <c r="C113" s="76"/>
      <c r="D113" s="239" t="s">
        <v>269</v>
      </c>
      <c r="E113" s="76"/>
      <c r="F113" s="240" t="s">
        <v>500</v>
      </c>
      <c r="G113" s="76"/>
      <c r="H113" s="76"/>
      <c r="I113" s="198"/>
      <c r="J113" s="76"/>
      <c r="K113" s="76"/>
      <c r="L113" s="74"/>
      <c r="M113" s="241"/>
      <c r="N113" s="49"/>
      <c r="O113" s="49"/>
      <c r="P113" s="49"/>
      <c r="Q113" s="49"/>
      <c r="R113" s="49"/>
      <c r="S113" s="49"/>
      <c r="T113" s="97"/>
      <c r="AT113" s="25" t="s">
        <v>269</v>
      </c>
      <c r="AU113" s="25" t="s">
        <v>92</v>
      </c>
    </row>
    <row r="114" spans="2:47" s="1" customFormat="1" ht="13.5">
      <c r="B114" s="48"/>
      <c r="C114" s="76"/>
      <c r="D114" s="239" t="s">
        <v>343</v>
      </c>
      <c r="E114" s="76"/>
      <c r="F114" s="242" t="s">
        <v>501</v>
      </c>
      <c r="G114" s="76"/>
      <c r="H114" s="76"/>
      <c r="I114" s="198"/>
      <c r="J114" s="76"/>
      <c r="K114" s="76"/>
      <c r="L114" s="74"/>
      <c r="M114" s="241"/>
      <c r="N114" s="49"/>
      <c r="O114" s="49"/>
      <c r="P114" s="49"/>
      <c r="Q114" s="49"/>
      <c r="R114" s="49"/>
      <c r="S114" s="49"/>
      <c r="T114" s="97"/>
      <c r="AT114" s="25" t="s">
        <v>343</v>
      </c>
      <c r="AU114" s="25" t="s">
        <v>92</v>
      </c>
    </row>
    <row r="115" spans="2:65" s="1" customFormat="1" ht="22.8" customHeight="1">
      <c r="B115" s="48"/>
      <c r="C115" s="228" t="s">
        <v>297</v>
      </c>
      <c r="D115" s="228" t="s">
        <v>262</v>
      </c>
      <c r="E115" s="229" t="s">
        <v>502</v>
      </c>
      <c r="F115" s="230" t="s">
        <v>503</v>
      </c>
      <c r="G115" s="231" t="s">
        <v>504</v>
      </c>
      <c r="H115" s="232">
        <v>1696.67</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505</v>
      </c>
    </row>
    <row r="116" spans="2:47" s="1" customFormat="1" ht="13.5">
      <c r="B116" s="48"/>
      <c r="C116" s="76"/>
      <c r="D116" s="239" t="s">
        <v>269</v>
      </c>
      <c r="E116" s="76"/>
      <c r="F116" s="240" t="s">
        <v>506</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507</v>
      </c>
      <c r="G117" s="76"/>
      <c r="H117" s="76"/>
      <c r="I117" s="198"/>
      <c r="J117" s="76"/>
      <c r="K117" s="76"/>
      <c r="L117" s="74"/>
      <c r="M117" s="241"/>
      <c r="N117" s="49"/>
      <c r="O117" s="49"/>
      <c r="P117" s="49"/>
      <c r="Q117" s="49"/>
      <c r="R117" s="49"/>
      <c r="S117" s="49"/>
      <c r="T117" s="97"/>
      <c r="AT117" s="25" t="s">
        <v>343</v>
      </c>
      <c r="AU117" s="25" t="s">
        <v>92</v>
      </c>
    </row>
    <row r="118" spans="2:51" s="11" customFormat="1" ht="13.5">
      <c r="B118" s="243"/>
      <c r="C118" s="244"/>
      <c r="D118" s="239" t="s">
        <v>278</v>
      </c>
      <c r="E118" s="245" t="s">
        <v>40</v>
      </c>
      <c r="F118" s="246" t="s">
        <v>508</v>
      </c>
      <c r="G118" s="244"/>
      <c r="H118" s="245" t="s">
        <v>40</v>
      </c>
      <c r="I118" s="247"/>
      <c r="J118" s="244"/>
      <c r="K118" s="244"/>
      <c r="L118" s="248"/>
      <c r="M118" s="249"/>
      <c r="N118" s="250"/>
      <c r="O118" s="250"/>
      <c r="P118" s="250"/>
      <c r="Q118" s="250"/>
      <c r="R118" s="250"/>
      <c r="S118" s="250"/>
      <c r="T118" s="251"/>
      <c r="AT118" s="252" t="s">
        <v>278</v>
      </c>
      <c r="AU118" s="252" t="s">
        <v>92</v>
      </c>
      <c r="AV118" s="11" t="s">
        <v>24</v>
      </c>
      <c r="AW118" s="11" t="s">
        <v>47</v>
      </c>
      <c r="AX118" s="11" t="s">
        <v>84</v>
      </c>
      <c r="AY118" s="252" t="s">
        <v>261</v>
      </c>
    </row>
    <row r="119" spans="2:51" s="12" customFormat="1" ht="13.5">
      <c r="B119" s="253"/>
      <c r="C119" s="254"/>
      <c r="D119" s="239" t="s">
        <v>278</v>
      </c>
      <c r="E119" s="255" t="s">
        <v>40</v>
      </c>
      <c r="F119" s="256" t="s">
        <v>509</v>
      </c>
      <c r="G119" s="254"/>
      <c r="H119" s="257">
        <v>1696.67</v>
      </c>
      <c r="I119" s="258"/>
      <c r="J119" s="254"/>
      <c r="K119" s="254"/>
      <c r="L119" s="259"/>
      <c r="M119" s="260"/>
      <c r="N119" s="261"/>
      <c r="O119" s="261"/>
      <c r="P119" s="261"/>
      <c r="Q119" s="261"/>
      <c r="R119" s="261"/>
      <c r="S119" s="261"/>
      <c r="T119" s="262"/>
      <c r="AT119" s="263" t="s">
        <v>278</v>
      </c>
      <c r="AU119" s="263" t="s">
        <v>92</v>
      </c>
      <c r="AV119" s="12" t="s">
        <v>92</v>
      </c>
      <c r="AW119" s="12" t="s">
        <v>47</v>
      </c>
      <c r="AX119" s="12" t="s">
        <v>24</v>
      </c>
      <c r="AY119" s="263" t="s">
        <v>261</v>
      </c>
    </row>
    <row r="120" spans="2:65" s="1" customFormat="1" ht="14.4" customHeight="1">
      <c r="B120" s="48"/>
      <c r="C120" s="301" t="s">
        <v>303</v>
      </c>
      <c r="D120" s="301" t="s">
        <v>510</v>
      </c>
      <c r="E120" s="302" t="s">
        <v>511</v>
      </c>
      <c r="F120" s="303" t="s">
        <v>512</v>
      </c>
      <c r="G120" s="304" t="s">
        <v>363</v>
      </c>
      <c r="H120" s="305">
        <v>18.51</v>
      </c>
      <c r="I120" s="306"/>
      <c r="J120" s="305">
        <f>ROUND(I120*H120,2)</f>
        <v>0</v>
      </c>
      <c r="K120" s="303" t="s">
        <v>266</v>
      </c>
      <c r="L120" s="307"/>
      <c r="M120" s="308" t="s">
        <v>40</v>
      </c>
      <c r="N120" s="309" t="s">
        <v>55</v>
      </c>
      <c r="O120" s="49"/>
      <c r="P120" s="236">
        <f>O120*H120</f>
        <v>0</v>
      </c>
      <c r="Q120" s="236">
        <v>1</v>
      </c>
      <c r="R120" s="236">
        <f>Q120*H120</f>
        <v>18.51</v>
      </c>
      <c r="S120" s="236">
        <v>0</v>
      </c>
      <c r="T120" s="237">
        <f>S120*H120</f>
        <v>0</v>
      </c>
      <c r="AR120" s="25" t="s">
        <v>308</v>
      </c>
      <c r="AT120" s="25" t="s">
        <v>510</v>
      </c>
      <c r="AU120" s="25" t="s">
        <v>92</v>
      </c>
      <c r="AY120" s="25" t="s">
        <v>261</v>
      </c>
      <c r="BE120" s="238">
        <f>IF(N120="základní",J120,0)</f>
        <v>0</v>
      </c>
      <c r="BF120" s="238">
        <f>IF(N120="snížená",J120,0)</f>
        <v>0</v>
      </c>
      <c r="BG120" s="238">
        <f>IF(N120="zákl. přenesená",J120,0)</f>
        <v>0</v>
      </c>
      <c r="BH120" s="238">
        <f>IF(N120="sníž. přenesená",J120,0)</f>
        <v>0</v>
      </c>
      <c r="BI120" s="238">
        <f>IF(N120="nulová",J120,0)</f>
        <v>0</v>
      </c>
      <c r="BJ120" s="25" t="s">
        <v>24</v>
      </c>
      <c r="BK120" s="238">
        <f>ROUND(I120*H120,2)</f>
        <v>0</v>
      </c>
      <c r="BL120" s="25" t="s">
        <v>287</v>
      </c>
      <c r="BM120" s="25" t="s">
        <v>513</v>
      </c>
    </row>
    <row r="121" spans="2:47" s="1" customFormat="1" ht="13.5">
      <c r="B121" s="48"/>
      <c r="C121" s="76"/>
      <c r="D121" s="239" t="s">
        <v>269</v>
      </c>
      <c r="E121" s="76"/>
      <c r="F121" s="240" t="s">
        <v>514</v>
      </c>
      <c r="G121" s="76"/>
      <c r="H121" s="76"/>
      <c r="I121" s="198"/>
      <c r="J121" s="76"/>
      <c r="K121" s="76"/>
      <c r="L121" s="74"/>
      <c r="M121" s="241"/>
      <c r="N121" s="49"/>
      <c r="O121" s="49"/>
      <c r="P121" s="49"/>
      <c r="Q121" s="49"/>
      <c r="R121" s="49"/>
      <c r="S121" s="49"/>
      <c r="T121" s="97"/>
      <c r="AT121" s="25" t="s">
        <v>269</v>
      </c>
      <c r="AU121" s="25" t="s">
        <v>92</v>
      </c>
    </row>
    <row r="122" spans="2:51" s="12" customFormat="1" ht="13.5">
      <c r="B122" s="253"/>
      <c r="C122" s="254"/>
      <c r="D122" s="239" t="s">
        <v>278</v>
      </c>
      <c r="E122" s="255" t="s">
        <v>40</v>
      </c>
      <c r="F122" s="256" t="s">
        <v>515</v>
      </c>
      <c r="G122" s="254"/>
      <c r="H122" s="257">
        <v>18.51</v>
      </c>
      <c r="I122" s="258"/>
      <c r="J122" s="254"/>
      <c r="K122" s="254"/>
      <c r="L122" s="259"/>
      <c r="M122" s="260"/>
      <c r="N122" s="261"/>
      <c r="O122" s="261"/>
      <c r="P122" s="261"/>
      <c r="Q122" s="261"/>
      <c r="R122" s="261"/>
      <c r="S122" s="261"/>
      <c r="T122" s="262"/>
      <c r="AT122" s="263" t="s">
        <v>278</v>
      </c>
      <c r="AU122" s="263" t="s">
        <v>92</v>
      </c>
      <c r="AV122" s="12" t="s">
        <v>92</v>
      </c>
      <c r="AW122" s="12" t="s">
        <v>47</v>
      </c>
      <c r="AX122" s="12" t="s">
        <v>24</v>
      </c>
      <c r="AY122" s="263" t="s">
        <v>261</v>
      </c>
    </row>
    <row r="123" spans="2:65" s="1" customFormat="1" ht="14.4" customHeight="1">
      <c r="B123" s="48"/>
      <c r="C123" s="228" t="s">
        <v>308</v>
      </c>
      <c r="D123" s="228" t="s">
        <v>262</v>
      </c>
      <c r="E123" s="229" t="s">
        <v>516</v>
      </c>
      <c r="F123" s="230" t="s">
        <v>517</v>
      </c>
      <c r="G123" s="231" t="s">
        <v>340</v>
      </c>
      <c r="H123" s="232">
        <v>30</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518</v>
      </c>
    </row>
    <row r="124" spans="2:47" s="1" customFormat="1" ht="13.5">
      <c r="B124" s="48"/>
      <c r="C124" s="76"/>
      <c r="D124" s="239" t="s">
        <v>269</v>
      </c>
      <c r="E124" s="76"/>
      <c r="F124" s="240" t="s">
        <v>519</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520</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5" t="s">
        <v>40</v>
      </c>
      <c r="F126" s="256" t="s">
        <v>521</v>
      </c>
      <c r="G126" s="254"/>
      <c r="H126" s="257">
        <v>30</v>
      </c>
      <c r="I126" s="258"/>
      <c r="J126" s="254"/>
      <c r="K126" s="254"/>
      <c r="L126" s="259"/>
      <c r="M126" s="260"/>
      <c r="N126" s="261"/>
      <c r="O126" s="261"/>
      <c r="P126" s="261"/>
      <c r="Q126" s="261"/>
      <c r="R126" s="261"/>
      <c r="S126" s="261"/>
      <c r="T126" s="262"/>
      <c r="AT126" s="263" t="s">
        <v>278</v>
      </c>
      <c r="AU126" s="263" t="s">
        <v>92</v>
      </c>
      <c r="AV126" s="12" t="s">
        <v>92</v>
      </c>
      <c r="AW126" s="12" t="s">
        <v>47</v>
      </c>
      <c r="AX126" s="12" t="s">
        <v>24</v>
      </c>
      <c r="AY126" s="263" t="s">
        <v>261</v>
      </c>
    </row>
    <row r="127" spans="2:65" s="1" customFormat="1" ht="14.4" customHeight="1">
      <c r="B127" s="48"/>
      <c r="C127" s="228" t="s">
        <v>313</v>
      </c>
      <c r="D127" s="228" t="s">
        <v>262</v>
      </c>
      <c r="E127" s="229" t="s">
        <v>522</v>
      </c>
      <c r="F127" s="230" t="s">
        <v>523</v>
      </c>
      <c r="G127" s="231" t="s">
        <v>340</v>
      </c>
      <c r="H127" s="232">
        <v>38.47</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524</v>
      </c>
    </row>
    <row r="128" spans="2:47" s="1" customFormat="1" ht="13.5">
      <c r="B128" s="48"/>
      <c r="C128" s="76"/>
      <c r="D128" s="239" t="s">
        <v>269</v>
      </c>
      <c r="E128" s="76"/>
      <c r="F128" s="240" t="s">
        <v>525</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520</v>
      </c>
      <c r="G129" s="76"/>
      <c r="H129" s="76"/>
      <c r="I129" s="198"/>
      <c r="J129" s="76"/>
      <c r="K129" s="76"/>
      <c r="L129" s="74"/>
      <c r="M129" s="241"/>
      <c r="N129" s="49"/>
      <c r="O129" s="49"/>
      <c r="P129" s="49"/>
      <c r="Q129" s="49"/>
      <c r="R129" s="49"/>
      <c r="S129" s="49"/>
      <c r="T129" s="97"/>
      <c r="AT129" s="25" t="s">
        <v>343</v>
      </c>
      <c r="AU129" s="25" t="s">
        <v>92</v>
      </c>
    </row>
    <row r="130" spans="2:51" s="12" customFormat="1" ht="13.5">
      <c r="B130" s="253"/>
      <c r="C130" s="254"/>
      <c r="D130" s="239" t="s">
        <v>278</v>
      </c>
      <c r="E130" s="255" t="s">
        <v>40</v>
      </c>
      <c r="F130" s="256" t="s">
        <v>526</v>
      </c>
      <c r="G130" s="254"/>
      <c r="H130" s="257">
        <v>38.47</v>
      </c>
      <c r="I130" s="258"/>
      <c r="J130" s="254"/>
      <c r="K130" s="254"/>
      <c r="L130" s="259"/>
      <c r="M130" s="260"/>
      <c r="N130" s="261"/>
      <c r="O130" s="261"/>
      <c r="P130" s="261"/>
      <c r="Q130" s="261"/>
      <c r="R130" s="261"/>
      <c r="S130" s="261"/>
      <c r="T130" s="262"/>
      <c r="AT130" s="263" t="s">
        <v>278</v>
      </c>
      <c r="AU130" s="263" t="s">
        <v>92</v>
      </c>
      <c r="AV130" s="12" t="s">
        <v>92</v>
      </c>
      <c r="AW130" s="12" t="s">
        <v>47</v>
      </c>
      <c r="AX130" s="12" t="s">
        <v>24</v>
      </c>
      <c r="AY130" s="263" t="s">
        <v>261</v>
      </c>
    </row>
    <row r="131" spans="2:65" s="1" customFormat="1" ht="14.4" customHeight="1">
      <c r="B131" s="48"/>
      <c r="C131" s="228" t="s">
        <v>29</v>
      </c>
      <c r="D131" s="228" t="s">
        <v>262</v>
      </c>
      <c r="E131" s="229" t="s">
        <v>527</v>
      </c>
      <c r="F131" s="230" t="s">
        <v>528</v>
      </c>
      <c r="G131" s="231" t="s">
        <v>340</v>
      </c>
      <c r="H131" s="232">
        <v>19.23</v>
      </c>
      <c r="I131" s="233"/>
      <c r="J131" s="232">
        <f>ROUND(I131*H131,2)</f>
        <v>0</v>
      </c>
      <c r="K131" s="230" t="s">
        <v>266</v>
      </c>
      <c r="L131" s="74"/>
      <c r="M131" s="234" t="s">
        <v>40</v>
      </c>
      <c r="N131" s="235" t="s">
        <v>55</v>
      </c>
      <c r="O131" s="49"/>
      <c r="P131" s="236">
        <f>O131*H131</f>
        <v>0</v>
      </c>
      <c r="Q131" s="236">
        <v>0</v>
      </c>
      <c r="R131" s="236">
        <f>Q131*H131</f>
        <v>0</v>
      </c>
      <c r="S131" s="236">
        <v>0</v>
      </c>
      <c r="T131" s="237">
        <f>S131*H131</f>
        <v>0</v>
      </c>
      <c r="AR131" s="25" t="s">
        <v>287</v>
      </c>
      <c r="AT131" s="25" t="s">
        <v>262</v>
      </c>
      <c r="AU131" s="25" t="s">
        <v>92</v>
      </c>
      <c r="AY131" s="25" t="s">
        <v>261</v>
      </c>
      <c r="BE131" s="238">
        <f>IF(N131="základní",J131,0)</f>
        <v>0</v>
      </c>
      <c r="BF131" s="238">
        <f>IF(N131="snížená",J131,0)</f>
        <v>0</v>
      </c>
      <c r="BG131" s="238">
        <f>IF(N131="zákl. přenesená",J131,0)</f>
        <v>0</v>
      </c>
      <c r="BH131" s="238">
        <f>IF(N131="sníž. přenesená",J131,0)</f>
        <v>0</v>
      </c>
      <c r="BI131" s="238">
        <f>IF(N131="nulová",J131,0)</f>
        <v>0</v>
      </c>
      <c r="BJ131" s="25" t="s">
        <v>24</v>
      </c>
      <c r="BK131" s="238">
        <f>ROUND(I131*H131,2)</f>
        <v>0</v>
      </c>
      <c r="BL131" s="25" t="s">
        <v>287</v>
      </c>
      <c r="BM131" s="25" t="s">
        <v>529</v>
      </c>
    </row>
    <row r="132" spans="2:47" s="1" customFormat="1" ht="13.5">
      <c r="B132" s="48"/>
      <c r="C132" s="76"/>
      <c r="D132" s="239" t="s">
        <v>269</v>
      </c>
      <c r="E132" s="76"/>
      <c r="F132" s="240" t="s">
        <v>530</v>
      </c>
      <c r="G132" s="76"/>
      <c r="H132" s="76"/>
      <c r="I132" s="198"/>
      <c r="J132" s="76"/>
      <c r="K132" s="76"/>
      <c r="L132" s="74"/>
      <c r="M132" s="241"/>
      <c r="N132" s="49"/>
      <c r="O132" s="49"/>
      <c r="P132" s="49"/>
      <c r="Q132" s="49"/>
      <c r="R132" s="49"/>
      <c r="S132" s="49"/>
      <c r="T132" s="97"/>
      <c r="AT132" s="25" t="s">
        <v>269</v>
      </c>
      <c r="AU132" s="25" t="s">
        <v>92</v>
      </c>
    </row>
    <row r="133" spans="2:47" s="1" customFormat="1" ht="13.5">
      <c r="B133" s="48"/>
      <c r="C133" s="76"/>
      <c r="D133" s="239" t="s">
        <v>343</v>
      </c>
      <c r="E133" s="76"/>
      <c r="F133" s="242" t="s">
        <v>520</v>
      </c>
      <c r="G133" s="76"/>
      <c r="H133" s="76"/>
      <c r="I133" s="198"/>
      <c r="J133" s="76"/>
      <c r="K133" s="76"/>
      <c r="L133" s="74"/>
      <c r="M133" s="241"/>
      <c r="N133" s="49"/>
      <c r="O133" s="49"/>
      <c r="P133" s="49"/>
      <c r="Q133" s="49"/>
      <c r="R133" s="49"/>
      <c r="S133" s="49"/>
      <c r="T133" s="97"/>
      <c r="AT133" s="25" t="s">
        <v>343</v>
      </c>
      <c r="AU133" s="25" t="s">
        <v>92</v>
      </c>
    </row>
    <row r="134" spans="2:51" s="12" customFormat="1" ht="13.5">
      <c r="B134" s="253"/>
      <c r="C134" s="254"/>
      <c r="D134" s="239" t="s">
        <v>278</v>
      </c>
      <c r="E134" s="255" t="s">
        <v>40</v>
      </c>
      <c r="F134" s="256" t="s">
        <v>531</v>
      </c>
      <c r="G134" s="254"/>
      <c r="H134" s="257">
        <v>19.23</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324</v>
      </c>
      <c r="D135" s="228" t="s">
        <v>262</v>
      </c>
      <c r="E135" s="229" t="s">
        <v>532</v>
      </c>
      <c r="F135" s="230" t="s">
        <v>533</v>
      </c>
      <c r="G135" s="231" t="s">
        <v>340</v>
      </c>
      <c r="H135" s="232">
        <v>138</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534</v>
      </c>
    </row>
    <row r="136" spans="2:47" s="1" customFormat="1" ht="13.5">
      <c r="B136" s="48"/>
      <c r="C136" s="76"/>
      <c r="D136" s="239" t="s">
        <v>269</v>
      </c>
      <c r="E136" s="76"/>
      <c r="F136" s="240" t="s">
        <v>535</v>
      </c>
      <c r="G136" s="76"/>
      <c r="H136" s="76"/>
      <c r="I136" s="198"/>
      <c r="J136" s="76"/>
      <c r="K136" s="76"/>
      <c r="L136" s="74"/>
      <c r="M136" s="241"/>
      <c r="N136" s="49"/>
      <c r="O136" s="49"/>
      <c r="P136" s="49"/>
      <c r="Q136" s="49"/>
      <c r="R136" s="49"/>
      <c r="S136" s="49"/>
      <c r="T136" s="97"/>
      <c r="AT136" s="25" t="s">
        <v>269</v>
      </c>
      <c r="AU136" s="25" t="s">
        <v>92</v>
      </c>
    </row>
    <row r="137" spans="2:47" s="1" customFormat="1" ht="13.5">
      <c r="B137" s="48"/>
      <c r="C137" s="76"/>
      <c r="D137" s="239" t="s">
        <v>343</v>
      </c>
      <c r="E137" s="76"/>
      <c r="F137" s="242" t="s">
        <v>536</v>
      </c>
      <c r="G137" s="76"/>
      <c r="H137" s="76"/>
      <c r="I137" s="198"/>
      <c r="J137" s="76"/>
      <c r="K137" s="76"/>
      <c r="L137" s="74"/>
      <c r="M137" s="241"/>
      <c r="N137" s="49"/>
      <c r="O137" s="49"/>
      <c r="P137" s="49"/>
      <c r="Q137" s="49"/>
      <c r="R137" s="49"/>
      <c r="S137" s="49"/>
      <c r="T137" s="97"/>
      <c r="AT137" s="25" t="s">
        <v>343</v>
      </c>
      <c r="AU137" s="25" t="s">
        <v>92</v>
      </c>
    </row>
    <row r="138" spans="2:51" s="12" customFormat="1" ht="13.5">
      <c r="B138" s="253"/>
      <c r="C138" s="254"/>
      <c r="D138" s="239" t="s">
        <v>278</v>
      </c>
      <c r="E138" s="255" t="s">
        <v>40</v>
      </c>
      <c r="F138" s="256" t="s">
        <v>537</v>
      </c>
      <c r="G138" s="254"/>
      <c r="H138" s="257">
        <v>138</v>
      </c>
      <c r="I138" s="258"/>
      <c r="J138" s="254"/>
      <c r="K138" s="254"/>
      <c r="L138" s="259"/>
      <c r="M138" s="260"/>
      <c r="N138" s="261"/>
      <c r="O138" s="261"/>
      <c r="P138" s="261"/>
      <c r="Q138" s="261"/>
      <c r="R138" s="261"/>
      <c r="S138" s="261"/>
      <c r="T138" s="262"/>
      <c r="AT138" s="263" t="s">
        <v>278</v>
      </c>
      <c r="AU138" s="263" t="s">
        <v>92</v>
      </c>
      <c r="AV138" s="12" t="s">
        <v>92</v>
      </c>
      <c r="AW138" s="12" t="s">
        <v>47</v>
      </c>
      <c r="AX138" s="12" t="s">
        <v>24</v>
      </c>
      <c r="AY138" s="263" t="s">
        <v>261</v>
      </c>
    </row>
    <row r="139" spans="2:65" s="1" customFormat="1" ht="22.8" customHeight="1">
      <c r="B139" s="48"/>
      <c r="C139" s="228" t="s">
        <v>538</v>
      </c>
      <c r="D139" s="228" t="s">
        <v>262</v>
      </c>
      <c r="E139" s="229" t="s">
        <v>539</v>
      </c>
      <c r="F139" s="230" t="s">
        <v>540</v>
      </c>
      <c r="G139" s="231" t="s">
        <v>340</v>
      </c>
      <c r="H139" s="232">
        <v>509.8</v>
      </c>
      <c r="I139" s="233"/>
      <c r="J139" s="232">
        <f>ROUND(I139*H139,2)</f>
        <v>0</v>
      </c>
      <c r="K139" s="230" t="s">
        <v>266</v>
      </c>
      <c r="L139" s="74"/>
      <c r="M139" s="234" t="s">
        <v>40</v>
      </c>
      <c r="N139" s="235" t="s">
        <v>55</v>
      </c>
      <c r="O139" s="49"/>
      <c r="P139" s="236">
        <f>O139*H139</f>
        <v>0</v>
      </c>
      <c r="Q139" s="236">
        <v>0</v>
      </c>
      <c r="R139" s="236">
        <f>Q139*H139</f>
        <v>0</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541</v>
      </c>
    </row>
    <row r="140" spans="2:47" s="1" customFormat="1" ht="13.5">
      <c r="B140" s="48"/>
      <c r="C140" s="76"/>
      <c r="D140" s="239" t="s">
        <v>269</v>
      </c>
      <c r="E140" s="76"/>
      <c r="F140" s="240" t="s">
        <v>542</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543</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544</v>
      </c>
      <c r="G142" s="254"/>
      <c r="H142" s="257">
        <v>509.8</v>
      </c>
      <c r="I142" s="258"/>
      <c r="J142" s="254"/>
      <c r="K142" s="254"/>
      <c r="L142" s="259"/>
      <c r="M142" s="260"/>
      <c r="N142" s="261"/>
      <c r="O142" s="261"/>
      <c r="P142" s="261"/>
      <c r="Q142" s="261"/>
      <c r="R142" s="261"/>
      <c r="S142" s="261"/>
      <c r="T142" s="262"/>
      <c r="AT142" s="263" t="s">
        <v>278</v>
      </c>
      <c r="AU142" s="263" t="s">
        <v>92</v>
      </c>
      <c r="AV142" s="12" t="s">
        <v>92</v>
      </c>
      <c r="AW142" s="12" t="s">
        <v>47</v>
      </c>
      <c r="AX142" s="12" t="s">
        <v>24</v>
      </c>
      <c r="AY142" s="263" t="s">
        <v>261</v>
      </c>
    </row>
    <row r="143" spans="2:65" s="1" customFormat="1" ht="22.8" customHeight="1">
      <c r="B143" s="48"/>
      <c r="C143" s="228" t="s">
        <v>545</v>
      </c>
      <c r="D143" s="228" t="s">
        <v>262</v>
      </c>
      <c r="E143" s="229" t="s">
        <v>546</v>
      </c>
      <c r="F143" s="230" t="s">
        <v>547</v>
      </c>
      <c r="G143" s="231" t="s">
        <v>340</v>
      </c>
      <c r="H143" s="232">
        <v>152.94</v>
      </c>
      <c r="I143" s="233"/>
      <c r="J143" s="232">
        <f>ROUND(I143*H143,2)</f>
        <v>0</v>
      </c>
      <c r="K143" s="230" t="s">
        <v>266</v>
      </c>
      <c r="L143" s="74"/>
      <c r="M143" s="234" t="s">
        <v>40</v>
      </c>
      <c r="N143" s="235" t="s">
        <v>55</v>
      </c>
      <c r="O143" s="49"/>
      <c r="P143" s="236">
        <f>O143*H143</f>
        <v>0</v>
      </c>
      <c r="Q143" s="236">
        <v>0</v>
      </c>
      <c r="R143" s="236">
        <f>Q143*H143</f>
        <v>0</v>
      </c>
      <c r="S143" s="236">
        <v>0</v>
      </c>
      <c r="T143" s="237">
        <f>S143*H143</f>
        <v>0</v>
      </c>
      <c r="AR143" s="25" t="s">
        <v>287</v>
      </c>
      <c r="AT143" s="25" t="s">
        <v>262</v>
      </c>
      <c r="AU143" s="25" t="s">
        <v>92</v>
      </c>
      <c r="AY143" s="25" t="s">
        <v>261</v>
      </c>
      <c r="BE143" s="238">
        <f>IF(N143="základní",J143,0)</f>
        <v>0</v>
      </c>
      <c r="BF143" s="238">
        <f>IF(N143="snížená",J143,0)</f>
        <v>0</v>
      </c>
      <c r="BG143" s="238">
        <f>IF(N143="zákl. přenesená",J143,0)</f>
        <v>0</v>
      </c>
      <c r="BH143" s="238">
        <f>IF(N143="sníž. přenesená",J143,0)</f>
        <v>0</v>
      </c>
      <c r="BI143" s="238">
        <f>IF(N143="nulová",J143,0)</f>
        <v>0</v>
      </c>
      <c r="BJ143" s="25" t="s">
        <v>24</v>
      </c>
      <c r="BK143" s="238">
        <f>ROUND(I143*H143,2)</f>
        <v>0</v>
      </c>
      <c r="BL143" s="25" t="s">
        <v>287</v>
      </c>
      <c r="BM143" s="25" t="s">
        <v>548</v>
      </c>
    </row>
    <row r="144" spans="2:47" s="1" customFormat="1" ht="13.5">
      <c r="B144" s="48"/>
      <c r="C144" s="76"/>
      <c r="D144" s="239" t="s">
        <v>269</v>
      </c>
      <c r="E144" s="76"/>
      <c r="F144" s="240" t="s">
        <v>549</v>
      </c>
      <c r="G144" s="76"/>
      <c r="H144" s="76"/>
      <c r="I144" s="198"/>
      <c r="J144" s="76"/>
      <c r="K144" s="76"/>
      <c r="L144" s="74"/>
      <c r="M144" s="241"/>
      <c r="N144" s="49"/>
      <c r="O144" s="49"/>
      <c r="P144" s="49"/>
      <c r="Q144" s="49"/>
      <c r="R144" s="49"/>
      <c r="S144" s="49"/>
      <c r="T144" s="97"/>
      <c r="AT144" s="25" t="s">
        <v>269</v>
      </c>
      <c r="AU144" s="25" t="s">
        <v>92</v>
      </c>
    </row>
    <row r="145" spans="2:47" s="1" customFormat="1" ht="13.5">
      <c r="B145" s="48"/>
      <c r="C145" s="76"/>
      <c r="D145" s="239" t="s">
        <v>343</v>
      </c>
      <c r="E145" s="76"/>
      <c r="F145" s="242" t="s">
        <v>543</v>
      </c>
      <c r="G145" s="76"/>
      <c r="H145" s="76"/>
      <c r="I145" s="198"/>
      <c r="J145" s="76"/>
      <c r="K145" s="76"/>
      <c r="L145" s="74"/>
      <c r="M145" s="241"/>
      <c r="N145" s="49"/>
      <c r="O145" s="49"/>
      <c r="P145" s="49"/>
      <c r="Q145" s="49"/>
      <c r="R145" s="49"/>
      <c r="S145" s="49"/>
      <c r="T145" s="97"/>
      <c r="AT145" s="25" t="s">
        <v>343</v>
      </c>
      <c r="AU145" s="25" t="s">
        <v>92</v>
      </c>
    </row>
    <row r="146" spans="2:51" s="12" customFormat="1" ht="13.5">
      <c r="B146" s="253"/>
      <c r="C146" s="254"/>
      <c r="D146" s="239" t="s">
        <v>278</v>
      </c>
      <c r="E146" s="254"/>
      <c r="F146" s="256" t="s">
        <v>550</v>
      </c>
      <c r="G146" s="254"/>
      <c r="H146" s="257">
        <v>152.94</v>
      </c>
      <c r="I146" s="258"/>
      <c r="J146" s="254"/>
      <c r="K146" s="254"/>
      <c r="L146" s="259"/>
      <c r="M146" s="260"/>
      <c r="N146" s="261"/>
      <c r="O146" s="261"/>
      <c r="P146" s="261"/>
      <c r="Q146" s="261"/>
      <c r="R146" s="261"/>
      <c r="S146" s="261"/>
      <c r="T146" s="262"/>
      <c r="AT146" s="263" t="s">
        <v>278</v>
      </c>
      <c r="AU146" s="263" t="s">
        <v>92</v>
      </c>
      <c r="AV146" s="12" t="s">
        <v>92</v>
      </c>
      <c r="AW146" s="12" t="s">
        <v>6</v>
      </c>
      <c r="AX146" s="12" t="s">
        <v>24</v>
      </c>
      <c r="AY146" s="263" t="s">
        <v>261</v>
      </c>
    </row>
    <row r="147" spans="2:65" s="1" customFormat="1" ht="22.8" customHeight="1">
      <c r="B147" s="48"/>
      <c r="C147" s="228" t="s">
        <v>551</v>
      </c>
      <c r="D147" s="228" t="s">
        <v>262</v>
      </c>
      <c r="E147" s="229" t="s">
        <v>552</v>
      </c>
      <c r="F147" s="230" t="s">
        <v>553</v>
      </c>
      <c r="G147" s="231" t="s">
        <v>340</v>
      </c>
      <c r="H147" s="232">
        <v>11.96</v>
      </c>
      <c r="I147" s="233"/>
      <c r="J147" s="232">
        <f>ROUND(I147*H147,2)</f>
        <v>0</v>
      </c>
      <c r="K147" s="230" t="s">
        <v>266</v>
      </c>
      <c r="L147" s="74"/>
      <c r="M147" s="234" t="s">
        <v>40</v>
      </c>
      <c r="N147" s="235" t="s">
        <v>55</v>
      </c>
      <c r="O147" s="49"/>
      <c r="P147" s="236">
        <f>O147*H147</f>
        <v>0</v>
      </c>
      <c r="Q147" s="236">
        <v>0</v>
      </c>
      <c r="R147" s="236">
        <f>Q147*H147</f>
        <v>0</v>
      </c>
      <c r="S147" s="236">
        <v>0</v>
      </c>
      <c r="T147" s="237">
        <f>S147*H147</f>
        <v>0</v>
      </c>
      <c r="AR147" s="25" t="s">
        <v>287</v>
      </c>
      <c r="AT147" s="25" t="s">
        <v>262</v>
      </c>
      <c r="AU147" s="25" t="s">
        <v>92</v>
      </c>
      <c r="AY147" s="25" t="s">
        <v>261</v>
      </c>
      <c r="BE147" s="238">
        <f>IF(N147="základní",J147,0)</f>
        <v>0</v>
      </c>
      <c r="BF147" s="238">
        <f>IF(N147="snížená",J147,0)</f>
        <v>0</v>
      </c>
      <c r="BG147" s="238">
        <f>IF(N147="zákl. přenesená",J147,0)</f>
        <v>0</v>
      </c>
      <c r="BH147" s="238">
        <f>IF(N147="sníž. přenesená",J147,0)</f>
        <v>0</v>
      </c>
      <c r="BI147" s="238">
        <f>IF(N147="nulová",J147,0)</f>
        <v>0</v>
      </c>
      <c r="BJ147" s="25" t="s">
        <v>24</v>
      </c>
      <c r="BK147" s="238">
        <f>ROUND(I147*H147,2)</f>
        <v>0</v>
      </c>
      <c r="BL147" s="25" t="s">
        <v>287</v>
      </c>
      <c r="BM147" s="25" t="s">
        <v>554</v>
      </c>
    </row>
    <row r="148" spans="2:47" s="1" customFormat="1" ht="13.5">
      <c r="B148" s="48"/>
      <c r="C148" s="76"/>
      <c r="D148" s="239" t="s">
        <v>269</v>
      </c>
      <c r="E148" s="76"/>
      <c r="F148" s="240" t="s">
        <v>555</v>
      </c>
      <c r="G148" s="76"/>
      <c r="H148" s="76"/>
      <c r="I148" s="198"/>
      <c r="J148" s="76"/>
      <c r="K148" s="76"/>
      <c r="L148" s="74"/>
      <c r="M148" s="241"/>
      <c r="N148" s="49"/>
      <c r="O148" s="49"/>
      <c r="P148" s="49"/>
      <c r="Q148" s="49"/>
      <c r="R148" s="49"/>
      <c r="S148" s="49"/>
      <c r="T148" s="97"/>
      <c r="AT148" s="25" t="s">
        <v>269</v>
      </c>
      <c r="AU148" s="25" t="s">
        <v>92</v>
      </c>
    </row>
    <row r="149" spans="2:47" s="1" customFormat="1" ht="13.5">
      <c r="B149" s="48"/>
      <c r="C149" s="76"/>
      <c r="D149" s="239" t="s">
        <v>343</v>
      </c>
      <c r="E149" s="76"/>
      <c r="F149" s="242" t="s">
        <v>556</v>
      </c>
      <c r="G149" s="76"/>
      <c r="H149" s="76"/>
      <c r="I149" s="198"/>
      <c r="J149" s="76"/>
      <c r="K149" s="76"/>
      <c r="L149" s="74"/>
      <c r="M149" s="241"/>
      <c r="N149" s="49"/>
      <c r="O149" s="49"/>
      <c r="P149" s="49"/>
      <c r="Q149" s="49"/>
      <c r="R149" s="49"/>
      <c r="S149" s="49"/>
      <c r="T149" s="97"/>
      <c r="AT149" s="25" t="s">
        <v>343</v>
      </c>
      <c r="AU149" s="25" t="s">
        <v>92</v>
      </c>
    </row>
    <row r="150" spans="2:51" s="12" customFormat="1" ht="13.5">
      <c r="B150" s="253"/>
      <c r="C150" s="254"/>
      <c r="D150" s="239" t="s">
        <v>278</v>
      </c>
      <c r="E150" s="255" t="s">
        <v>40</v>
      </c>
      <c r="F150" s="256" t="s">
        <v>557</v>
      </c>
      <c r="G150" s="254"/>
      <c r="H150" s="257">
        <v>11.96</v>
      </c>
      <c r="I150" s="258"/>
      <c r="J150" s="254"/>
      <c r="K150" s="254"/>
      <c r="L150" s="259"/>
      <c r="M150" s="260"/>
      <c r="N150" s="261"/>
      <c r="O150" s="261"/>
      <c r="P150" s="261"/>
      <c r="Q150" s="261"/>
      <c r="R150" s="261"/>
      <c r="S150" s="261"/>
      <c r="T150" s="262"/>
      <c r="AT150" s="263" t="s">
        <v>278</v>
      </c>
      <c r="AU150" s="263" t="s">
        <v>92</v>
      </c>
      <c r="AV150" s="12" t="s">
        <v>92</v>
      </c>
      <c r="AW150" s="12" t="s">
        <v>47</v>
      </c>
      <c r="AX150" s="12" t="s">
        <v>24</v>
      </c>
      <c r="AY150" s="263" t="s">
        <v>261</v>
      </c>
    </row>
    <row r="151" spans="2:65" s="1" customFormat="1" ht="22.8" customHeight="1">
      <c r="B151" s="48"/>
      <c r="C151" s="228" t="s">
        <v>10</v>
      </c>
      <c r="D151" s="228" t="s">
        <v>262</v>
      </c>
      <c r="E151" s="229" t="s">
        <v>558</v>
      </c>
      <c r="F151" s="230" t="s">
        <v>559</v>
      </c>
      <c r="G151" s="231" t="s">
        <v>340</v>
      </c>
      <c r="H151" s="232">
        <v>3.59</v>
      </c>
      <c r="I151" s="233"/>
      <c r="J151" s="232">
        <f>ROUND(I151*H151,2)</f>
        <v>0</v>
      </c>
      <c r="K151" s="230" t="s">
        <v>266</v>
      </c>
      <c r="L151" s="74"/>
      <c r="M151" s="234" t="s">
        <v>40</v>
      </c>
      <c r="N151" s="235" t="s">
        <v>55</v>
      </c>
      <c r="O151" s="49"/>
      <c r="P151" s="236">
        <f>O151*H151</f>
        <v>0</v>
      </c>
      <c r="Q151" s="236">
        <v>0</v>
      </c>
      <c r="R151" s="236">
        <f>Q151*H151</f>
        <v>0</v>
      </c>
      <c r="S151" s="236">
        <v>0</v>
      </c>
      <c r="T151" s="237">
        <f>S151*H151</f>
        <v>0</v>
      </c>
      <c r="AR151" s="25" t="s">
        <v>287</v>
      </c>
      <c r="AT151" s="25" t="s">
        <v>262</v>
      </c>
      <c r="AU151" s="25" t="s">
        <v>92</v>
      </c>
      <c r="AY151" s="25" t="s">
        <v>261</v>
      </c>
      <c r="BE151" s="238">
        <f>IF(N151="základní",J151,0)</f>
        <v>0</v>
      </c>
      <c r="BF151" s="238">
        <f>IF(N151="snížená",J151,0)</f>
        <v>0</v>
      </c>
      <c r="BG151" s="238">
        <f>IF(N151="zákl. přenesená",J151,0)</f>
        <v>0</v>
      </c>
      <c r="BH151" s="238">
        <f>IF(N151="sníž. přenesená",J151,0)</f>
        <v>0</v>
      </c>
      <c r="BI151" s="238">
        <f>IF(N151="nulová",J151,0)</f>
        <v>0</v>
      </c>
      <c r="BJ151" s="25" t="s">
        <v>24</v>
      </c>
      <c r="BK151" s="238">
        <f>ROUND(I151*H151,2)</f>
        <v>0</v>
      </c>
      <c r="BL151" s="25" t="s">
        <v>287</v>
      </c>
      <c r="BM151" s="25" t="s">
        <v>560</v>
      </c>
    </row>
    <row r="152" spans="2:47" s="1" customFormat="1" ht="13.5">
      <c r="B152" s="48"/>
      <c r="C152" s="76"/>
      <c r="D152" s="239" t="s">
        <v>269</v>
      </c>
      <c r="E152" s="76"/>
      <c r="F152" s="240" t="s">
        <v>561</v>
      </c>
      <c r="G152" s="76"/>
      <c r="H152" s="76"/>
      <c r="I152" s="198"/>
      <c r="J152" s="76"/>
      <c r="K152" s="76"/>
      <c r="L152" s="74"/>
      <c r="M152" s="241"/>
      <c r="N152" s="49"/>
      <c r="O152" s="49"/>
      <c r="P152" s="49"/>
      <c r="Q152" s="49"/>
      <c r="R152" s="49"/>
      <c r="S152" s="49"/>
      <c r="T152" s="97"/>
      <c r="AT152" s="25" t="s">
        <v>269</v>
      </c>
      <c r="AU152" s="25" t="s">
        <v>92</v>
      </c>
    </row>
    <row r="153" spans="2:47" s="1" customFormat="1" ht="13.5">
      <c r="B153" s="48"/>
      <c r="C153" s="76"/>
      <c r="D153" s="239" t="s">
        <v>343</v>
      </c>
      <c r="E153" s="76"/>
      <c r="F153" s="242" t="s">
        <v>556</v>
      </c>
      <c r="G153" s="76"/>
      <c r="H153" s="76"/>
      <c r="I153" s="198"/>
      <c r="J153" s="76"/>
      <c r="K153" s="76"/>
      <c r="L153" s="74"/>
      <c r="M153" s="241"/>
      <c r="N153" s="49"/>
      <c r="O153" s="49"/>
      <c r="P153" s="49"/>
      <c r="Q153" s="49"/>
      <c r="R153" s="49"/>
      <c r="S153" s="49"/>
      <c r="T153" s="97"/>
      <c r="AT153" s="25" t="s">
        <v>343</v>
      </c>
      <c r="AU153" s="25" t="s">
        <v>92</v>
      </c>
    </row>
    <row r="154" spans="2:51" s="12" customFormat="1" ht="13.5">
      <c r="B154" s="253"/>
      <c r="C154" s="254"/>
      <c r="D154" s="239" t="s">
        <v>278</v>
      </c>
      <c r="E154" s="254"/>
      <c r="F154" s="256" t="s">
        <v>562</v>
      </c>
      <c r="G154" s="254"/>
      <c r="H154" s="257">
        <v>3.59</v>
      </c>
      <c r="I154" s="258"/>
      <c r="J154" s="254"/>
      <c r="K154" s="254"/>
      <c r="L154" s="259"/>
      <c r="M154" s="260"/>
      <c r="N154" s="261"/>
      <c r="O154" s="261"/>
      <c r="P154" s="261"/>
      <c r="Q154" s="261"/>
      <c r="R154" s="261"/>
      <c r="S154" s="261"/>
      <c r="T154" s="262"/>
      <c r="AT154" s="263" t="s">
        <v>278</v>
      </c>
      <c r="AU154" s="263" t="s">
        <v>92</v>
      </c>
      <c r="AV154" s="12" t="s">
        <v>92</v>
      </c>
      <c r="AW154" s="12" t="s">
        <v>6</v>
      </c>
      <c r="AX154" s="12" t="s">
        <v>24</v>
      </c>
      <c r="AY154" s="263" t="s">
        <v>261</v>
      </c>
    </row>
    <row r="155" spans="2:65" s="1" customFormat="1" ht="22.8" customHeight="1">
      <c r="B155" s="48"/>
      <c r="C155" s="228" t="s">
        <v>563</v>
      </c>
      <c r="D155" s="228" t="s">
        <v>262</v>
      </c>
      <c r="E155" s="229" t="s">
        <v>369</v>
      </c>
      <c r="F155" s="230" t="s">
        <v>370</v>
      </c>
      <c r="G155" s="231" t="s">
        <v>340</v>
      </c>
      <c r="H155" s="232">
        <v>509</v>
      </c>
      <c r="I155" s="233"/>
      <c r="J155" s="232">
        <f>ROUND(I155*H155,2)</f>
        <v>0</v>
      </c>
      <c r="K155" s="230" t="s">
        <v>266</v>
      </c>
      <c r="L155" s="74"/>
      <c r="M155" s="234" t="s">
        <v>40</v>
      </c>
      <c r="N155" s="235" t="s">
        <v>55</v>
      </c>
      <c r="O155" s="49"/>
      <c r="P155" s="236">
        <f>O155*H155</f>
        <v>0</v>
      </c>
      <c r="Q155" s="236">
        <v>0</v>
      </c>
      <c r="R155" s="236">
        <f>Q155*H155</f>
        <v>0</v>
      </c>
      <c r="S155" s="236">
        <v>0</v>
      </c>
      <c r="T155" s="237">
        <f>S155*H155</f>
        <v>0</v>
      </c>
      <c r="AR155" s="25" t="s">
        <v>287</v>
      </c>
      <c r="AT155" s="25" t="s">
        <v>262</v>
      </c>
      <c r="AU155" s="25" t="s">
        <v>92</v>
      </c>
      <c r="AY155" s="25" t="s">
        <v>261</v>
      </c>
      <c r="BE155" s="238">
        <f>IF(N155="základní",J155,0)</f>
        <v>0</v>
      </c>
      <c r="BF155" s="238">
        <f>IF(N155="snížená",J155,0)</f>
        <v>0</v>
      </c>
      <c r="BG155" s="238">
        <f>IF(N155="zákl. přenesená",J155,0)</f>
        <v>0</v>
      </c>
      <c r="BH155" s="238">
        <f>IF(N155="sníž. přenesená",J155,0)</f>
        <v>0</v>
      </c>
      <c r="BI155" s="238">
        <f>IF(N155="nulová",J155,0)</f>
        <v>0</v>
      </c>
      <c r="BJ155" s="25" t="s">
        <v>24</v>
      </c>
      <c r="BK155" s="238">
        <f>ROUND(I155*H155,2)</f>
        <v>0</v>
      </c>
      <c r="BL155" s="25" t="s">
        <v>287</v>
      </c>
      <c r="BM155" s="25" t="s">
        <v>564</v>
      </c>
    </row>
    <row r="156" spans="2:47" s="1" customFormat="1" ht="13.5">
      <c r="B156" s="48"/>
      <c r="C156" s="76"/>
      <c r="D156" s="239" t="s">
        <v>269</v>
      </c>
      <c r="E156" s="76"/>
      <c r="F156" s="240" t="s">
        <v>372</v>
      </c>
      <c r="G156" s="76"/>
      <c r="H156" s="76"/>
      <c r="I156" s="198"/>
      <c r="J156" s="76"/>
      <c r="K156" s="76"/>
      <c r="L156" s="74"/>
      <c r="M156" s="241"/>
      <c r="N156" s="49"/>
      <c r="O156" s="49"/>
      <c r="P156" s="49"/>
      <c r="Q156" s="49"/>
      <c r="R156" s="49"/>
      <c r="S156" s="49"/>
      <c r="T156" s="97"/>
      <c r="AT156" s="25" t="s">
        <v>269</v>
      </c>
      <c r="AU156" s="25" t="s">
        <v>92</v>
      </c>
    </row>
    <row r="157" spans="2:51" s="12" customFormat="1" ht="13.5">
      <c r="B157" s="253"/>
      <c r="C157" s="254"/>
      <c r="D157" s="239" t="s">
        <v>278</v>
      </c>
      <c r="E157" s="255" t="s">
        <v>40</v>
      </c>
      <c r="F157" s="256" t="s">
        <v>565</v>
      </c>
      <c r="G157" s="254"/>
      <c r="H157" s="257">
        <v>509</v>
      </c>
      <c r="I157" s="258"/>
      <c r="J157" s="254"/>
      <c r="K157" s="254"/>
      <c r="L157" s="259"/>
      <c r="M157" s="260"/>
      <c r="N157" s="261"/>
      <c r="O157" s="261"/>
      <c r="P157" s="261"/>
      <c r="Q157" s="261"/>
      <c r="R157" s="261"/>
      <c r="S157" s="261"/>
      <c r="T157" s="262"/>
      <c r="AT157" s="263" t="s">
        <v>278</v>
      </c>
      <c r="AU157" s="263" t="s">
        <v>92</v>
      </c>
      <c r="AV157" s="12" t="s">
        <v>92</v>
      </c>
      <c r="AW157" s="12" t="s">
        <v>47</v>
      </c>
      <c r="AX157" s="12" t="s">
        <v>24</v>
      </c>
      <c r="AY157" s="263" t="s">
        <v>261</v>
      </c>
    </row>
    <row r="158" spans="2:65" s="1" customFormat="1" ht="14.4" customHeight="1">
      <c r="B158" s="48"/>
      <c r="C158" s="228" t="s">
        <v>566</v>
      </c>
      <c r="D158" s="228" t="s">
        <v>262</v>
      </c>
      <c r="E158" s="229" t="s">
        <v>567</v>
      </c>
      <c r="F158" s="230" t="s">
        <v>568</v>
      </c>
      <c r="G158" s="231" t="s">
        <v>474</v>
      </c>
      <c r="H158" s="232">
        <v>17</v>
      </c>
      <c r="I158" s="233"/>
      <c r="J158" s="232">
        <f>ROUND(I158*H158,2)</f>
        <v>0</v>
      </c>
      <c r="K158" s="230" t="s">
        <v>266</v>
      </c>
      <c r="L158" s="74"/>
      <c r="M158" s="234" t="s">
        <v>40</v>
      </c>
      <c r="N158" s="235" t="s">
        <v>55</v>
      </c>
      <c r="O158" s="49"/>
      <c r="P158" s="236">
        <f>O158*H158</f>
        <v>0</v>
      </c>
      <c r="Q158" s="236">
        <v>0</v>
      </c>
      <c r="R158" s="236">
        <f>Q158*H158</f>
        <v>0</v>
      </c>
      <c r="S158" s="236">
        <v>0</v>
      </c>
      <c r="T158" s="237">
        <f>S158*H158</f>
        <v>0</v>
      </c>
      <c r="AR158" s="25" t="s">
        <v>287</v>
      </c>
      <c r="AT158" s="25" t="s">
        <v>262</v>
      </c>
      <c r="AU158" s="25" t="s">
        <v>92</v>
      </c>
      <c r="AY158" s="25" t="s">
        <v>261</v>
      </c>
      <c r="BE158" s="238">
        <f>IF(N158="základní",J158,0)</f>
        <v>0</v>
      </c>
      <c r="BF158" s="238">
        <f>IF(N158="snížená",J158,0)</f>
        <v>0</v>
      </c>
      <c r="BG158" s="238">
        <f>IF(N158="zákl. přenesená",J158,0)</f>
        <v>0</v>
      </c>
      <c r="BH158" s="238">
        <f>IF(N158="sníž. přenesená",J158,0)</f>
        <v>0</v>
      </c>
      <c r="BI158" s="238">
        <f>IF(N158="nulová",J158,0)</f>
        <v>0</v>
      </c>
      <c r="BJ158" s="25" t="s">
        <v>24</v>
      </c>
      <c r="BK158" s="238">
        <f>ROUND(I158*H158,2)</f>
        <v>0</v>
      </c>
      <c r="BL158" s="25" t="s">
        <v>287</v>
      </c>
      <c r="BM158" s="25" t="s">
        <v>569</v>
      </c>
    </row>
    <row r="159" spans="2:47" s="1" customFormat="1" ht="13.5">
      <c r="B159" s="48"/>
      <c r="C159" s="76"/>
      <c r="D159" s="239" t="s">
        <v>269</v>
      </c>
      <c r="E159" s="76"/>
      <c r="F159" s="240" t="s">
        <v>570</v>
      </c>
      <c r="G159" s="76"/>
      <c r="H159" s="76"/>
      <c r="I159" s="198"/>
      <c r="J159" s="76"/>
      <c r="K159" s="76"/>
      <c r="L159" s="74"/>
      <c r="M159" s="241"/>
      <c r="N159" s="49"/>
      <c r="O159" s="49"/>
      <c r="P159" s="49"/>
      <c r="Q159" s="49"/>
      <c r="R159" s="49"/>
      <c r="S159" s="49"/>
      <c r="T159" s="97"/>
      <c r="AT159" s="25" t="s">
        <v>269</v>
      </c>
      <c r="AU159" s="25" t="s">
        <v>92</v>
      </c>
    </row>
    <row r="160" spans="2:51" s="12" customFormat="1" ht="13.5">
      <c r="B160" s="253"/>
      <c r="C160" s="254"/>
      <c r="D160" s="239" t="s">
        <v>278</v>
      </c>
      <c r="E160" s="255" t="s">
        <v>40</v>
      </c>
      <c r="F160" s="256" t="s">
        <v>571</v>
      </c>
      <c r="G160" s="254"/>
      <c r="H160" s="257">
        <v>17</v>
      </c>
      <c r="I160" s="258"/>
      <c r="J160" s="254"/>
      <c r="K160" s="254"/>
      <c r="L160" s="259"/>
      <c r="M160" s="260"/>
      <c r="N160" s="261"/>
      <c r="O160" s="261"/>
      <c r="P160" s="261"/>
      <c r="Q160" s="261"/>
      <c r="R160" s="261"/>
      <c r="S160" s="261"/>
      <c r="T160" s="262"/>
      <c r="AT160" s="263" t="s">
        <v>278</v>
      </c>
      <c r="AU160" s="263" t="s">
        <v>92</v>
      </c>
      <c r="AV160" s="12" t="s">
        <v>92</v>
      </c>
      <c r="AW160" s="12" t="s">
        <v>47</v>
      </c>
      <c r="AX160" s="12" t="s">
        <v>24</v>
      </c>
      <c r="AY160" s="263" t="s">
        <v>261</v>
      </c>
    </row>
    <row r="161" spans="2:65" s="1" customFormat="1" ht="14.4" customHeight="1">
      <c r="B161" s="48"/>
      <c r="C161" s="228" t="s">
        <v>572</v>
      </c>
      <c r="D161" s="228" t="s">
        <v>262</v>
      </c>
      <c r="E161" s="229" t="s">
        <v>573</v>
      </c>
      <c r="F161" s="230" t="s">
        <v>574</v>
      </c>
      <c r="G161" s="231" t="s">
        <v>474</v>
      </c>
      <c r="H161" s="232">
        <v>19</v>
      </c>
      <c r="I161" s="233"/>
      <c r="J161" s="232">
        <f>ROUND(I161*H161,2)</f>
        <v>0</v>
      </c>
      <c r="K161" s="230" t="s">
        <v>266</v>
      </c>
      <c r="L161" s="74"/>
      <c r="M161" s="234" t="s">
        <v>40</v>
      </c>
      <c r="N161" s="235" t="s">
        <v>55</v>
      </c>
      <c r="O161" s="49"/>
      <c r="P161" s="236">
        <f>O161*H161</f>
        <v>0</v>
      </c>
      <c r="Q161" s="236">
        <v>0</v>
      </c>
      <c r="R161" s="236">
        <f>Q161*H161</f>
        <v>0</v>
      </c>
      <c r="S161" s="236">
        <v>0</v>
      </c>
      <c r="T161" s="237">
        <f>S161*H161</f>
        <v>0</v>
      </c>
      <c r="AR161" s="25" t="s">
        <v>287</v>
      </c>
      <c r="AT161" s="25" t="s">
        <v>262</v>
      </c>
      <c r="AU161" s="25" t="s">
        <v>92</v>
      </c>
      <c r="AY161" s="25" t="s">
        <v>261</v>
      </c>
      <c r="BE161" s="238">
        <f>IF(N161="základní",J161,0)</f>
        <v>0</v>
      </c>
      <c r="BF161" s="238">
        <f>IF(N161="snížená",J161,0)</f>
        <v>0</v>
      </c>
      <c r="BG161" s="238">
        <f>IF(N161="zákl. přenesená",J161,0)</f>
        <v>0</v>
      </c>
      <c r="BH161" s="238">
        <f>IF(N161="sníž. přenesená",J161,0)</f>
        <v>0</v>
      </c>
      <c r="BI161" s="238">
        <f>IF(N161="nulová",J161,0)</f>
        <v>0</v>
      </c>
      <c r="BJ161" s="25" t="s">
        <v>24</v>
      </c>
      <c r="BK161" s="238">
        <f>ROUND(I161*H161,2)</f>
        <v>0</v>
      </c>
      <c r="BL161" s="25" t="s">
        <v>287</v>
      </c>
      <c r="BM161" s="25" t="s">
        <v>575</v>
      </c>
    </row>
    <row r="162" spans="2:47" s="1" customFormat="1" ht="13.5">
      <c r="B162" s="48"/>
      <c r="C162" s="76"/>
      <c r="D162" s="239" t="s">
        <v>269</v>
      </c>
      <c r="E162" s="76"/>
      <c r="F162" s="240" t="s">
        <v>576</v>
      </c>
      <c r="G162" s="76"/>
      <c r="H162" s="76"/>
      <c r="I162" s="198"/>
      <c r="J162" s="76"/>
      <c r="K162" s="76"/>
      <c r="L162" s="74"/>
      <c r="M162" s="241"/>
      <c r="N162" s="49"/>
      <c r="O162" s="49"/>
      <c r="P162" s="49"/>
      <c r="Q162" s="49"/>
      <c r="R162" s="49"/>
      <c r="S162" s="49"/>
      <c r="T162" s="97"/>
      <c r="AT162" s="25" t="s">
        <v>269</v>
      </c>
      <c r="AU162" s="25" t="s">
        <v>92</v>
      </c>
    </row>
    <row r="163" spans="2:51" s="12" customFormat="1" ht="13.5">
      <c r="B163" s="253"/>
      <c r="C163" s="254"/>
      <c r="D163" s="239" t="s">
        <v>278</v>
      </c>
      <c r="E163" s="255" t="s">
        <v>40</v>
      </c>
      <c r="F163" s="256" t="s">
        <v>577</v>
      </c>
      <c r="G163" s="254"/>
      <c r="H163" s="257">
        <v>19</v>
      </c>
      <c r="I163" s="258"/>
      <c r="J163" s="254"/>
      <c r="K163" s="254"/>
      <c r="L163" s="259"/>
      <c r="M163" s="260"/>
      <c r="N163" s="261"/>
      <c r="O163" s="261"/>
      <c r="P163" s="261"/>
      <c r="Q163" s="261"/>
      <c r="R163" s="261"/>
      <c r="S163" s="261"/>
      <c r="T163" s="262"/>
      <c r="AT163" s="263" t="s">
        <v>278</v>
      </c>
      <c r="AU163" s="263" t="s">
        <v>92</v>
      </c>
      <c r="AV163" s="12" t="s">
        <v>92</v>
      </c>
      <c r="AW163" s="12" t="s">
        <v>47</v>
      </c>
      <c r="AX163" s="12" t="s">
        <v>24</v>
      </c>
      <c r="AY163" s="263" t="s">
        <v>261</v>
      </c>
    </row>
    <row r="164" spans="2:65" s="1" customFormat="1" ht="14.4" customHeight="1">
      <c r="B164" s="48"/>
      <c r="C164" s="228" t="s">
        <v>578</v>
      </c>
      <c r="D164" s="228" t="s">
        <v>262</v>
      </c>
      <c r="E164" s="229" t="s">
        <v>579</v>
      </c>
      <c r="F164" s="230" t="s">
        <v>580</v>
      </c>
      <c r="G164" s="231" t="s">
        <v>474</v>
      </c>
      <c r="H164" s="232">
        <v>1</v>
      </c>
      <c r="I164" s="233"/>
      <c r="J164" s="232">
        <f>ROUND(I164*H164,2)</f>
        <v>0</v>
      </c>
      <c r="K164" s="230" t="s">
        <v>266</v>
      </c>
      <c r="L164" s="74"/>
      <c r="M164" s="234" t="s">
        <v>40</v>
      </c>
      <c r="N164" s="235" t="s">
        <v>55</v>
      </c>
      <c r="O164" s="49"/>
      <c r="P164" s="236">
        <f>O164*H164</f>
        <v>0</v>
      </c>
      <c r="Q164" s="236">
        <v>0</v>
      </c>
      <c r="R164" s="236">
        <f>Q164*H164</f>
        <v>0</v>
      </c>
      <c r="S164" s="236">
        <v>0</v>
      </c>
      <c r="T164" s="237">
        <f>S164*H164</f>
        <v>0</v>
      </c>
      <c r="AR164" s="25" t="s">
        <v>287</v>
      </c>
      <c r="AT164" s="25" t="s">
        <v>262</v>
      </c>
      <c r="AU164" s="25" t="s">
        <v>92</v>
      </c>
      <c r="AY164" s="25" t="s">
        <v>261</v>
      </c>
      <c r="BE164" s="238">
        <f>IF(N164="základní",J164,0)</f>
        <v>0</v>
      </c>
      <c r="BF164" s="238">
        <f>IF(N164="snížená",J164,0)</f>
        <v>0</v>
      </c>
      <c r="BG164" s="238">
        <f>IF(N164="zákl. přenesená",J164,0)</f>
        <v>0</v>
      </c>
      <c r="BH164" s="238">
        <f>IF(N164="sníž. přenesená",J164,0)</f>
        <v>0</v>
      </c>
      <c r="BI164" s="238">
        <f>IF(N164="nulová",J164,0)</f>
        <v>0</v>
      </c>
      <c r="BJ164" s="25" t="s">
        <v>24</v>
      </c>
      <c r="BK164" s="238">
        <f>ROUND(I164*H164,2)</f>
        <v>0</v>
      </c>
      <c r="BL164" s="25" t="s">
        <v>287</v>
      </c>
      <c r="BM164" s="25" t="s">
        <v>581</v>
      </c>
    </row>
    <row r="165" spans="2:47" s="1" customFormat="1" ht="13.5">
      <c r="B165" s="48"/>
      <c r="C165" s="76"/>
      <c r="D165" s="239" t="s">
        <v>269</v>
      </c>
      <c r="E165" s="76"/>
      <c r="F165" s="240" t="s">
        <v>582</v>
      </c>
      <c r="G165" s="76"/>
      <c r="H165" s="76"/>
      <c r="I165" s="198"/>
      <c r="J165" s="76"/>
      <c r="K165" s="76"/>
      <c r="L165" s="74"/>
      <c r="M165" s="241"/>
      <c r="N165" s="49"/>
      <c r="O165" s="49"/>
      <c r="P165" s="49"/>
      <c r="Q165" s="49"/>
      <c r="R165" s="49"/>
      <c r="S165" s="49"/>
      <c r="T165" s="97"/>
      <c r="AT165" s="25" t="s">
        <v>269</v>
      </c>
      <c r="AU165" s="25" t="s">
        <v>92</v>
      </c>
    </row>
    <row r="166" spans="2:51" s="12" customFormat="1" ht="13.5">
      <c r="B166" s="253"/>
      <c r="C166" s="254"/>
      <c r="D166" s="239" t="s">
        <v>278</v>
      </c>
      <c r="E166" s="255" t="s">
        <v>40</v>
      </c>
      <c r="F166" s="256" t="s">
        <v>583</v>
      </c>
      <c r="G166" s="254"/>
      <c r="H166" s="257">
        <v>1</v>
      </c>
      <c r="I166" s="258"/>
      <c r="J166" s="254"/>
      <c r="K166" s="254"/>
      <c r="L166" s="259"/>
      <c r="M166" s="260"/>
      <c r="N166" s="261"/>
      <c r="O166" s="261"/>
      <c r="P166" s="261"/>
      <c r="Q166" s="261"/>
      <c r="R166" s="261"/>
      <c r="S166" s="261"/>
      <c r="T166" s="262"/>
      <c r="AT166" s="263" t="s">
        <v>278</v>
      </c>
      <c r="AU166" s="263" t="s">
        <v>92</v>
      </c>
      <c r="AV166" s="12" t="s">
        <v>92</v>
      </c>
      <c r="AW166" s="12" t="s">
        <v>47</v>
      </c>
      <c r="AX166" s="12" t="s">
        <v>24</v>
      </c>
      <c r="AY166" s="263" t="s">
        <v>261</v>
      </c>
    </row>
    <row r="167" spans="2:65" s="1" customFormat="1" ht="22.8" customHeight="1">
      <c r="B167" s="48"/>
      <c r="C167" s="228" t="s">
        <v>584</v>
      </c>
      <c r="D167" s="228" t="s">
        <v>262</v>
      </c>
      <c r="E167" s="229" t="s">
        <v>585</v>
      </c>
      <c r="F167" s="230" t="s">
        <v>586</v>
      </c>
      <c r="G167" s="231" t="s">
        <v>474</v>
      </c>
      <c r="H167" s="232">
        <v>34</v>
      </c>
      <c r="I167" s="233"/>
      <c r="J167" s="232">
        <f>ROUND(I167*H167,2)</f>
        <v>0</v>
      </c>
      <c r="K167" s="230" t="s">
        <v>266</v>
      </c>
      <c r="L167" s="74"/>
      <c r="M167" s="234" t="s">
        <v>40</v>
      </c>
      <c r="N167" s="235" t="s">
        <v>55</v>
      </c>
      <c r="O167" s="49"/>
      <c r="P167" s="236">
        <f>O167*H167</f>
        <v>0</v>
      </c>
      <c r="Q167" s="236">
        <v>0</v>
      </c>
      <c r="R167" s="236">
        <f>Q167*H167</f>
        <v>0</v>
      </c>
      <c r="S167" s="236">
        <v>0</v>
      </c>
      <c r="T167" s="237">
        <f>S167*H167</f>
        <v>0</v>
      </c>
      <c r="AR167" s="25" t="s">
        <v>287</v>
      </c>
      <c r="AT167" s="25" t="s">
        <v>262</v>
      </c>
      <c r="AU167" s="25" t="s">
        <v>92</v>
      </c>
      <c r="AY167" s="25" t="s">
        <v>261</v>
      </c>
      <c r="BE167" s="238">
        <f>IF(N167="základní",J167,0)</f>
        <v>0</v>
      </c>
      <c r="BF167" s="238">
        <f>IF(N167="snížená",J167,0)</f>
        <v>0</v>
      </c>
      <c r="BG167" s="238">
        <f>IF(N167="zákl. přenesená",J167,0)</f>
        <v>0</v>
      </c>
      <c r="BH167" s="238">
        <f>IF(N167="sníž. přenesená",J167,0)</f>
        <v>0</v>
      </c>
      <c r="BI167" s="238">
        <f>IF(N167="nulová",J167,0)</f>
        <v>0</v>
      </c>
      <c r="BJ167" s="25" t="s">
        <v>24</v>
      </c>
      <c r="BK167" s="238">
        <f>ROUND(I167*H167,2)</f>
        <v>0</v>
      </c>
      <c r="BL167" s="25" t="s">
        <v>287</v>
      </c>
      <c r="BM167" s="25" t="s">
        <v>587</v>
      </c>
    </row>
    <row r="168" spans="2:47" s="1" customFormat="1" ht="13.5">
      <c r="B168" s="48"/>
      <c r="C168" s="76"/>
      <c r="D168" s="239" t="s">
        <v>269</v>
      </c>
      <c r="E168" s="76"/>
      <c r="F168" s="240" t="s">
        <v>588</v>
      </c>
      <c r="G168" s="76"/>
      <c r="H168" s="76"/>
      <c r="I168" s="198"/>
      <c r="J168" s="76"/>
      <c r="K168" s="76"/>
      <c r="L168" s="74"/>
      <c r="M168" s="241"/>
      <c r="N168" s="49"/>
      <c r="O168" s="49"/>
      <c r="P168" s="49"/>
      <c r="Q168" s="49"/>
      <c r="R168" s="49"/>
      <c r="S168" s="49"/>
      <c r="T168" s="97"/>
      <c r="AT168" s="25" t="s">
        <v>269</v>
      </c>
      <c r="AU168" s="25" t="s">
        <v>92</v>
      </c>
    </row>
    <row r="169" spans="2:51" s="12" customFormat="1" ht="13.5">
      <c r="B169" s="253"/>
      <c r="C169" s="254"/>
      <c r="D169" s="239" t="s">
        <v>278</v>
      </c>
      <c r="E169" s="255" t="s">
        <v>40</v>
      </c>
      <c r="F169" s="256" t="s">
        <v>589</v>
      </c>
      <c r="G169" s="254"/>
      <c r="H169" s="257">
        <v>34</v>
      </c>
      <c r="I169" s="258"/>
      <c r="J169" s="254"/>
      <c r="K169" s="254"/>
      <c r="L169" s="259"/>
      <c r="M169" s="260"/>
      <c r="N169" s="261"/>
      <c r="O169" s="261"/>
      <c r="P169" s="261"/>
      <c r="Q169" s="261"/>
      <c r="R169" s="261"/>
      <c r="S169" s="261"/>
      <c r="T169" s="262"/>
      <c r="AT169" s="263" t="s">
        <v>278</v>
      </c>
      <c r="AU169" s="263" t="s">
        <v>92</v>
      </c>
      <c r="AV169" s="12" t="s">
        <v>92</v>
      </c>
      <c r="AW169" s="12" t="s">
        <v>47</v>
      </c>
      <c r="AX169" s="12" t="s">
        <v>24</v>
      </c>
      <c r="AY169" s="263" t="s">
        <v>261</v>
      </c>
    </row>
    <row r="170" spans="2:65" s="1" customFormat="1" ht="22.8" customHeight="1">
      <c r="B170" s="48"/>
      <c r="C170" s="228" t="s">
        <v>9</v>
      </c>
      <c r="D170" s="228" t="s">
        <v>262</v>
      </c>
      <c r="E170" s="229" t="s">
        <v>590</v>
      </c>
      <c r="F170" s="230" t="s">
        <v>591</v>
      </c>
      <c r="G170" s="231" t="s">
        <v>474</v>
      </c>
      <c r="H170" s="232">
        <v>38</v>
      </c>
      <c r="I170" s="233"/>
      <c r="J170" s="232">
        <f>ROUND(I170*H170,2)</f>
        <v>0</v>
      </c>
      <c r="K170" s="230" t="s">
        <v>266</v>
      </c>
      <c r="L170" s="74"/>
      <c r="M170" s="234" t="s">
        <v>40</v>
      </c>
      <c r="N170" s="235" t="s">
        <v>55</v>
      </c>
      <c r="O170" s="49"/>
      <c r="P170" s="236">
        <f>O170*H170</f>
        <v>0</v>
      </c>
      <c r="Q170" s="236">
        <v>0</v>
      </c>
      <c r="R170" s="236">
        <f>Q170*H170</f>
        <v>0</v>
      </c>
      <c r="S170" s="236">
        <v>0</v>
      </c>
      <c r="T170" s="237">
        <f>S170*H170</f>
        <v>0</v>
      </c>
      <c r="AR170" s="25" t="s">
        <v>287</v>
      </c>
      <c r="AT170" s="25" t="s">
        <v>262</v>
      </c>
      <c r="AU170" s="25" t="s">
        <v>92</v>
      </c>
      <c r="AY170" s="25" t="s">
        <v>261</v>
      </c>
      <c r="BE170" s="238">
        <f>IF(N170="základní",J170,0)</f>
        <v>0</v>
      </c>
      <c r="BF170" s="238">
        <f>IF(N170="snížená",J170,0)</f>
        <v>0</v>
      </c>
      <c r="BG170" s="238">
        <f>IF(N170="zákl. přenesená",J170,0)</f>
        <v>0</v>
      </c>
      <c r="BH170" s="238">
        <f>IF(N170="sníž. přenesená",J170,0)</f>
        <v>0</v>
      </c>
      <c r="BI170" s="238">
        <f>IF(N170="nulová",J170,0)</f>
        <v>0</v>
      </c>
      <c r="BJ170" s="25" t="s">
        <v>24</v>
      </c>
      <c r="BK170" s="238">
        <f>ROUND(I170*H170,2)</f>
        <v>0</v>
      </c>
      <c r="BL170" s="25" t="s">
        <v>287</v>
      </c>
      <c r="BM170" s="25" t="s">
        <v>592</v>
      </c>
    </row>
    <row r="171" spans="2:47" s="1" customFormat="1" ht="13.5">
      <c r="B171" s="48"/>
      <c r="C171" s="76"/>
      <c r="D171" s="239" t="s">
        <v>269</v>
      </c>
      <c r="E171" s="76"/>
      <c r="F171" s="240" t="s">
        <v>593</v>
      </c>
      <c r="G171" s="76"/>
      <c r="H171" s="76"/>
      <c r="I171" s="198"/>
      <c r="J171" s="76"/>
      <c r="K171" s="76"/>
      <c r="L171" s="74"/>
      <c r="M171" s="241"/>
      <c r="N171" s="49"/>
      <c r="O171" s="49"/>
      <c r="P171" s="49"/>
      <c r="Q171" s="49"/>
      <c r="R171" s="49"/>
      <c r="S171" s="49"/>
      <c r="T171" s="97"/>
      <c r="AT171" s="25" t="s">
        <v>269</v>
      </c>
      <c r="AU171" s="25" t="s">
        <v>92</v>
      </c>
    </row>
    <row r="172" spans="2:51" s="12" customFormat="1" ht="13.5">
      <c r="B172" s="253"/>
      <c r="C172" s="254"/>
      <c r="D172" s="239" t="s">
        <v>278</v>
      </c>
      <c r="E172" s="255" t="s">
        <v>40</v>
      </c>
      <c r="F172" s="256" t="s">
        <v>594</v>
      </c>
      <c r="G172" s="254"/>
      <c r="H172" s="257">
        <v>38</v>
      </c>
      <c r="I172" s="258"/>
      <c r="J172" s="254"/>
      <c r="K172" s="254"/>
      <c r="L172" s="259"/>
      <c r="M172" s="260"/>
      <c r="N172" s="261"/>
      <c r="O172" s="261"/>
      <c r="P172" s="261"/>
      <c r="Q172" s="261"/>
      <c r="R172" s="261"/>
      <c r="S172" s="261"/>
      <c r="T172" s="262"/>
      <c r="AT172" s="263" t="s">
        <v>278</v>
      </c>
      <c r="AU172" s="263" t="s">
        <v>92</v>
      </c>
      <c r="AV172" s="12" t="s">
        <v>92</v>
      </c>
      <c r="AW172" s="12" t="s">
        <v>47</v>
      </c>
      <c r="AX172" s="12" t="s">
        <v>24</v>
      </c>
      <c r="AY172" s="263" t="s">
        <v>261</v>
      </c>
    </row>
    <row r="173" spans="2:65" s="1" customFormat="1" ht="22.8" customHeight="1">
      <c r="B173" s="48"/>
      <c r="C173" s="228" t="s">
        <v>595</v>
      </c>
      <c r="D173" s="228" t="s">
        <v>262</v>
      </c>
      <c r="E173" s="229" t="s">
        <v>596</v>
      </c>
      <c r="F173" s="230" t="s">
        <v>597</v>
      </c>
      <c r="G173" s="231" t="s">
        <v>474</v>
      </c>
      <c r="H173" s="232">
        <v>2</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598</v>
      </c>
    </row>
    <row r="174" spans="2:47" s="1" customFormat="1" ht="13.5">
      <c r="B174" s="48"/>
      <c r="C174" s="76"/>
      <c r="D174" s="239" t="s">
        <v>269</v>
      </c>
      <c r="E174" s="76"/>
      <c r="F174" s="240" t="s">
        <v>599</v>
      </c>
      <c r="G174" s="76"/>
      <c r="H174" s="76"/>
      <c r="I174" s="198"/>
      <c r="J174" s="76"/>
      <c r="K174" s="76"/>
      <c r="L174" s="74"/>
      <c r="M174" s="241"/>
      <c r="N174" s="49"/>
      <c r="O174" s="49"/>
      <c r="P174" s="49"/>
      <c r="Q174" s="49"/>
      <c r="R174" s="49"/>
      <c r="S174" s="49"/>
      <c r="T174" s="97"/>
      <c r="AT174" s="25" t="s">
        <v>269</v>
      </c>
      <c r="AU174" s="25" t="s">
        <v>92</v>
      </c>
    </row>
    <row r="175" spans="2:51" s="12" customFormat="1" ht="13.5">
      <c r="B175" s="253"/>
      <c r="C175" s="254"/>
      <c r="D175" s="239" t="s">
        <v>278</v>
      </c>
      <c r="E175" s="255" t="s">
        <v>40</v>
      </c>
      <c r="F175" s="256" t="s">
        <v>600</v>
      </c>
      <c r="G175" s="254"/>
      <c r="H175" s="257">
        <v>2</v>
      </c>
      <c r="I175" s="258"/>
      <c r="J175" s="254"/>
      <c r="K175" s="254"/>
      <c r="L175" s="259"/>
      <c r="M175" s="260"/>
      <c r="N175" s="261"/>
      <c r="O175" s="261"/>
      <c r="P175" s="261"/>
      <c r="Q175" s="261"/>
      <c r="R175" s="261"/>
      <c r="S175" s="261"/>
      <c r="T175" s="262"/>
      <c r="AT175" s="263" t="s">
        <v>278</v>
      </c>
      <c r="AU175" s="263" t="s">
        <v>92</v>
      </c>
      <c r="AV175" s="12" t="s">
        <v>92</v>
      </c>
      <c r="AW175" s="12" t="s">
        <v>47</v>
      </c>
      <c r="AX175" s="12" t="s">
        <v>24</v>
      </c>
      <c r="AY175" s="263" t="s">
        <v>261</v>
      </c>
    </row>
    <row r="176" spans="2:65" s="1" customFormat="1" ht="22.8" customHeight="1">
      <c r="B176" s="48"/>
      <c r="C176" s="228" t="s">
        <v>601</v>
      </c>
      <c r="D176" s="228" t="s">
        <v>262</v>
      </c>
      <c r="E176" s="229" t="s">
        <v>346</v>
      </c>
      <c r="F176" s="230" t="s">
        <v>347</v>
      </c>
      <c r="G176" s="231" t="s">
        <v>340</v>
      </c>
      <c r="H176" s="232">
        <v>509</v>
      </c>
      <c r="I176" s="233"/>
      <c r="J176" s="232">
        <f>ROUND(I176*H176,2)</f>
        <v>0</v>
      </c>
      <c r="K176" s="230" t="s">
        <v>266</v>
      </c>
      <c r="L176" s="74"/>
      <c r="M176" s="234" t="s">
        <v>40</v>
      </c>
      <c r="N176" s="235" t="s">
        <v>55</v>
      </c>
      <c r="O176" s="49"/>
      <c r="P176" s="236">
        <f>O176*H176</f>
        <v>0</v>
      </c>
      <c r="Q176" s="236">
        <v>0</v>
      </c>
      <c r="R176" s="236">
        <f>Q176*H176</f>
        <v>0</v>
      </c>
      <c r="S176" s="236">
        <v>0</v>
      </c>
      <c r="T176" s="237">
        <f>S176*H176</f>
        <v>0</v>
      </c>
      <c r="AR176" s="25" t="s">
        <v>287</v>
      </c>
      <c r="AT176" s="25" t="s">
        <v>262</v>
      </c>
      <c r="AU176" s="25" t="s">
        <v>92</v>
      </c>
      <c r="AY176" s="25" t="s">
        <v>261</v>
      </c>
      <c r="BE176" s="238">
        <f>IF(N176="základní",J176,0)</f>
        <v>0</v>
      </c>
      <c r="BF176" s="238">
        <f>IF(N176="snížená",J176,0)</f>
        <v>0</v>
      </c>
      <c r="BG176" s="238">
        <f>IF(N176="zákl. přenesená",J176,0)</f>
        <v>0</v>
      </c>
      <c r="BH176" s="238">
        <f>IF(N176="sníž. přenesená",J176,0)</f>
        <v>0</v>
      </c>
      <c r="BI176" s="238">
        <f>IF(N176="nulová",J176,0)</f>
        <v>0</v>
      </c>
      <c r="BJ176" s="25" t="s">
        <v>24</v>
      </c>
      <c r="BK176" s="238">
        <f>ROUND(I176*H176,2)</f>
        <v>0</v>
      </c>
      <c r="BL176" s="25" t="s">
        <v>287</v>
      </c>
      <c r="BM176" s="25" t="s">
        <v>602</v>
      </c>
    </row>
    <row r="177" spans="2:47" s="1" customFormat="1" ht="13.5">
      <c r="B177" s="48"/>
      <c r="C177" s="76"/>
      <c r="D177" s="239" t="s">
        <v>269</v>
      </c>
      <c r="E177" s="76"/>
      <c r="F177" s="240" t="s">
        <v>349</v>
      </c>
      <c r="G177" s="76"/>
      <c r="H177" s="76"/>
      <c r="I177" s="198"/>
      <c r="J177" s="76"/>
      <c r="K177" s="76"/>
      <c r="L177" s="74"/>
      <c r="M177" s="241"/>
      <c r="N177" s="49"/>
      <c r="O177" s="49"/>
      <c r="P177" s="49"/>
      <c r="Q177" s="49"/>
      <c r="R177" s="49"/>
      <c r="S177" s="49"/>
      <c r="T177" s="97"/>
      <c r="AT177" s="25" t="s">
        <v>269</v>
      </c>
      <c r="AU177" s="25" t="s">
        <v>92</v>
      </c>
    </row>
    <row r="178" spans="2:51" s="12" customFormat="1" ht="13.5">
      <c r="B178" s="253"/>
      <c r="C178" s="254"/>
      <c r="D178" s="239" t="s">
        <v>278</v>
      </c>
      <c r="E178" s="255" t="s">
        <v>40</v>
      </c>
      <c r="F178" s="256" t="s">
        <v>603</v>
      </c>
      <c r="G178" s="254"/>
      <c r="H178" s="257">
        <v>509</v>
      </c>
      <c r="I178" s="258"/>
      <c r="J178" s="254"/>
      <c r="K178" s="254"/>
      <c r="L178" s="259"/>
      <c r="M178" s="260"/>
      <c r="N178" s="261"/>
      <c r="O178" s="261"/>
      <c r="P178" s="261"/>
      <c r="Q178" s="261"/>
      <c r="R178" s="261"/>
      <c r="S178" s="261"/>
      <c r="T178" s="262"/>
      <c r="AT178" s="263" t="s">
        <v>278</v>
      </c>
      <c r="AU178" s="263" t="s">
        <v>92</v>
      </c>
      <c r="AV178" s="12" t="s">
        <v>92</v>
      </c>
      <c r="AW178" s="12" t="s">
        <v>47</v>
      </c>
      <c r="AX178" s="12" t="s">
        <v>24</v>
      </c>
      <c r="AY178" s="263" t="s">
        <v>261</v>
      </c>
    </row>
    <row r="179" spans="2:65" s="1" customFormat="1" ht="14.4" customHeight="1">
      <c r="B179" s="48"/>
      <c r="C179" s="228" t="s">
        <v>604</v>
      </c>
      <c r="D179" s="228" t="s">
        <v>262</v>
      </c>
      <c r="E179" s="229" t="s">
        <v>408</v>
      </c>
      <c r="F179" s="230" t="s">
        <v>409</v>
      </c>
      <c r="G179" s="231" t="s">
        <v>340</v>
      </c>
      <c r="H179" s="232">
        <v>509</v>
      </c>
      <c r="I179" s="233"/>
      <c r="J179" s="232">
        <f>ROUND(I179*H179,2)</f>
        <v>0</v>
      </c>
      <c r="K179" s="230" t="s">
        <v>266</v>
      </c>
      <c r="L179" s="74"/>
      <c r="M179" s="234" t="s">
        <v>40</v>
      </c>
      <c r="N179" s="235" t="s">
        <v>55</v>
      </c>
      <c r="O179" s="49"/>
      <c r="P179" s="236">
        <f>O179*H179</f>
        <v>0</v>
      </c>
      <c r="Q179" s="236">
        <v>0</v>
      </c>
      <c r="R179" s="236">
        <f>Q179*H179</f>
        <v>0</v>
      </c>
      <c r="S179" s="236">
        <v>0</v>
      </c>
      <c r="T179" s="237">
        <f>S179*H179</f>
        <v>0</v>
      </c>
      <c r="AR179" s="25" t="s">
        <v>287</v>
      </c>
      <c r="AT179" s="25" t="s">
        <v>262</v>
      </c>
      <c r="AU179" s="25" t="s">
        <v>92</v>
      </c>
      <c r="AY179" s="25" t="s">
        <v>261</v>
      </c>
      <c r="BE179" s="238">
        <f>IF(N179="základní",J179,0)</f>
        <v>0</v>
      </c>
      <c r="BF179" s="238">
        <f>IF(N179="snížená",J179,0)</f>
        <v>0</v>
      </c>
      <c r="BG179" s="238">
        <f>IF(N179="zákl. přenesená",J179,0)</f>
        <v>0</v>
      </c>
      <c r="BH179" s="238">
        <f>IF(N179="sníž. přenesená",J179,0)</f>
        <v>0</v>
      </c>
      <c r="BI179" s="238">
        <f>IF(N179="nulová",J179,0)</f>
        <v>0</v>
      </c>
      <c r="BJ179" s="25" t="s">
        <v>24</v>
      </c>
      <c r="BK179" s="238">
        <f>ROUND(I179*H179,2)</f>
        <v>0</v>
      </c>
      <c r="BL179" s="25" t="s">
        <v>287</v>
      </c>
      <c r="BM179" s="25" t="s">
        <v>605</v>
      </c>
    </row>
    <row r="180" spans="2:47" s="1" customFormat="1" ht="13.5">
      <c r="B180" s="48"/>
      <c r="C180" s="76"/>
      <c r="D180" s="239" t="s">
        <v>269</v>
      </c>
      <c r="E180" s="76"/>
      <c r="F180" s="240" t="s">
        <v>411</v>
      </c>
      <c r="G180" s="76"/>
      <c r="H180" s="76"/>
      <c r="I180" s="198"/>
      <c r="J180" s="76"/>
      <c r="K180" s="76"/>
      <c r="L180" s="74"/>
      <c r="M180" s="241"/>
      <c r="N180" s="49"/>
      <c r="O180" s="49"/>
      <c r="P180" s="49"/>
      <c r="Q180" s="49"/>
      <c r="R180" s="49"/>
      <c r="S180" s="49"/>
      <c r="T180" s="97"/>
      <c r="AT180" s="25" t="s">
        <v>269</v>
      </c>
      <c r="AU180" s="25" t="s">
        <v>92</v>
      </c>
    </row>
    <row r="181" spans="2:51" s="12" customFormat="1" ht="13.5">
      <c r="B181" s="253"/>
      <c r="C181" s="254"/>
      <c r="D181" s="239" t="s">
        <v>278</v>
      </c>
      <c r="E181" s="255" t="s">
        <v>40</v>
      </c>
      <c r="F181" s="256" t="s">
        <v>606</v>
      </c>
      <c r="G181" s="254"/>
      <c r="H181" s="257">
        <v>509</v>
      </c>
      <c r="I181" s="258"/>
      <c r="J181" s="254"/>
      <c r="K181" s="254"/>
      <c r="L181" s="259"/>
      <c r="M181" s="260"/>
      <c r="N181" s="261"/>
      <c r="O181" s="261"/>
      <c r="P181" s="261"/>
      <c r="Q181" s="261"/>
      <c r="R181" s="261"/>
      <c r="S181" s="261"/>
      <c r="T181" s="262"/>
      <c r="AT181" s="263" t="s">
        <v>278</v>
      </c>
      <c r="AU181" s="263" t="s">
        <v>92</v>
      </c>
      <c r="AV181" s="12" t="s">
        <v>92</v>
      </c>
      <c r="AW181" s="12" t="s">
        <v>47</v>
      </c>
      <c r="AX181" s="12" t="s">
        <v>24</v>
      </c>
      <c r="AY181" s="263" t="s">
        <v>261</v>
      </c>
    </row>
    <row r="182" spans="2:65" s="1" customFormat="1" ht="22.8" customHeight="1">
      <c r="B182" s="48"/>
      <c r="C182" s="228" t="s">
        <v>607</v>
      </c>
      <c r="D182" s="228" t="s">
        <v>262</v>
      </c>
      <c r="E182" s="229" t="s">
        <v>608</v>
      </c>
      <c r="F182" s="230" t="s">
        <v>609</v>
      </c>
      <c r="G182" s="231" t="s">
        <v>340</v>
      </c>
      <c r="H182" s="232">
        <v>91.56</v>
      </c>
      <c r="I182" s="233"/>
      <c r="J182" s="232">
        <f>ROUND(I182*H182,2)</f>
        <v>0</v>
      </c>
      <c r="K182" s="230" t="s">
        <v>266</v>
      </c>
      <c r="L182" s="74"/>
      <c r="M182" s="234" t="s">
        <v>40</v>
      </c>
      <c r="N182" s="235" t="s">
        <v>55</v>
      </c>
      <c r="O182" s="49"/>
      <c r="P182" s="236">
        <f>O182*H182</f>
        <v>0</v>
      </c>
      <c r="Q182" s="236">
        <v>0</v>
      </c>
      <c r="R182" s="236">
        <f>Q182*H182</f>
        <v>0</v>
      </c>
      <c r="S182" s="236">
        <v>0</v>
      </c>
      <c r="T182" s="237">
        <f>S182*H182</f>
        <v>0</v>
      </c>
      <c r="AR182" s="25" t="s">
        <v>287</v>
      </c>
      <c r="AT182" s="25" t="s">
        <v>262</v>
      </c>
      <c r="AU182" s="25" t="s">
        <v>92</v>
      </c>
      <c r="AY182" s="25" t="s">
        <v>261</v>
      </c>
      <c r="BE182" s="238">
        <f>IF(N182="základní",J182,0)</f>
        <v>0</v>
      </c>
      <c r="BF182" s="238">
        <f>IF(N182="snížená",J182,0)</f>
        <v>0</v>
      </c>
      <c r="BG182" s="238">
        <f>IF(N182="zákl. přenesená",J182,0)</f>
        <v>0</v>
      </c>
      <c r="BH182" s="238">
        <f>IF(N182="sníž. přenesená",J182,0)</f>
        <v>0</v>
      </c>
      <c r="BI182" s="238">
        <f>IF(N182="nulová",J182,0)</f>
        <v>0</v>
      </c>
      <c r="BJ182" s="25" t="s">
        <v>24</v>
      </c>
      <c r="BK182" s="238">
        <f>ROUND(I182*H182,2)</f>
        <v>0</v>
      </c>
      <c r="BL182" s="25" t="s">
        <v>287</v>
      </c>
      <c r="BM182" s="25" t="s">
        <v>610</v>
      </c>
    </row>
    <row r="183" spans="2:47" s="1" customFormat="1" ht="13.5">
      <c r="B183" s="48"/>
      <c r="C183" s="76"/>
      <c r="D183" s="239" t="s">
        <v>269</v>
      </c>
      <c r="E183" s="76"/>
      <c r="F183" s="240" t="s">
        <v>611</v>
      </c>
      <c r="G183" s="76"/>
      <c r="H183" s="76"/>
      <c r="I183" s="198"/>
      <c r="J183" s="76"/>
      <c r="K183" s="76"/>
      <c r="L183" s="74"/>
      <c r="M183" s="241"/>
      <c r="N183" s="49"/>
      <c r="O183" s="49"/>
      <c r="P183" s="49"/>
      <c r="Q183" s="49"/>
      <c r="R183" s="49"/>
      <c r="S183" s="49"/>
      <c r="T183" s="97"/>
      <c r="AT183" s="25" t="s">
        <v>269</v>
      </c>
      <c r="AU183" s="25" t="s">
        <v>92</v>
      </c>
    </row>
    <row r="184" spans="2:47" s="1" customFormat="1" ht="13.5">
      <c r="B184" s="48"/>
      <c r="C184" s="76"/>
      <c r="D184" s="239" t="s">
        <v>343</v>
      </c>
      <c r="E184" s="76"/>
      <c r="F184" s="310" t="s">
        <v>612</v>
      </c>
      <c r="G184" s="76"/>
      <c r="H184" s="76"/>
      <c r="I184" s="198"/>
      <c r="J184" s="76"/>
      <c r="K184" s="76"/>
      <c r="L184" s="74"/>
      <c r="M184" s="241"/>
      <c r="N184" s="49"/>
      <c r="O184" s="49"/>
      <c r="P184" s="49"/>
      <c r="Q184" s="49"/>
      <c r="R184" s="49"/>
      <c r="S184" s="49"/>
      <c r="T184" s="97"/>
      <c r="AT184" s="25" t="s">
        <v>343</v>
      </c>
      <c r="AU184" s="25" t="s">
        <v>92</v>
      </c>
    </row>
    <row r="185" spans="2:47" s="1" customFormat="1" ht="13.5">
      <c r="B185" s="48"/>
      <c r="C185" s="76"/>
      <c r="D185" s="239" t="s">
        <v>271</v>
      </c>
      <c r="E185" s="76"/>
      <c r="F185" s="242" t="s">
        <v>613</v>
      </c>
      <c r="G185" s="76"/>
      <c r="H185" s="76"/>
      <c r="I185" s="198"/>
      <c r="J185" s="76"/>
      <c r="K185" s="76"/>
      <c r="L185" s="74"/>
      <c r="M185" s="241"/>
      <c r="N185" s="49"/>
      <c r="O185" s="49"/>
      <c r="P185" s="49"/>
      <c r="Q185" s="49"/>
      <c r="R185" s="49"/>
      <c r="S185" s="49"/>
      <c r="T185" s="97"/>
      <c r="AT185" s="25" t="s">
        <v>271</v>
      </c>
      <c r="AU185" s="25" t="s">
        <v>92</v>
      </c>
    </row>
    <row r="186" spans="2:51" s="12" customFormat="1" ht="13.5">
      <c r="B186" s="253"/>
      <c r="C186" s="254"/>
      <c r="D186" s="239" t="s">
        <v>278</v>
      </c>
      <c r="E186" s="255" t="s">
        <v>40</v>
      </c>
      <c r="F186" s="256" t="s">
        <v>614</v>
      </c>
      <c r="G186" s="254"/>
      <c r="H186" s="257">
        <v>91.56</v>
      </c>
      <c r="I186" s="258"/>
      <c r="J186" s="254"/>
      <c r="K186" s="254"/>
      <c r="L186" s="259"/>
      <c r="M186" s="260"/>
      <c r="N186" s="261"/>
      <c r="O186" s="261"/>
      <c r="P186" s="261"/>
      <c r="Q186" s="261"/>
      <c r="R186" s="261"/>
      <c r="S186" s="261"/>
      <c r="T186" s="262"/>
      <c r="AT186" s="263" t="s">
        <v>278</v>
      </c>
      <c r="AU186" s="263" t="s">
        <v>92</v>
      </c>
      <c r="AV186" s="12" t="s">
        <v>92</v>
      </c>
      <c r="AW186" s="12" t="s">
        <v>47</v>
      </c>
      <c r="AX186" s="12" t="s">
        <v>24</v>
      </c>
      <c r="AY186" s="263" t="s">
        <v>261</v>
      </c>
    </row>
    <row r="187" spans="2:65" s="1" customFormat="1" ht="22.8" customHeight="1">
      <c r="B187" s="48"/>
      <c r="C187" s="228" t="s">
        <v>615</v>
      </c>
      <c r="D187" s="228" t="s">
        <v>262</v>
      </c>
      <c r="E187" s="229" t="s">
        <v>616</v>
      </c>
      <c r="F187" s="230" t="s">
        <v>617</v>
      </c>
      <c r="G187" s="231" t="s">
        <v>340</v>
      </c>
      <c r="H187" s="232">
        <v>509</v>
      </c>
      <c r="I187" s="233"/>
      <c r="J187" s="232">
        <f>ROUND(I187*H187,2)</f>
        <v>0</v>
      </c>
      <c r="K187" s="230" t="s">
        <v>266</v>
      </c>
      <c r="L187" s="74"/>
      <c r="M187" s="234" t="s">
        <v>40</v>
      </c>
      <c r="N187" s="235" t="s">
        <v>55</v>
      </c>
      <c r="O187" s="49"/>
      <c r="P187" s="236">
        <f>O187*H187</f>
        <v>0</v>
      </c>
      <c r="Q187" s="236">
        <v>0</v>
      </c>
      <c r="R187" s="236">
        <f>Q187*H187</f>
        <v>0</v>
      </c>
      <c r="S187" s="236">
        <v>0</v>
      </c>
      <c r="T187" s="237">
        <f>S187*H187</f>
        <v>0</v>
      </c>
      <c r="AR187" s="25" t="s">
        <v>287</v>
      </c>
      <c r="AT187" s="25" t="s">
        <v>262</v>
      </c>
      <c r="AU187" s="25" t="s">
        <v>92</v>
      </c>
      <c r="AY187" s="25" t="s">
        <v>261</v>
      </c>
      <c r="BE187" s="238">
        <f>IF(N187="základní",J187,0)</f>
        <v>0</v>
      </c>
      <c r="BF187" s="238">
        <f>IF(N187="snížená",J187,0)</f>
        <v>0</v>
      </c>
      <c r="BG187" s="238">
        <f>IF(N187="zákl. přenesená",J187,0)</f>
        <v>0</v>
      </c>
      <c r="BH187" s="238">
        <f>IF(N187="sníž. přenesená",J187,0)</f>
        <v>0</v>
      </c>
      <c r="BI187" s="238">
        <f>IF(N187="nulová",J187,0)</f>
        <v>0</v>
      </c>
      <c r="BJ187" s="25" t="s">
        <v>24</v>
      </c>
      <c r="BK187" s="238">
        <f>ROUND(I187*H187,2)</f>
        <v>0</v>
      </c>
      <c r="BL187" s="25" t="s">
        <v>287</v>
      </c>
      <c r="BM187" s="25" t="s">
        <v>618</v>
      </c>
    </row>
    <row r="188" spans="2:47" s="1" customFormat="1" ht="13.5">
      <c r="B188" s="48"/>
      <c r="C188" s="76"/>
      <c r="D188" s="239" t="s">
        <v>269</v>
      </c>
      <c r="E188" s="76"/>
      <c r="F188" s="240" t="s">
        <v>619</v>
      </c>
      <c r="G188" s="76"/>
      <c r="H188" s="76"/>
      <c r="I188" s="198"/>
      <c r="J188" s="76"/>
      <c r="K188" s="76"/>
      <c r="L188" s="74"/>
      <c r="M188" s="241"/>
      <c r="N188" s="49"/>
      <c r="O188" s="49"/>
      <c r="P188" s="49"/>
      <c r="Q188" s="49"/>
      <c r="R188" s="49"/>
      <c r="S188" s="49"/>
      <c r="T188" s="97"/>
      <c r="AT188" s="25" t="s">
        <v>269</v>
      </c>
      <c r="AU188" s="25" t="s">
        <v>92</v>
      </c>
    </row>
    <row r="189" spans="2:47" s="1" customFormat="1" ht="13.5">
      <c r="B189" s="48"/>
      <c r="C189" s="76"/>
      <c r="D189" s="239" t="s">
        <v>343</v>
      </c>
      <c r="E189" s="76"/>
      <c r="F189" s="242" t="s">
        <v>620</v>
      </c>
      <c r="G189" s="76"/>
      <c r="H189" s="76"/>
      <c r="I189" s="198"/>
      <c r="J189" s="76"/>
      <c r="K189" s="76"/>
      <c r="L189" s="74"/>
      <c r="M189" s="241"/>
      <c r="N189" s="49"/>
      <c r="O189" s="49"/>
      <c r="P189" s="49"/>
      <c r="Q189" s="49"/>
      <c r="R189" s="49"/>
      <c r="S189" s="49"/>
      <c r="T189" s="97"/>
      <c r="AT189" s="25" t="s">
        <v>343</v>
      </c>
      <c r="AU189" s="25" t="s">
        <v>92</v>
      </c>
    </row>
    <row r="190" spans="2:51" s="12" customFormat="1" ht="13.5">
      <c r="B190" s="253"/>
      <c r="C190" s="254"/>
      <c r="D190" s="239" t="s">
        <v>278</v>
      </c>
      <c r="E190" s="255" t="s">
        <v>40</v>
      </c>
      <c r="F190" s="256" t="s">
        <v>621</v>
      </c>
      <c r="G190" s="254"/>
      <c r="H190" s="257">
        <v>509</v>
      </c>
      <c r="I190" s="258"/>
      <c r="J190" s="254"/>
      <c r="K190" s="254"/>
      <c r="L190" s="259"/>
      <c r="M190" s="260"/>
      <c r="N190" s="261"/>
      <c r="O190" s="261"/>
      <c r="P190" s="261"/>
      <c r="Q190" s="261"/>
      <c r="R190" s="261"/>
      <c r="S190" s="261"/>
      <c r="T190" s="262"/>
      <c r="AT190" s="263" t="s">
        <v>278</v>
      </c>
      <c r="AU190" s="263" t="s">
        <v>92</v>
      </c>
      <c r="AV190" s="12" t="s">
        <v>92</v>
      </c>
      <c r="AW190" s="12" t="s">
        <v>47</v>
      </c>
      <c r="AX190" s="12" t="s">
        <v>24</v>
      </c>
      <c r="AY190" s="263" t="s">
        <v>261</v>
      </c>
    </row>
    <row r="191" spans="2:65" s="1" customFormat="1" ht="14.4" customHeight="1">
      <c r="B191" s="48"/>
      <c r="C191" s="228" t="s">
        <v>622</v>
      </c>
      <c r="D191" s="228" t="s">
        <v>262</v>
      </c>
      <c r="E191" s="229" t="s">
        <v>356</v>
      </c>
      <c r="F191" s="230" t="s">
        <v>357</v>
      </c>
      <c r="G191" s="231" t="s">
        <v>340</v>
      </c>
      <c r="H191" s="232">
        <v>509</v>
      </c>
      <c r="I191" s="233"/>
      <c r="J191" s="232">
        <f>ROUND(I191*H191,2)</f>
        <v>0</v>
      </c>
      <c r="K191" s="230" t="s">
        <v>266</v>
      </c>
      <c r="L191" s="74"/>
      <c r="M191" s="234" t="s">
        <v>40</v>
      </c>
      <c r="N191" s="235" t="s">
        <v>55</v>
      </c>
      <c r="O191" s="49"/>
      <c r="P191" s="236">
        <f>O191*H191</f>
        <v>0</v>
      </c>
      <c r="Q191" s="236">
        <v>0</v>
      </c>
      <c r="R191" s="236">
        <f>Q191*H191</f>
        <v>0</v>
      </c>
      <c r="S191" s="236">
        <v>0</v>
      </c>
      <c r="T191" s="237">
        <f>S191*H191</f>
        <v>0</v>
      </c>
      <c r="AR191" s="25" t="s">
        <v>287</v>
      </c>
      <c r="AT191" s="25" t="s">
        <v>262</v>
      </c>
      <c r="AU191" s="25" t="s">
        <v>92</v>
      </c>
      <c r="AY191" s="25" t="s">
        <v>261</v>
      </c>
      <c r="BE191" s="238">
        <f>IF(N191="základní",J191,0)</f>
        <v>0</v>
      </c>
      <c r="BF191" s="238">
        <f>IF(N191="snížená",J191,0)</f>
        <v>0</v>
      </c>
      <c r="BG191" s="238">
        <f>IF(N191="zákl. přenesená",J191,0)</f>
        <v>0</v>
      </c>
      <c r="BH191" s="238">
        <f>IF(N191="sníž. přenesená",J191,0)</f>
        <v>0</v>
      </c>
      <c r="BI191" s="238">
        <f>IF(N191="nulová",J191,0)</f>
        <v>0</v>
      </c>
      <c r="BJ191" s="25" t="s">
        <v>24</v>
      </c>
      <c r="BK191" s="238">
        <f>ROUND(I191*H191,2)</f>
        <v>0</v>
      </c>
      <c r="BL191" s="25" t="s">
        <v>287</v>
      </c>
      <c r="BM191" s="25" t="s">
        <v>623</v>
      </c>
    </row>
    <row r="192" spans="2:47" s="1" customFormat="1" ht="13.5">
      <c r="B192" s="48"/>
      <c r="C192" s="76"/>
      <c r="D192" s="239" t="s">
        <v>269</v>
      </c>
      <c r="E192" s="76"/>
      <c r="F192" s="240" t="s">
        <v>357</v>
      </c>
      <c r="G192" s="76"/>
      <c r="H192" s="76"/>
      <c r="I192" s="198"/>
      <c r="J192" s="76"/>
      <c r="K192" s="76"/>
      <c r="L192" s="74"/>
      <c r="M192" s="241"/>
      <c r="N192" s="49"/>
      <c r="O192" s="49"/>
      <c r="P192" s="49"/>
      <c r="Q192" s="49"/>
      <c r="R192" s="49"/>
      <c r="S192" s="49"/>
      <c r="T192" s="97"/>
      <c r="AT192" s="25" t="s">
        <v>269</v>
      </c>
      <c r="AU192" s="25" t="s">
        <v>92</v>
      </c>
    </row>
    <row r="193" spans="2:51" s="12" customFormat="1" ht="13.5">
      <c r="B193" s="253"/>
      <c r="C193" s="254"/>
      <c r="D193" s="239" t="s">
        <v>278</v>
      </c>
      <c r="E193" s="255" t="s">
        <v>40</v>
      </c>
      <c r="F193" s="256" t="s">
        <v>624</v>
      </c>
      <c r="G193" s="254"/>
      <c r="H193" s="257">
        <v>509</v>
      </c>
      <c r="I193" s="258"/>
      <c r="J193" s="254"/>
      <c r="K193" s="254"/>
      <c r="L193" s="259"/>
      <c r="M193" s="260"/>
      <c r="N193" s="261"/>
      <c r="O193" s="261"/>
      <c r="P193" s="261"/>
      <c r="Q193" s="261"/>
      <c r="R193" s="261"/>
      <c r="S193" s="261"/>
      <c r="T193" s="262"/>
      <c r="AT193" s="263" t="s">
        <v>278</v>
      </c>
      <c r="AU193" s="263" t="s">
        <v>92</v>
      </c>
      <c r="AV193" s="12" t="s">
        <v>92</v>
      </c>
      <c r="AW193" s="12" t="s">
        <v>47</v>
      </c>
      <c r="AX193" s="12" t="s">
        <v>24</v>
      </c>
      <c r="AY193" s="263" t="s">
        <v>261</v>
      </c>
    </row>
    <row r="194" spans="2:65" s="1" customFormat="1" ht="14.4" customHeight="1">
      <c r="B194" s="48"/>
      <c r="C194" s="301" t="s">
        <v>625</v>
      </c>
      <c r="D194" s="301" t="s">
        <v>510</v>
      </c>
      <c r="E194" s="302" t="s">
        <v>626</v>
      </c>
      <c r="F194" s="303" t="s">
        <v>627</v>
      </c>
      <c r="G194" s="304" t="s">
        <v>363</v>
      </c>
      <c r="H194" s="305">
        <v>1018</v>
      </c>
      <c r="I194" s="306"/>
      <c r="J194" s="305">
        <f>ROUND(I194*H194,2)</f>
        <v>0</v>
      </c>
      <c r="K194" s="303" t="s">
        <v>40</v>
      </c>
      <c r="L194" s="307"/>
      <c r="M194" s="308" t="s">
        <v>40</v>
      </c>
      <c r="N194" s="309" t="s">
        <v>55</v>
      </c>
      <c r="O194" s="49"/>
      <c r="P194" s="236">
        <f>O194*H194</f>
        <v>0</v>
      </c>
      <c r="Q194" s="236">
        <v>0</v>
      </c>
      <c r="R194" s="236">
        <f>Q194*H194</f>
        <v>0</v>
      </c>
      <c r="S194" s="236">
        <v>0</v>
      </c>
      <c r="T194" s="237">
        <f>S194*H194</f>
        <v>0</v>
      </c>
      <c r="AR194" s="25" t="s">
        <v>308</v>
      </c>
      <c r="AT194" s="25" t="s">
        <v>510</v>
      </c>
      <c r="AU194" s="25" t="s">
        <v>92</v>
      </c>
      <c r="AY194" s="25" t="s">
        <v>261</v>
      </c>
      <c r="BE194" s="238">
        <f>IF(N194="základní",J194,0)</f>
        <v>0</v>
      </c>
      <c r="BF194" s="238">
        <f>IF(N194="snížená",J194,0)</f>
        <v>0</v>
      </c>
      <c r="BG194" s="238">
        <f>IF(N194="zákl. přenesená",J194,0)</f>
        <v>0</v>
      </c>
      <c r="BH194" s="238">
        <f>IF(N194="sníž. přenesená",J194,0)</f>
        <v>0</v>
      </c>
      <c r="BI194" s="238">
        <f>IF(N194="nulová",J194,0)</f>
        <v>0</v>
      </c>
      <c r="BJ194" s="25" t="s">
        <v>24</v>
      </c>
      <c r="BK194" s="238">
        <f>ROUND(I194*H194,2)</f>
        <v>0</v>
      </c>
      <c r="BL194" s="25" t="s">
        <v>287</v>
      </c>
      <c r="BM194" s="25" t="s">
        <v>628</v>
      </c>
    </row>
    <row r="195" spans="2:47" s="1" customFormat="1" ht="13.5">
      <c r="B195" s="48"/>
      <c r="C195" s="76"/>
      <c r="D195" s="239" t="s">
        <v>269</v>
      </c>
      <c r="E195" s="76"/>
      <c r="F195" s="240" t="s">
        <v>629</v>
      </c>
      <c r="G195" s="76"/>
      <c r="H195" s="76"/>
      <c r="I195" s="198"/>
      <c r="J195" s="76"/>
      <c r="K195" s="76"/>
      <c r="L195" s="74"/>
      <c r="M195" s="241"/>
      <c r="N195" s="49"/>
      <c r="O195" s="49"/>
      <c r="P195" s="49"/>
      <c r="Q195" s="49"/>
      <c r="R195" s="49"/>
      <c r="S195" s="49"/>
      <c r="T195" s="97"/>
      <c r="AT195" s="25" t="s">
        <v>269</v>
      </c>
      <c r="AU195" s="25" t="s">
        <v>92</v>
      </c>
    </row>
    <row r="196" spans="2:51" s="12" customFormat="1" ht="13.5">
      <c r="B196" s="253"/>
      <c r="C196" s="254"/>
      <c r="D196" s="239" t="s">
        <v>278</v>
      </c>
      <c r="E196" s="255" t="s">
        <v>40</v>
      </c>
      <c r="F196" s="256" t="s">
        <v>630</v>
      </c>
      <c r="G196" s="254"/>
      <c r="H196" s="257">
        <v>1018</v>
      </c>
      <c r="I196" s="258"/>
      <c r="J196" s="254"/>
      <c r="K196" s="254"/>
      <c r="L196" s="259"/>
      <c r="M196" s="260"/>
      <c r="N196" s="261"/>
      <c r="O196" s="261"/>
      <c r="P196" s="261"/>
      <c r="Q196" s="261"/>
      <c r="R196" s="261"/>
      <c r="S196" s="261"/>
      <c r="T196" s="262"/>
      <c r="AT196" s="263" t="s">
        <v>278</v>
      </c>
      <c r="AU196" s="263" t="s">
        <v>92</v>
      </c>
      <c r="AV196" s="12" t="s">
        <v>92</v>
      </c>
      <c r="AW196" s="12" t="s">
        <v>47</v>
      </c>
      <c r="AX196" s="12" t="s">
        <v>24</v>
      </c>
      <c r="AY196" s="263" t="s">
        <v>261</v>
      </c>
    </row>
    <row r="197" spans="2:65" s="1" customFormat="1" ht="22.8" customHeight="1">
      <c r="B197" s="48"/>
      <c r="C197" s="228" t="s">
        <v>631</v>
      </c>
      <c r="D197" s="228" t="s">
        <v>262</v>
      </c>
      <c r="E197" s="229" t="s">
        <v>632</v>
      </c>
      <c r="F197" s="230" t="s">
        <v>633</v>
      </c>
      <c r="G197" s="231" t="s">
        <v>340</v>
      </c>
      <c r="H197" s="232">
        <v>49.14</v>
      </c>
      <c r="I197" s="233"/>
      <c r="J197" s="232">
        <f>ROUND(I197*H197,2)</f>
        <v>0</v>
      </c>
      <c r="K197" s="230" t="s">
        <v>266</v>
      </c>
      <c r="L197" s="74"/>
      <c r="M197" s="234" t="s">
        <v>40</v>
      </c>
      <c r="N197" s="235" t="s">
        <v>55</v>
      </c>
      <c r="O197" s="49"/>
      <c r="P197" s="236">
        <f>O197*H197</f>
        <v>0</v>
      </c>
      <c r="Q197" s="236">
        <v>0</v>
      </c>
      <c r="R197" s="236">
        <f>Q197*H197</f>
        <v>0</v>
      </c>
      <c r="S197" s="236">
        <v>0</v>
      </c>
      <c r="T197" s="237">
        <f>S197*H197</f>
        <v>0</v>
      </c>
      <c r="AR197" s="25" t="s">
        <v>287</v>
      </c>
      <c r="AT197" s="25" t="s">
        <v>262</v>
      </c>
      <c r="AU197" s="25" t="s">
        <v>92</v>
      </c>
      <c r="AY197" s="25" t="s">
        <v>261</v>
      </c>
      <c r="BE197" s="238">
        <f>IF(N197="základní",J197,0)</f>
        <v>0</v>
      </c>
      <c r="BF197" s="238">
        <f>IF(N197="snížená",J197,0)</f>
        <v>0</v>
      </c>
      <c r="BG197" s="238">
        <f>IF(N197="zákl. přenesená",J197,0)</f>
        <v>0</v>
      </c>
      <c r="BH197" s="238">
        <f>IF(N197="sníž. přenesená",J197,0)</f>
        <v>0</v>
      </c>
      <c r="BI197" s="238">
        <f>IF(N197="nulová",J197,0)</f>
        <v>0</v>
      </c>
      <c r="BJ197" s="25" t="s">
        <v>24</v>
      </c>
      <c r="BK197" s="238">
        <f>ROUND(I197*H197,2)</f>
        <v>0</v>
      </c>
      <c r="BL197" s="25" t="s">
        <v>287</v>
      </c>
      <c r="BM197" s="25" t="s">
        <v>634</v>
      </c>
    </row>
    <row r="198" spans="2:47" s="1" customFormat="1" ht="13.5">
      <c r="B198" s="48"/>
      <c r="C198" s="76"/>
      <c r="D198" s="239" t="s">
        <v>269</v>
      </c>
      <c r="E198" s="76"/>
      <c r="F198" s="240" t="s">
        <v>635</v>
      </c>
      <c r="G198" s="76"/>
      <c r="H198" s="76"/>
      <c r="I198" s="198"/>
      <c r="J198" s="76"/>
      <c r="K198" s="76"/>
      <c r="L198" s="74"/>
      <c r="M198" s="241"/>
      <c r="N198" s="49"/>
      <c r="O198" s="49"/>
      <c r="P198" s="49"/>
      <c r="Q198" s="49"/>
      <c r="R198" s="49"/>
      <c r="S198" s="49"/>
      <c r="T198" s="97"/>
      <c r="AT198" s="25" t="s">
        <v>269</v>
      </c>
      <c r="AU198" s="25" t="s">
        <v>92</v>
      </c>
    </row>
    <row r="199" spans="2:47" s="1" customFormat="1" ht="13.5">
      <c r="B199" s="48"/>
      <c r="C199" s="76"/>
      <c r="D199" s="239" t="s">
        <v>343</v>
      </c>
      <c r="E199" s="76"/>
      <c r="F199" s="310" t="s">
        <v>636</v>
      </c>
      <c r="G199" s="76"/>
      <c r="H199" s="76"/>
      <c r="I199" s="198"/>
      <c r="J199" s="76"/>
      <c r="K199" s="76"/>
      <c r="L199" s="74"/>
      <c r="M199" s="241"/>
      <c r="N199" s="49"/>
      <c r="O199" s="49"/>
      <c r="P199" s="49"/>
      <c r="Q199" s="49"/>
      <c r="R199" s="49"/>
      <c r="S199" s="49"/>
      <c r="T199" s="97"/>
      <c r="AT199" s="25" t="s">
        <v>343</v>
      </c>
      <c r="AU199" s="25" t="s">
        <v>92</v>
      </c>
    </row>
    <row r="200" spans="2:51" s="12" customFormat="1" ht="13.5">
      <c r="B200" s="253"/>
      <c r="C200" s="254"/>
      <c r="D200" s="239" t="s">
        <v>278</v>
      </c>
      <c r="E200" s="255" t="s">
        <v>40</v>
      </c>
      <c r="F200" s="256" t="s">
        <v>637</v>
      </c>
      <c r="G200" s="254"/>
      <c r="H200" s="257">
        <v>46</v>
      </c>
      <c r="I200" s="258"/>
      <c r="J200" s="254"/>
      <c r="K200" s="254"/>
      <c r="L200" s="259"/>
      <c r="M200" s="260"/>
      <c r="N200" s="261"/>
      <c r="O200" s="261"/>
      <c r="P200" s="261"/>
      <c r="Q200" s="261"/>
      <c r="R200" s="261"/>
      <c r="S200" s="261"/>
      <c r="T200" s="262"/>
      <c r="AT200" s="263" t="s">
        <v>278</v>
      </c>
      <c r="AU200" s="263" t="s">
        <v>92</v>
      </c>
      <c r="AV200" s="12" t="s">
        <v>92</v>
      </c>
      <c r="AW200" s="12" t="s">
        <v>47</v>
      </c>
      <c r="AX200" s="12" t="s">
        <v>84</v>
      </c>
      <c r="AY200" s="263" t="s">
        <v>261</v>
      </c>
    </row>
    <row r="201" spans="2:51" s="12" customFormat="1" ht="13.5">
      <c r="B201" s="253"/>
      <c r="C201" s="254"/>
      <c r="D201" s="239" t="s">
        <v>278</v>
      </c>
      <c r="E201" s="255" t="s">
        <v>40</v>
      </c>
      <c r="F201" s="256" t="s">
        <v>638</v>
      </c>
      <c r="G201" s="254"/>
      <c r="H201" s="257">
        <v>3.14</v>
      </c>
      <c r="I201" s="258"/>
      <c r="J201" s="254"/>
      <c r="K201" s="254"/>
      <c r="L201" s="259"/>
      <c r="M201" s="260"/>
      <c r="N201" s="261"/>
      <c r="O201" s="261"/>
      <c r="P201" s="261"/>
      <c r="Q201" s="261"/>
      <c r="R201" s="261"/>
      <c r="S201" s="261"/>
      <c r="T201" s="262"/>
      <c r="AT201" s="263" t="s">
        <v>278</v>
      </c>
      <c r="AU201" s="263" t="s">
        <v>92</v>
      </c>
      <c r="AV201" s="12" t="s">
        <v>92</v>
      </c>
      <c r="AW201" s="12" t="s">
        <v>47</v>
      </c>
      <c r="AX201" s="12" t="s">
        <v>84</v>
      </c>
      <c r="AY201" s="263" t="s">
        <v>261</v>
      </c>
    </row>
    <row r="202" spans="2:51" s="15" customFormat="1" ht="13.5">
      <c r="B202" s="290"/>
      <c r="C202" s="291"/>
      <c r="D202" s="239" t="s">
        <v>278</v>
      </c>
      <c r="E202" s="292" t="s">
        <v>40</v>
      </c>
      <c r="F202" s="293" t="s">
        <v>380</v>
      </c>
      <c r="G202" s="291"/>
      <c r="H202" s="294">
        <v>49.14</v>
      </c>
      <c r="I202" s="295"/>
      <c r="J202" s="291"/>
      <c r="K202" s="291"/>
      <c r="L202" s="296"/>
      <c r="M202" s="297"/>
      <c r="N202" s="298"/>
      <c r="O202" s="298"/>
      <c r="P202" s="298"/>
      <c r="Q202" s="298"/>
      <c r="R202" s="298"/>
      <c r="S202" s="298"/>
      <c r="T202" s="299"/>
      <c r="AT202" s="300" t="s">
        <v>278</v>
      </c>
      <c r="AU202" s="300" t="s">
        <v>92</v>
      </c>
      <c r="AV202" s="15" t="s">
        <v>287</v>
      </c>
      <c r="AW202" s="15" t="s">
        <v>47</v>
      </c>
      <c r="AX202" s="15" t="s">
        <v>24</v>
      </c>
      <c r="AY202" s="300" t="s">
        <v>261</v>
      </c>
    </row>
    <row r="203" spans="2:65" s="1" customFormat="1" ht="22.8" customHeight="1">
      <c r="B203" s="48"/>
      <c r="C203" s="228" t="s">
        <v>639</v>
      </c>
      <c r="D203" s="228" t="s">
        <v>262</v>
      </c>
      <c r="E203" s="229" t="s">
        <v>640</v>
      </c>
      <c r="F203" s="230" t="s">
        <v>641</v>
      </c>
      <c r="G203" s="231" t="s">
        <v>340</v>
      </c>
      <c r="H203" s="232">
        <v>138</v>
      </c>
      <c r="I203" s="233"/>
      <c r="J203" s="232">
        <f>ROUND(I203*H203,2)</f>
        <v>0</v>
      </c>
      <c r="K203" s="230" t="s">
        <v>266</v>
      </c>
      <c r="L203" s="74"/>
      <c r="M203" s="234" t="s">
        <v>40</v>
      </c>
      <c r="N203" s="235" t="s">
        <v>55</v>
      </c>
      <c r="O203" s="49"/>
      <c r="P203" s="236">
        <f>O203*H203</f>
        <v>0</v>
      </c>
      <c r="Q203" s="236">
        <v>0</v>
      </c>
      <c r="R203" s="236">
        <f>Q203*H203</f>
        <v>0</v>
      </c>
      <c r="S203" s="236">
        <v>0</v>
      </c>
      <c r="T203" s="237">
        <f>S203*H203</f>
        <v>0</v>
      </c>
      <c r="AR203" s="25" t="s">
        <v>287</v>
      </c>
      <c r="AT203" s="25" t="s">
        <v>262</v>
      </c>
      <c r="AU203" s="25" t="s">
        <v>92</v>
      </c>
      <c r="AY203" s="25" t="s">
        <v>261</v>
      </c>
      <c r="BE203" s="238">
        <f>IF(N203="základní",J203,0)</f>
        <v>0</v>
      </c>
      <c r="BF203" s="238">
        <f>IF(N203="snížená",J203,0)</f>
        <v>0</v>
      </c>
      <c r="BG203" s="238">
        <f>IF(N203="zákl. přenesená",J203,0)</f>
        <v>0</v>
      </c>
      <c r="BH203" s="238">
        <f>IF(N203="sníž. přenesená",J203,0)</f>
        <v>0</v>
      </c>
      <c r="BI203" s="238">
        <f>IF(N203="nulová",J203,0)</f>
        <v>0</v>
      </c>
      <c r="BJ203" s="25" t="s">
        <v>24</v>
      </c>
      <c r="BK203" s="238">
        <f>ROUND(I203*H203,2)</f>
        <v>0</v>
      </c>
      <c r="BL203" s="25" t="s">
        <v>287</v>
      </c>
      <c r="BM203" s="25" t="s">
        <v>642</v>
      </c>
    </row>
    <row r="204" spans="2:47" s="1" customFormat="1" ht="13.5">
      <c r="B204" s="48"/>
      <c r="C204" s="76"/>
      <c r="D204" s="239" t="s">
        <v>269</v>
      </c>
      <c r="E204" s="76"/>
      <c r="F204" s="240" t="s">
        <v>643</v>
      </c>
      <c r="G204" s="76"/>
      <c r="H204" s="76"/>
      <c r="I204" s="198"/>
      <c r="J204" s="76"/>
      <c r="K204" s="76"/>
      <c r="L204" s="74"/>
      <c r="M204" s="241"/>
      <c r="N204" s="49"/>
      <c r="O204" s="49"/>
      <c r="P204" s="49"/>
      <c r="Q204" s="49"/>
      <c r="R204" s="49"/>
      <c r="S204" s="49"/>
      <c r="T204" s="97"/>
      <c r="AT204" s="25" t="s">
        <v>269</v>
      </c>
      <c r="AU204" s="25" t="s">
        <v>92</v>
      </c>
    </row>
    <row r="205" spans="2:47" s="1" customFormat="1" ht="13.5">
      <c r="B205" s="48"/>
      <c r="C205" s="76"/>
      <c r="D205" s="239" t="s">
        <v>343</v>
      </c>
      <c r="E205" s="76"/>
      <c r="F205" s="310" t="s">
        <v>636</v>
      </c>
      <c r="G205" s="76"/>
      <c r="H205" s="76"/>
      <c r="I205" s="198"/>
      <c r="J205" s="76"/>
      <c r="K205" s="76"/>
      <c r="L205" s="74"/>
      <c r="M205" s="241"/>
      <c r="N205" s="49"/>
      <c r="O205" s="49"/>
      <c r="P205" s="49"/>
      <c r="Q205" s="49"/>
      <c r="R205" s="49"/>
      <c r="S205" s="49"/>
      <c r="T205" s="97"/>
      <c r="AT205" s="25" t="s">
        <v>343</v>
      </c>
      <c r="AU205" s="25" t="s">
        <v>92</v>
      </c>
    </row>
    <row r="206" spans="2:51" s="12" customFormat="1" ht="13.5">
      <c r="B206" s="253"/>
      <c r="C206" s="254"/>
      <c r="D206" s="239" t="s">
        <v>278</v>
      </c>
      <c r="E206" s="255" t="s">
        <v>40</v>
      </c>
      <c r="F206" s="256" t="s">
        <v>644</v>
      </c>
      <c r="G206" s="254"/>
      <c r="H206" s="257">
        <v>138</v>
      </c>
      <c r="I206" s="258"/>
      <c r="J206" s="254"/>
      <c r="K206" s="254"/>
      <c r="L206" s="259"/>
      <c r="M206" s="260"/>
      <c r="N206" s="261"/>
      <c r="O206" s="261"/>
      <c r="P206" s="261"/>
      <c r="Q206" s="261"/>
      <c r="R206" s="261"/>
      <c r="S206" s="261"/>
      <c r="T206" s="262"/>
      <c r="AT206" s="263" t="s">
        <v>278</v>
      </c>
      <c r="AU206" s="263" t="s">
        <v>92</v>
      </c>
      <c r="AV206" s="12" t="s">
        <v>92</v>
      </c>
      <c r="AW206" s="12" t="s">
        <v>47</v>
      </c>
      <c r="AX206" s="12" t="s">
        <v>24</v>
      </c>
      <c r="AY206" s="263" t="s">
        <v>261</v>
      </c>
    </row>
    <row r="207" spans="2:65" s="1" customFormat="1" ht="14.4" customHeight="1">
      <c r="B207" s="48"/>
      <c r="C207" s="228" t="s">
        <v>645</v>
      </c>
      <c r="D207" s="228" t="s">
        <v>262</v>
      </c>
      <c r="E207" s="229" t="s">
        <v>646</v>
      </c>
      <c r="F207" s="230" t="s">
        <v>647</v>
      </c>
      <c r="G207" s="231" t="s">
        <v>474</v>
      </c>
      <c r="H207" s="232">
        <v>17</v>
      </c>
      <c r="I207" s="233"/>
      <c r="J207" s="232">
        <f>ROUND(I207*H207,2)</f>
        <v>0</v>
      </c>
      <c r="K207" s="230" t="s">
        <v>266</v>
      </c>
      <c r="L207" s="74"/>
      <c r="M207" s="234" t="s">
        <v>40</v>
      </c>
      <c r="N207" s="235" t="s">
        <v>55</v>
      </c>
      <c r="O207" s="49"/>
      <c r="P207" s="236">
        <f>O207*H207</f>
        <v>0</v>
      </c>
      <c r="Q207" s="236">
        <v>0</v>
      </c>
      <c r="R207" s="236">
        <f>Q207*H207</f>
        <v>0</v>
      </c>
      <c r="S207" s="236">
        <v>0</v>
      </c>
      <c r="T207" s="237">
        <f>S207*H207</f>
        <v>0</v>
      </c>
      <c r="AR207" s="25" t="s">
        <v>287</v>
      </c>
      <c r="AT207" s="25" t="s">
        <v>262</v>
      </c>
      <c r="AU207" s="25" t="s">
        <v>92</v>
      </c>
      <c r="AY207" s="25" t="s">
        <v>261</v>
      </c>
      <c r="BE207" s="238">
        <f>IF(N207="základní",J207,0)</f>
        <v>0</v>
      </c>
      <c r="BF207" s="238">
        <f>IF(N207="snížená",J207,0)</f>
        <v>0</v>
      </c>
      <c r="BG207" s="238">
        <f>IF(N207="zákl. přenesená",J207,0)</f>
        <v>0</v>
      </c>
      <c r="BH207" s="238">
        <f>IF(N207="sníž. přenesená",J207,0)</f>
        <v>0</v>
      </c>
      <c r="BI207" s="238">
        <f>IF(N207="nulová",J207,0)</f>
        <v>0</v>
      </c>
      <c r="BJ207" s="25" t="s">
        <v>24</v>
      </c>
      <c r="BK207" s="238">
        <f>ROUND(I207*H207,2)</f>
        <v>0</v>
      </c>
      <c r="BL207" s="25" t="s">
        <v>287</v>
      </c>
      <c r="BM207" s="25" t="s">
        <v>648</v>
      </c>
    </row>
    <row r="208" spans="2:47" s="1" customFormat="1" ht="13.5">
      <c r="B208" s="48"/>
      <c r="C208" s="76"/>
      <c r="D208" s="239" t="s">
        <v>269</v>
      </c>
      <c r="E208" s="76"/>
      <c r="F208" s="240" t="s">
        <v>649</v>
      </c>
      <c r="G208" s="76"/>
      <c r="H208" s="76"/>
      <c r="I208" s="198"/>
      <c r="J208" s="76"/>
      <c r="K208" s="76"/>
      <c r="L208" s="74"/>
      <c r="M208" s="241"/>
      <c r="N208" s="49"/>
      <c r="O208" s="49"/>
      <c r="P208" s="49"/>
      <c r="Q208" s="49"/>
      <c r="R208" s="49"/>
      <c r="S208" s="49"/>
      <c r="T208" s="97"/>
      <c r="AT208" s="25" t="s">
        <v>269</v>
      </c>
      <c r="AU208" s="25" t="s">
        <v>92</v>
      </c>
    </row>
    <row r="209" spans="2:65" s="1" customFormat="1" ht="14.4" customHeight="1">
      <c r="B209" s="48"/>
      <c r="C209" s="228" t="s">
        <v>650</v>
      </c>
      <c r="D209" s="228" t="s">
        <v>262</v>
      </c>
      <c r="E209" s="229" t="s">
        <v>651</v>
      </c>
      <c r="F209" s="230" t="s">
        <v>652</v>
      </c>
      <c r="G209" s="231" t="s">
        <v>474</v>
      </c>
      <c r="H209" s="232">
        <v>19</v>
      </c>
      <c r="I209" s="233"/>
      <c r="J209" s="232">
        <f>ROUND(I209*H209,2)</f>
        <v>0</v>
      </c>
      <c r="K209" s="230" t="s">
        <v>266</v>
      </c>
      <c r="L209" s="74"/>
      <c r="M209" s="234" t="s">
        <v>40</v>
      </c>
      <c r="N209" s="235" t="s">
        <v>55</v>
      </c>
      <c r="O209" s="49"/>
      <c r="P209" s="236">
        <f>O209*H209</f>
        <v>0</v>
      </c>
      <c r="Q209" s="236">
        <v>0</v>
      </c>
      <c r="R209" s="236">
        <f>Q209*H209</f>
        <v>0</v>
      </c>
      <c r="S209" s="236">
        <v>0</v>
      </c>
      <c r="T209" s="237">
        <f>S209*H209</f>
        <v>0</v>
      </c>
      <c r="AR209" s="25" t="s">
        <v>287</v>
      </c>
      <c r="AT209" s="25" t="s">
        <v>262</v>
      </c>
      <c r="AU209" s="25" t="s">
        <v>92</v>
      </c>
      <c r="AY209" s="25" t="s">
        <v>261</v>
      </c>
      <c r="BE209" s="238">
        <f>IF(N209="základní",J209,0)</f>
        <v>0</v>
      </c>
      <c r="BF209" s="238">
        <f>IF(N209="snížená",J209,0)</f>
        <v>0</v>
      </c>
      <c r="BG209" s="238">
        <f>IF(N209="zákl. přenesená",J209,0)</f>
        <v>0</v>
      </c>
      <c r="BH209" s="238">
        <f>IF(N209="sníž. přenesená",J209,0)</f>
        <v>0</v>
      </c>
      <c r="BI209" s="238">
        <f>IF(N209="nulová",J209,0)</f>
        <v>0</v>
      </c>
      <c r="BJ209" s="25" t="s">
        <v>24</v>
      </c>
      <c r="BK209" s="238">
        <f>ROUND(I209*H209,2)</f>
        <v>0</v>
      </c>
      <c r="BL209" s="25" t="s">
        <v>287</v>
      </c>
      <c r="BM209" s="25" t="s">
        <v>653</v>
      </c>
    </row>
    <row r="210" spans="2:47" s="1" customFormat="1" ht="13.5">
      <c r="B210" s="48"/>
      <c r="C210" s="76"/>
      <c r="D210" s="239" t="s">
        <v>269</v>
      </c>
      <c r="E210" s="76"/>
      <c r="F210" s="240" t="s">
        <v>654</v>
      </c>
      <c r="G210" s="76"/>
      <c r="H210" s="76"/>
      <c r="I210" s="198"/>
      <c r="J210" s="76"/>
      <c r="K210" s="76"/>
      <c r="L210" s="74"/>
      <c r="M210" s="241"/>
      <c r="N210" s="49"/>
      <c r="O210" s="49"/>
      <c r="P210" s="49"/>
      <c r="Q210" s="49"/>
      <c r="R210" s="49"/>
      <c r="S210" s="49"/>
      <c r="T210" s="97"/>
      <c r="AT210" s="25" t="s">
        <v>269</v>
      </c>
      <c r="AU210" s="25" t="s">
        <v>92</v>
      </c>
    </row>
    <row r="211" spans="2:65" s="1" customFormat="1" ht="14.4" customHeight="1">
      <c r="B211" s="48"/>
      <c r="C211" s="228" t="s">
        <v>655</v>
      </c>
      <c r="D211" s="228" t="s">
        <v>262</v>
      </c>
      <c r="E211" s="229" t="s">
        <v>656</v>
      </c>
      <c r="F211" s="230" t="s">
        <v>657</v>
      </c>
      <c r="G211" s="231" t="s">
        <v>474</v>
      </c>
      <c r="H211" s="232">
        <v>1</v>
      </c>
      <c r="I211" s="233"/>
      <c r="J211" s="232">
        <f>ROUND(I211*H211,2)</f>
        <v>0</v>
      </c>
      <c r="K211" s="230" t="s">
        <v>266</v>
      </c>
      <c r="L211" s="74"/>
      <c r="M211" s="234" t="s">
        <v>40</v>
      </c>
      <c r="N211" s="235" t="s">
        <v>55</v>
      </c>
      <c r="O211" s="49"/>
      <c r="P211" s="236">
        <f>O211*H211</f>
        <v>0</v>
      </c>
      <c r="Q211" s="236">
        <v>0</v>
      </c>
      <c r="R211" s="236">
        <f>Q211*H211</f>
        <v>0</v>
      </c>
      <c r="S211" s="236">
        <v>0</v>
      </c>
      <c r="T211" s="237">
        <f>S211*H211</f>
        <v>0</v>
      </c>
      <c r="AR211" s="25" t="s">
        <v>287</v>
      </c>
      <c r="AT211" s="25" t="s">
        <v>262</v>
      </c>
      <c r="AU211" s="25" t="s">
        <v>92</v>
      </c>
      <c r="AY211" s="25" t="s">
        <v>261</v>
      </c>
      <c r="BE211" s="238">
        <f>IF(N211="základní",J211,0)</f>
        <v>0</v>
      </c>
      <c r="BF211" s="238">
        <f>IF(N211="snížená",J211,0)</f>
        <v>0</v>
      </c>
      <c r="BG211" s="238">
        <f>IF(N211="zákl. přenesená",J211,0)</f>
        <v>0</v>
      </c>
      <c r="BH211" s="238">
        <f>IF(N211="sníž. přenesená",J211,0)</f>
        <v>0</v>
      </c>
      <c r="BI211" s="238">
        <f>IF(N211="nulová",J211,0)</f>
        <v>0</v>
      </c>
      <c r="BJ211" s="25" t="s">
        <v>24</v>
      </c>
      <c r="BK211" s="238">
        <f>ROUND(I211*H211,2)</f>
        <v>0</v>
      </c>
      <c r="BL211" s="25" t="s">
        <v>287</v>
      </c>
      <c r="BM211" s="25" t="s">
        <v>658</v>
      </c>
    </row>
    <row r="212" spans="2:47" s="1" customFormat="1" ht="13.5">
      <c r="B212" s="48"/>
      <c r="C212" s="76"/>
      <c r="D212" s="239" t="s">
        <v>269</v>
      </c>
      <c r="E212" s="76"/>
      <c r="F212" s="240" t="s">
        <v>659</v>
      </c>
      <c r="G212" s="76"/>
      <c r="H212" s="76"/>
      <c r="I212" s="198"/>
      <c r="J212" s="76"/>
      <c r="K212" s="76"/>
      <c r="L212" s="74"/>
      <c r="M212" s="241"/>
      <c r="N212" s="49"/>
      <c r="O212" s="49"/>
      <c r="P212" s="49"/>
      <c r="Q212" s="49"/>
      <c r="R212" s="49"/>
      <c r="S212" s="49"/>
      <c r="T212" s="97"/>
      <c r="AT212" s="25" t="s">
        <v>269</v>
      </c>
      <c r="AU212" s="25" t="s">
        <v>92</v>
      </c>
    </row>
    <row r="213" spans="2:65" s="1" customFormat="1" ht="22.8" customHeight="1">
      <c r="B213" s="48"/>
      <c r="C213" s="228" t="s">
        <v>660</v>
      </c>
      <c r="D213" s="228" t="s">
        <v>262</v>
      </c>
      <c r="E213" s="229" t="s">
        <v>661</v>
      </c>
      <c r="F213" s="230" t="s">
        <v>662</v>
      </c>
      <c r="G213" s="231" t="s">
        <v>504</v>
      </c>
      <c r="H213" s="232">
        <v>216.38</v>
      </c>
      <c r="I213" s="233"/>
      <c r="J213" s="232">
        <f>ROUND(I213*H213,2)</f>
        <v>0</v>
      </c>
      <c r="K213" s="230" t="s">
        <v>266</v>
      </c>
      <c r="L213" s="74"/>
      <c r="M213" s="234" t="s">
        <v>40</v>
      </c>
      <c r="N213" s="235" t="s">
        <v>55</v>
      </c>
      <c r="O213" s="49"/>
      <c r="P213" s="236">
        <f>O213*H213</f>
        <v>0</v>
      </c>
      <c r="Q213" s="236">
        <v>0</v>
      </c>
      <c r="R213" s="236">
        <f>Q213*H213</f>
        <v>0</v>
      </c>
      <c r="S213" s="236">
        <v>0</v>
      </c>
      <c r="T213" s="237">
        <f>S213*H213</f>
        <v>0</v>
      </c>
      <c r="AR213" s="25" t="s">
        <v>287</v>
      </c>
      <c r="AT213" s="25" t="s">
        <v>262</v>
      </c>
      <c r="AU213" s="25" t="s">
        <v>92</v>
      </c>
      <c r="AY213" s="25" t="s">
        <v>261</v>
      </c>
      <c r="BE213" s="238">
        <f>IF(N213="základní",J213,0)</f>
        <v>0</v>
      </c>
      <c r="BF213" s="238">
        <f>IF(N213="snížená",J213,0)</f>
        <v>0</v>
      </c>
      <c r="BG213" s="238">
        <f>IF(N213="zákl. přenesená",J213,0)</f>
        <v>0</v>
      </c>
      <c r="BH213" s="238">
        <f>IF(N213="sníž. přenesená",J213,0)</f>
        <v>0</v>
      </c>
      <c r="BI213" s="238">
        <f>IF(N213="nulová",J213,0)</f>
        <v>0</v>
      </c>
      <c r="BJ213" s="25" t="s">
        <v>24</v>
      </c>
      <c r="BK213" s="238">
        <f>ROUND(I213*H213,2)</f>
        <v>0</v>
      </c>
      <c r="BL213" s="25" t="s">
        <v>287</v>
      </c>
      <c r="BM213" s="25" t="s">
        <v>663</v>
      </c>
    </row>
    <row r="214" spans="2:47" s="1" customFormat="1" ht="13.5">
      <c r="B214" s="48"/>
      <c r="C214" s="76"/>
      <c r="D214" s="239" t="s">
        <v>269</v>
      </c>
      <c r="E214" s="76"/>
      <c r="F214" s="240" t="s">
        <v>664</v>
      </c>
      <c r="G214" s="76"/>
      <c r="H214" s="76"/>
      <c r="I214" s="198"/>
      <c r="J214" s="76"/>
      <c r="K214" s="76"/>
      <c r="L214" s="74"/>
      <c r="M214" s="241"/>
      <c r="N214" s="49"/>
      <c r="O214" s="49"/>
      <c r="P214" s="49"/>
      <c r="Q214" s="49"/>
      <c r="R214" s="49"/>
      <c r="S214" s="49"/>
      <c r="T214" s="97"/>
      <c r="AT214" s="25" t="s">
        <v>269</v>
      </c>
      <c r="AU214" s="25" t="s">
        <v>92</v>
      </c>
    </row>
    <row r="215" spans="2:51" s="12" customFormat="1" ht="13.5">
      <c r="B215" s="253"/>
      <c r="C215" s="254"/>
      <c r="D215" s="239" t="s">
        <v>278</v>
      </c>
      <c r="E215" s="255" t="s">
        <v>40</v>
      </c>
      <c r="F215" s="256" t="s">
        <v>665</v>
      </c>
      <c r="G215" s="254"/>
      <c r="H215" s="257">
        <v>216.38</v>
      </c>
      <c r="I215" s="258"/>
      <c r="J215" s="254"/>
      <c r="K215" s="254"/>
      <c r="L215" s="259"/>
      <c r="M215" s="260"/>
      <c r="N215" s="261"/>
      <c r="O215" s="261"/>
      <c r="P215" s="261"/>
      <c r="Q215" s="261"/>
      <c r="R215" s="261"/>
      <c r="S215" s="261"/>
      <c r="T215" s="262"/>
      <c r="AT215" s="263" t="s">
        <v>278</v>
      </c>
      <c r="AU215" s="263" t="s">
        <v>92</v>
      </c>
      <c r="AV215" s="12" t="s">
        <v>92</v>
      </c>
      <c r="AW215" s="12" t="s">
        <v>47</v>
      </c>
      <c r="AX215" s="12" t="s">
        <v>24</v>
      </c>
      <c r="AY215" s="263" t="s">
        <v>261</v>
      </c>
    </row>
    <row r="216" spans="2:65" s="1" customFormat="1" ht="22.8" customHeight="1">
      <c r="B216" s="48"/>
      <c r="C216" s="228" t="s">
        <v>666</v>
      </c>
      <c r="D216" s="228" t="s">
        <v>262</v>
      </c>
      <c r="E216" s="229" t="s">
        <v>667</v>
      </c>
      <c r="F216" s="230" t="s">
        <v>668</v>
      </c>
      <c r="G216" s="231" t="s">
        <v>504</v>
      </c>
      <c r="H216" s="232">
        <v>437.96</v>
      </c>
      <c r="I216" s="233"/>
      <c r="J216" s="232">
        <f>ROUND(I216*H216,2)</f>
        <v>0</v>
      </c>
      <c r="K216" s="230" t="s">
        <v>266</v>
      </c>
      <c r="L216" s="74"/>
      <c r="M216" s="234" t="s">
        <v>40</v>
      </c>
      <c r="N216" s="235" t="s">
        <v>55</v>
      </c>
      <c r="O216" s="49"/>
      <c r="P216" s="236">
        <f>O216*H216</f>
        <v>0</v>
      </c>
      <c r="Q216" s="236">
        <v>0</v>
      </c>
      <c r="R216" s="236">
        <f>Q216*H216</f>
        <v>0</v>
      </c>
      <c r="S216" s="236">
        <v>0</v>
      </c>
      <c r="T216" s="237">
        <f>S216*H216</f>
        <v>0</v>
      </c>
      <c r="AR216" s="25" t="s">
        <v>287</v>
      </c>
      <c r="AT216" s="25" t="s">
        <v>262</v>
      </c>
      <c r="AU216" s="25" t="s">
        <v>92</v>
      </c>
      <c r="AY216" s="25" t="s">
        <v>261</v>
      </c>
      <c r="BE216" s="238">
        <f>IF(N216="základní",J216,0)</f>
        <v>0</v>
      </c>
      <c r="BF216" s="238">
        <f>IF(N216="snížená",J216,0)</f>
        <v>0</v>
      </c>
      <c r="BG216" s="238">
        <f>IF(N216="zákl. přenesená",J216,0)</f>
        <v>0</v>
      </c>
      <c r="BH216" s="238">
        <f>IF(N216="sníž. přenesená",J216,0)</f>
        <v>0</v>
      </c>
      <c r="BI216" s="238">
        <f>IF(N216="nulová",J216,0)</f>
        <v>0</v>
      </c>
      <c r="BJ216" s="25" t="s">
        <v>24</v>
      </c>
      <c r="BK216" s="238">
        <f>ROUND(I216*H216,2)</f>
        <v>0</v>
      </c>
      <c r="BL216" s="25" t="s">
        <v>287</v>
      </c>
      <c r="BM216" s="25" t="s">
        <v>669</v>
      </c>
    </row>
    <row r="217" spans="2:47" s="1" customFormat="1" ht="13.5">
      <c r="B217" s="48"/>
      <c r="C217" s="76"/>
      <c r="D217" s="239" t="s">
        <v>269</v>
      </c>
      <c r="E217" s="76"/>
      <c r="F217" s="240" t="s">
        <v>670</v>
      </c>
      <c r="G217" s="76"/>
      <c r="H217" s="76"/>
      <c r="I217" s="198"/>
      <c r="J217" s="76"/>
      <c r="K217" s="76"/>
      <c r="L217" s="74"/>
      <c r="M217" s="241"/>
      <c r="N217" s="49"/>
      <c r="O217" s="49"/>
      <c r="P217" s="49"/>
      <c r="Q217" s="49"/>
      <c r="R217" s="49"/>
      <c r="S217" s="49"/>
      <c r="T217" s="97"/>
      <c r="AT217" s="25" t="s">
        <v>269</v>
      </c>
      <c r="AU217" s="25" t="s">
        <v>92</v>
      </c>
    </row>
    <row r="218" spans="2:51" s="12" customFormat="1" ht="13.5">
      <c r="B218" s="253"/>
      <c r="C218" s="254"/>
      <c r="D218" s="239" t="s">
        <v>278</v>
      </c>
      <c r="E218" s="255" t="s">
        <v>40</v>
      </c>
      <c r="F218" s="256" t="s">
        <v>671</v>
      </c>
      <c r="G218" s="254"/>
      <c r="H218" s="257">
        <v>353.6</v>
      </c>
      <c r="I218" s="258"/>
      <c r="J218" s="254"/>
      <c r="K218" s="254"/>
      <c r="L218" s="259"/>
      <c r="M218" s="260"/>
      <c r="N218" s="261"/>
      <c r="O218" s="261"/>
      <c r="P218" s="261"/>
      <c r="Q218" s="261"/>
      <c r="R218" s="261"/>
      <c r="S218" s="261"/>
      <c r="T218" s="262"/>
      <c r="AT218" s="263" t="s">
        <v>278</v>
      </c>
      <c r="AU218" s="263" t="s">
        <v>92</v>
      </c>
      <c r="AV218" s="12" t="s">
        <v>92</v>
      </c>
      <c r="AW218" s="12" t="s">
        <v>47</v>
      </c>
      <c r="AX218" s="12" t="s">
        <v>84</v>
      </c>
      <c r="AY218" s="263" t="s">
        <v>261</v>
      </c>
    </row>
    <row r="219" spans="2:51" s="12" customFormat="1" ht="13.5">
      <c r="B219" s="253"/>
      <c r="C219" s="254"/>
      <c r="D219" s="239" t="s">
        <v>278</v>
      </c>
      <c r="E219" s="255" t="s">
        <v>40</v>
      </c>
      <c r="F219" s="256" t="s">
        <v>672</v>
      </c>
      <c r="G219" s="254"/>
      <c r="H219" s="257">
        <v>84.36</v>
      </c>
      <c r="I219" s="258"/>
      <c r="J219" s="254"/>
      <c r="K219" s="254"/>
      <c r="L219" s="259"/>
      <c r="M219" s="260"/>
      <c r="N219" s="261"/>
      <c r="O219" s="261"/>
      <c r="P219" s="261"/>
      <c r="Q219" s="261"/>
      <c r="R219" s="261"/>
      <c r="S219" s="261"/>
      <c r="T219" s="262"/>
      <c r="AT219" s="263" t="s">
        <v>278</v>
      </c>
      <c r="AU219" s="263" t="s">
        <v>92</v>
      </c>
      <c r="AV219" s="12" t="s">
        <v>92</v>
      </c>
      <c r="AW219" s="12" t="s">
        <v>47</v>
      </c>
      <c r="AX219" s="12" t="s">
        <v>84</v>
      </c>
      <c r="AY219" s="263" t="s">
        <v>261</v>
      </c>
    </row>
    <row r="220" spans="2:51" s="15" customFormat="1" ht="13.5">
      <c r="B220" s="290"/>
      <c r="C220" s="291"/>
      <c r="D220" s="239" t="s">
        <v>278</v>
      </c>
      <c r="E220" s="292" t="s">
        <v>40</v>
      </c>
      <c r="F220" s="293" t="s">
        <v>380</v>
      </c>
      <c r="G220" s="291"/>
      <c r="H220" s="294">
        <v>437.96</v>
      </c>
      <c r="I220" s="295"/>
      <c r="J220" s="291"/>
      <c r="K220" s="291"/>
      <c r="L220" s="296"/>
      <c r="M220" s="297"/>
      <c r="N220" s="298"/>
      <c r="O220" s="298"/>
      <c r="P220" s="298"/>
      <c r="Q220" s="298"/>
      <c r="R220" s="298"/>
      <c r="S220" s="298"/>
      <c r="T220" s="299"/>
      <c r="AT220" s="300" t="s">
        <v>278</v>
      </c>
      <c r="AU220" s="300" t="s">
        <v>92</v>
      </c>
      <c r="AV220" s="15" t="s">
        <v>287</v>
      </c>
      <c r="AW220" s="15" t="s">
        <v>47</v>
      </c>
      <c r="AX220" s="15" t="s">
        <v>24</v>
      </c>
      <c r="AY220" s="300" t="s">
        <v>261</v>
      </c>
    </row>
    <row r="221" spans="2:65" s="1" customFormat="1" ht="22.8" customHeight="1">
      <c r="B221" s="48"/>
      <c r="C221" s="228" t="s">
        <v>673</v>
      </c>
      <c r="D221" s="228" t="s">
        <v>262</v>
      </c>
      <c r="E221" s="229" t="s">
        <v>674</v>
      </c>
      <c r="F221" s="230" t="s">
        <v>675</v>
      </c>
      <c r="G221" s="231" t="s">
        <v>504</v>
      </c>
      <c r="H221" s="232">
        <v>84.36</v>
      </c>
      <c r="I221" s="233"/>
      <c r="J221" s="232">
        <f>ROUND(I221*H221,2)</f>
        <v>0</v>
      </c>
      <c r="K221" s="230" t="s">
        <v>266</v>
      </c>
      <c r="L221" s="74"/>
      <c r="M221" s="234" t="s">
        <v>40</v>
      </c>
      <c r="N221" s="235" t="s">
        <v>55</v>
      </c>
      <c r="O221" s="49"/>
      <c r="P221" s="236">
        <f>O221*H221</f>
        <v>0</v>
      </c>
      <c r="Q221" s="236">
        <v>0</v>
      </c>
      <c r="R221" s="236">
        <f>Q221*H221</f>
        <v>0</v>
      </c>
      <c r="S221" s="236">
        <v>0</v>
      </c>
      <c r="T221" s="237">
        <f>S221*H221</f>
        <v>0</v>
      </c>
      <c r="AR221" s="25" t="s">
        <v>287</v>
      </c>
      <c r="AT221" s="25" t="s">
        <v>262</v>
      </c>
      <c r="AU221" s="25" t="s">
        <v>92</v>
      </c>
      <c r="AY221" s="25" t="s">
        <v>261</v>
      </c>
      <c r="BE221" s="238">
        <f>IF(N221="základní",J221,0)</f>
        <v>0</v>
      </c>
      <c r="BF221" s="238">
        <f>IF(N221="snížená",J221,0)</f>
        <v>0</v>
      </c>
      <c r="BG221" s="238">
        <f>IF(N221="zákl. přenesená",J221,0)</f>
        <v>0</v>
      </c>
      <c r="BH221" s="238">
        <f>IF(N221="sníž. přenesená",J221,0)</f>
        <v>0</v>
      </c>
      <c r="BI221" s="238">
        <f>IF(N221="nulová",J221,0)</f>
        <v>0</v>
      </c>
      <c r="BJ221" s="25" t="s">
        <v>24</v>
      </c>
      <c r="BK221" s="238">
        <f>ROUND(I221*H221,2)</f>
        <v>0</v>
      </c>
      <c r="BL221" s="25" t="s">
        <v>287</v>
      </c>
      <c r="BM221" s="25" t="s">
        <v>676</v>
      </c>
    </row>
    <row r="222" spans="2:47" s="1" customFormat="1" ht="13.5">
      <c r="B222" s="48"/>
      <c r="C222" s="76"/>
      <c r="D222" s="239" t="s">
        <v>269</v>
      </c>
      <c r="E222" s="76"/>
      <c r="F222" s="240" t="s">
        <v>677</v>
      </c>
      <c r="G222" s="76"/>
      <c r="H222" s="76"/>
      <c r="I222" s="198"/>
      <c r="J222" s="76"/>
      <c r="K222" s="76"/>
      <c r="L222" s="74"/>
      <c r="M222" s="241"/>
      <c r="N222" s="49"/>
      <c r="O222" s="49"/>
      <c r="P222" s="49"/>
      <c r="Q222" s="49"/>
      <c r="R222" s="49"/>
      <c r="S222" s="49"/>
      <c r="T222" s="97"/>
      <c r="AT222" s="25" t="s">
        <v>269</v>
      </c>
      <c r="AU222" s="25" t="s">
        <v>92</v>
      </c>
    </row>
    <row r="223" spans="2:47" s="1" customFormat="1" ht="13.5">
      <c r="B223" s="48"/>
      <c r="C223" s="76"/>
      <c r="D223" s="239" t="s">
        <v>343</v>
      </c>
      <c r="E223" s="76"/>
      <c r="F223" s="242" t="s">
        <v>678</v>
      </c>
      <c r="G223" s="76"/>
      <c r="H223" s="76"/>
      <c r="I223" s="198"/>
      <c r="J223" s="76"/>
      <c r="K223" s="76"/>
      <c r="L223" s="74"/>
      <c r="M223" s="241"/>
      <c r="N223" s="49"/>
      <c r="O223" s="49"/>
      <c r="P223" s="49"/>
      <c r="Q223" s="49"/>
      <c r="R223" s="49"/>
      <c r="S223" s="49"/>
      <c r="T223" s="97"/>
      <c r="AT223" s="25" t="s">
        <v>343</v>
      </c>
      <c r="AU223" s="25" t="s">
        <v>92</v>
      </c>
    </row>
    <row r="224" spans="2:51" s="12" customFormat="1" ht="13.5">
      <c r="B224" s="253"/>
      <c r="C224" s="254"/>
      <c r="D224" s="239" t="s">
        <v>278</v>
      </c>
      <c r="E224" s="255" t="s">
        <v>40</v>
      </c>
      <c r="F224" s="256" t="s">
        <v>679</v>
      </c>
      <c r="G224" s="254"/>
      <c r="H224" s="257">
        <v>84.36</v>
      </c>
      <c r="I224" s="258"/>
      <c r="J224" s="254"/>
      <c r="K224" s="254"/>
      <c r="L224" s="259"/>
      <c r="M224" s="260"/>
      <c r="N224" s="261"/>
      <c r="O224" s="261"/>
      <c r="P224" s="261"/>
      <c r="Q224" s="261"/>
      <c r="R224" s="261"/>
      <c r="S224" s="261"/>
      <c r="T224" s="262"/>
      <c r="AT224" s="263" t="s">
        <v>278</v>
      </c>
      <c r="AU224" s="263" t="s">
        <v>92</v>
      </c>
      <c r="AV224" s="12" t="s">
        <v>92</v>
      </c>
      <c r="AW224" s="12" t="s">
        <v>47</v>
      </c>
      <c r="AX224" s="12" t="s">
        <v>24</v>
      </c>
      <c r="AY224" s="263" t="s">
        <v>261</v>
      </c>
    </row>
    <row r="225" spans="2:65" s="1" customFormat="1" ht="14.4" customHeight="1">
      <c r="B225" s="48"/>
      <c r="C225" s="301" t="s">
        <v>680</v>
      </c>
      <c r="D225" s="301" t="s">
        <v>510</v>
      </c>
      <c r="E225" s="302" t="s">
        <v>681</v>
      </c>
      <c r="F225" s="303" t="s">
        <v>682</v>
      </c>
      <c r="G225" s="304" t="s">
        <v>683</v>
      </c>
      <c r="H225" s="305">
        <v>2.11</v>
      </c>
      <c r="I225" s="306"/>
      <c r="J225" s="305">
        <f>ROUND(I225*H225,2)</f>
        <v>0</v>
      </c>
      <c r="K225" s="303" t="s">
        <v>266</v>
      </c>
      <c r="L225" s="307"/>
      <c r="M225" s="308" t="s">
        <v>40</v>
      </c>
      <c r="N225" s="309" t="s">
        <v>55</v>
      </c>
      <c r="O225" s="49"/>
      <c r="P225" s="236">
        <f>O225*H225</f>
        <v>0</v>
      </c>
      <c r="Q225" s="236">
        <v>0.001</v>
      </c>
      <c r="R225" s="236">
        <f>Q225*H225</f>
        <v>0.00211</v>
      </c>
      <c r="S225" s="236">
        <v>0</v>
      </c>
      <c r="T225" s="237">
        <f>S225*H225</f>
        <v>0</v>
      </c>
      <c r="AR225" s="25" t="s">
        <v>308</v>
      </c>
      <c r="AT225" s="25" t="s">
        <v>510</v>
      </c>
      <c r="AU225" s="25" t="s">
        <v>92</v>
      </c>
      <c r="AY225" s="25" t="s">
        <v>261</v>
      </c>
      <c r="BE225" s="238">
        <f>IF(N225="základní",J225,0)</f>
        <v>0</v>
      </c>
      <c r="BF225" s="238">
        <f>IF(N225="snížená",J225,0)</f>
        <v>0</v>
      </c>
      <c r="BG225" s="238">
        <f>IF(N225="zákl. přenesená",J225,0)</f>
        <v>0</v>
      </c>
      <c r="BH225" s="238">
        <f>IF(N225="sníž. přenesená",J225,0)</f>
        <v>0</v>
      </c>
      <c r="BI225" s="238">
        <f>IF(N225="nulová",J225,0)</f>
        <v>0</v>
      </c>
      <c r="BJ225" s="25" t="s">
        <v>24</v>
      </c>
      <c r="BK225" s="238">
        <f>ROUND(I225*H225,2)</f>
        <v>0</v>
      </c>
      <c r="BL225" s="25" t="s">
        <v>287</v>
      </c>
      <c r="BM225" s="25" t="s">
        <v>684</v>
      </c>
    </row>
    <row r="226" spans="2:47" s="1" customFormat="1" ht="13.5">
      <c r="B226" s="48"/>
      <c r="C226" s="76"/>
      <c r="D226" s="239" t="s">
        <v>269</v>
      </c>
      <c r="E226" s="76"/>
      <c r="F226" s="240" t="s">
        <v>682</v>
      </c>
      <c r="G226" s="76"/>
      <c r="H226" s="76"/>
      <c r="I226" s="198"/>
      <c r="J226" s="76"/>
      <c r="K226" s="76"/>
      <c r="L226" s="74"/>
      <c r="M226" s="241"/>
      <c r="N226" s="49"/>
      <c r="O226" s="49"/>
      <c r="P226" s="49"/>
      <c r="Q226" s="49"/>
      <c r="R226" s="49"/>
      <c r="S226" s="49"/>
      <c r="T226" s="97"/>
      <c r="AT226" s="25" t="s">
        <v>269</v>
      </c>
      <c r="AU226" s="25" t="s">
        <v>92</v>
      </c>
    </row>
    <row r="227" spans="2:51" s="12" customFormat="1" ht="13.5">
      <c r="B227" s="253"/>
      <c r="C227" s="254"/>
      <c r="D227" s="239" t="s">
        <v>278</v>
      </c>
      <c r="E227" s="254"/>
      <c r="F227" s="256" t="s">
        <v>685</v>
      </c>
      <c r="G227" s="254"/>
      <c r="H227" s="257">
        <v>2.11</v>
      </c>
      <c r="I227" s="258"/>
      <c r="J227" s="254"/>
      <c r="K227" s="254"/>
      <c r="L227" s="259"/>
      <c r="M227" s="260"/>
      <c r="N227" s="261"/>
      <c r="O227" s="261"/>
      <c r="P227" s="261"/>
      <c r="Q227" s="261"/>
      <c r="R227" s="261"/>
      <c r="S227" s="261"/>
      <c r="T227" s="262"/>
      <c r="AT227" s="263" t="s">
        <v>278</v>
      </c>
      <c r="AU227" s="263" t="s">
        <v>92</v>
      </c>
      <c r="AV227" s="12" t="s">
        <v>92</v>
      </c>
      <c r="AW227" s="12" t="s">
        <v>6</v>
      </c>
      <c r="AX227" s="12" t="s">
        <v>24</v>
      </c>
      <c r="AY227" s="263" t="s">
        <v>261</v>
      </c>
    </row>
    <row r="228" spans="2:65" s="1" customFormat="1" ht="22.8" customHeight="1">
      <c r="B228" s="48"/>
      <c r="C228" s="228" t="s">
        <v>686</v>
      </c>
      <c r="D228" s="228" t="s">
        <v>262</v>
      </c>
      <c r="E228" s="229" t="s">
        <v>687</v>
      </c>
      <c r="F228" s="230" t="s">
        <v>688</v>
      </c>
      <c r="G228" s="231" t="s">
        <v>504</v>
      </c>
      <c r="H228" s="232">
        <v>216.38</v>
      </c>
      <c r="I228" s="233"/>
      <c r="J228" s="232">
        <f>ROUND(I228*H228,2)</f>
        <v>0</v>
      </c>
      <c r="K228" s="230" t="s">
        <v>266</v>
      </c>
      <c r="L228" s="74"/>
      <c r="M228" s="234" t="s">
        <v>40</v>
      </c>
      <c r="N228" s="235" t="s">
        <v>55</v>
      </c>
      <c r="O228" s="49"/>
      <c r="P228" s="236">
        <f>O228*H228</f>
        <v>0</v>
      </c>
      <c r="Q228" s="236">
        <v>8.3E-05</v>
      </c>
      <c r="R228" s="236">
        <f>Q228*H228</f>
        <v>0.01795954</v>
      </c>
      <c r="S228" s="236">
        <v>0</v>
      </c>
      <c r="T228" s="237">
        <f>S228*H228</f>
        <v>0</v>
      </c>
      <c r="AR228" s="25" t="s">
        <v>287</v>
      </c>
      <c r="AT228" s="25" t="s">
        <v>262</v>
      </c>
      <c r="AU228" s="25" t="s">
        <v>92</v>
      </c>
      <c r="AY228" s="25" t="s">
        <v>261</v>
      </c>
      <c r="BE228" s="238">
        <f>IF(N228="základní",J228,0)</f>
        <v>0</v>
      </c>
      <c r="BF228" s="238">
        <f>IF(N228="snížená",J228,0)</f>
        <v>0</v>
      </c>
      <c r="BG228" s="238">
        <f>IF(N228="zákl. přenesená",J228,0)</f>
        <v>0</v>
      </c>
      <c r="BH228" s="238">
        <f>IF(N228="sníž. přenesená",J228,0)</f>
        <v>0</v>
      </c>
      <c r="BI228" s="238">
        <f>IF(N228="nulová",J228,0)</f>
        <v>0</v>
      </c>
      <c r="BJ228" s="25" t="s">
        <v>24</v>
      </c>
      <c r="BK228" s="238">
        <f>ROUND(I228*H228,2)</f>
        <v>0</v>
      </c>
      <c r="BL228" s="25" t="s">
        <v>287</v>
      </c>
      <c r="BM228" s="25" t="s">
        <v>689</v>
      </c>
    </row>
    <row r="229" spans="2:47" s="1" customFormat="1" ht="13.5">
      <c r="B229" s="48"/>
      <c r="C229" s="76"/>
      <c r="D229" s="239" t="s">
        <v>269</v>
      </c>
      <c r="E229" s="76"/>
      <c r="F229" s="240" t="s">
        <v>690</v>
      </c>
      <c r="G229" s="76"/>
      <c r="H229" s="76"/>
      <c r="I229" s="198"/>
      <c r="J229" s="76"/>
      <c r="K229" s="76"/>
      <c r="L229" s="74"/>
      <c r="M229" s="241"/>
      <c r="N229" s="49"/>
      <c r="O229" s="49"/>
      <c r="P229" s="49"/>
      <c r="Q229" s="49"/>
      <c r="R229" s="49"/>
      <c r="S229" s="49"/>
      <c r="T229" s="97"/>
      <c r="AT229" s="25" t="s">
        <v>269</v>
      </c>
      <c r="AU229" s="25" t="s">
        <v>92</v>
      </c>
    </row>
    <row r="230" spans="2:47" s="1" customFormat="1" ht="13.5">
      <c r="B230" s="48"/>
      <c r="C230" s="76"/>
      <c r="D230" s="239" t="s">
        <v>343</v>
      </c>
      <c r="E230" s="76"/>
      <c r="F230" s="242" t="s">
        <v>678</v>
      </c>
      <c r="G230" s="76"/>
      <c r="H230" s="76"/>
      <c r="I230" s="198"/>
      <c r="J230" s="76"/>
      <c r="K230" s="76"/>
      <c r="L230" s="74"/>
      <c r="M230" s="241"/>
      <c r="N230" s="49"/>
      <c r="O230" s="49"/>
      <c r="P230" s="49"/>
      <c r="Q230" s="49"/>
      <c r="R230" s="49"/>
      <c r="S230" s="49"/>
      <c r="T230" s="97"/>
      <c r="AT230" s="25" t="s">
        <v>343</v>
      </c>
      <c r="AU230" s="25" t="s">
        <v>92</v>
      </c>
    </row>
    <row r="231" spans="2:51" s="12" customFormat="1" ht="13.5">
      <c r="B231" s="253"/>
      <c r="C231" s="254"/>
      <c r="D231" s="239" t="s">
        <v>278</v>
      </c>
      <c r="E231" s="255" t="s">
        <v>40</v>
      </c>
      <c r="F231" s="256" t="s">
        <v>691</v>
      </c>
      <c r="G231" s="254"/>
      <c r="H231" s="257">
        <v>216.38</v>
      </c>
      <c r="I231" s="258"/>
      <c r="J231" s="254"/>
      <c r="K231" s="254"/>
      <c r="L231" s="259"/>
      <c r="M231" s="260"/>
      <c r="N231" s="261"/>
      <c r="O231" s="261"/>
      <c r="P231" s="261"/>
      <c r="Q231" s="261"/>
      <c r="R231" s="261"/>
      <c r="S231" s="261"/>
      <c r="T231" s="262"/>
      <c r="AT231" s="263" t="s">
        <v>278</v>
      </c>
      <c r="AU231" s="263" t="s">
        <v>92</v>
      </c>
      <c r="AV231" s="12" t="s">
        <v>92</v>
      </c>
      <c r="AW231" s="12" t="s">
        <v>47</v>
      </c>
      <c r="AX231" s="12" t="s">
        <v>24</v>
      </c>
      <c r="AY231" s="263" t="s">
        <v>261</v>
      </c>
    </row>
    <row r="232" spans="2:65" s="1" customFormat="1" ht="14.4" customHeight="1">
      <c r="B232" s="48"/>
      <c r="C232" s="301" t="s">
        <v>692</v>
      </c>
      <c r="D232" s="301" t="s">
        <v>510</v>
      </c>
      <c r="E232" s="302" t="s">
        <v>693</v>
      </c>
      <c r="F232" s="303" t="s">
        <v>694</v>
      </c>
      <c r="G232" s="304" t="s">
        <v>683</v>
      </c>
      <c r="H232" s="305">
        <v>5.41</v>
      </c>
      <c r="I232" s="306"/>
      <c r="J232" s="305">
        <f>ROUND(I232*H232,2)</f>
        <v>0</v>
      </c>
      <c r="K232" s="303" t="s">
        <v>266</v>
      </c>
      <c r="L232" s="307"/>
      <c r="M232" s="308" t="s">
        <v>40</v>
      </c>
      <c r="N232" s="309" t="s">
        <v>55</v>
      </c>
      <c r="O232" s="49"/>
      <c r="P232" s="236">
        <f>O232*H232</f>
        <v>0</v>
      </c>
      <c r="Q232" s="236">
        <v>0.001</v>
      </c>
      <c r="R232" s="236">
        <f>Q232*H232</f>
        <v>0.00541</v>
      </c>
      <c r="S232" s="236">
        <v>0</v>
      </c>
      <c r="T232" s="237">
        <f>S232*H232</f>
        <v>0</v>
      </c>
      <c r="AR232" s="25" t="s">
        <v>308</v>
      </c>
      <c r="AT232" s="25" t="s">
        <v>510</v>
      </c>
      <c r="AU232" s="25" t="s">
        <v>92</v>
      </c>
      <c r="AY232" s="25" t="s">
        <v>261</v>
      </c>
      <c r="BE232" s="238">
        <f>IF(N232="základní",J232,0)</f>
        <v>0</v>
      </c>
      <c r="BF232" s="238">
        <f>IF(N232="snížená",J232,0)</f>
        <v>0</v>
      </c>
      <c r="BG232" s="238">
        <f>IF(N232="zákl. přenesená",J232,0)</f>
        <v>0</v>
      </c>
      <c r="BH232" s="238">
        <f>IF(N232="sníž. přenesená",J232,0)</f>
        <v>0</v>
      </c>
      <c r="BI232" s="238">
        <f>IF(N232="nulová",J232,0)</f>
        <v>0</v>
      </c>
      <c r="BJ232" s="25" t="s">
        <v>24</v>
      </c>
      <c r="BK232" s="238">
        <f>ROUND(I232*H232,2)</f>
        <v>0</v>
      </c>
      <c r="BL232" s="25" t="s">
        <v>287</v>
      </c>
      <c r="BM232" s="25" t="s">
        <v>695</v>
      </c>
    </row>
    <row r="233" spans="2:47" s="1" customFormat="1" ht="13.5">
      <c r="B233" s="48"/>
      <c r="C233" s="76"/>
      <c r="D233" s="239" t="s">
        <v>269</v>
      </c>
      <c r="E233" s="76"/>
      <c r="F233" s="240" t="s">
        <v>694</v>
      </c>
      <c r="G233" s="76"/>
      <c r="H233" s="76"/>
      <c r="I233" s="198"/>
      <c r="J233" s="76"/>
      <c r="K233" s="76"/>
      <c r="L233" s="74"/>
      <c r="M233" s="241"/>
      <c r="N233" s="49"/>
      <c r="O233" s="49"/>
      <c r="P233" s="49"/>
      <c r="Q233" s="49"/>
      <c r="R233" s="49"/>
      <c r="S233" s="49"/>
      <c r="T233" s="97"/>
      <c r="AT233" s="25" t="s">
        <v>269</v>
      </c>
      <c r="AU233" s="25" t="s">
        <v>92</v>
      </c>
    </row>
    <row r="234" spans="2:51" s="12" customFormat="1" ht="13.5">
      <c r="B234" s="253"/>
      <c r="C234" s="254"/>
      <c r="D234" s="239" t="s">
        <v>278</v>
      </c>
      <c r="E234" s="255" t="s">
        <v>40</v>
      </c>
      <c r="F234" s="256" t="s">
        <v>696</v>
      </c>
      <c r="G234" s="254"/>
      <c r="H234" s="257">
        <v>5.41</v>
      </c>
      <c r="I234" s="258"/>
      <c r="J234" s="254"/>
      <c r="K234" s="254"/>
      <c r="L234" s="259"/>
      <c r="M234" s="260"/>
      <c r="N234" s="261"/>
      <c r="O234" s="261"/>
      <c r="P234" s="261"/>
      <c r="Q234" s="261"/>
      <c r="R234" s="261"/>
      <c r="S234" s="261"/>
      <c r="T234" s="262"/>
      <c r="AT234" s="263" t="s">
        <v>278</v>
      </c>
      <c r="AU234" s="263" t="s">
        <v>92</v>
      </c>
      <c r="AV234" s="12" t="s">
        <v>92</v>
      </c>
      <c r="AW234" s="12" t="s">
        <v>47</v>
      </c>
      <c r="AX234" s="12" t="s">
        <v>24</v>
      </c>
      <c r="AY234" s="263" t="s">
        <v>261</v>
      </c>
    </row>
    <row r="235" spans="2:65" s="1" customFormat="1" ht="14.4" customHeight="1">
      <c r="B235" s="48"/>
      <c r="C235" s="228" t="s">
        <v>697</v>
      </c>
      <c r="D235" s="228" t="s">
        <v>262</v>
      </c>
      <c r="E235" s="229" t="s">
        <v>698</v>
      </c>
      <c r="F235" s="230" t="s">
        <v>699</v>
      </c>
      <c r="G235" s="231" t="s">
        <v>504</v>
      </c>
      <c r="H235" s="232">
        <v>772.7</v>
      </c>
      <c r="I235" s="233"/>
      <c r="J235" s="232">
        <f>ROUND(I235*H235,2)</f>
        <v>0</v>
      </c>
      <c r="K235" s="230" t="s">
        <v>266</v>
      </c>
      <c r="L235" s="74"/>
      <c r="M235" s="234" t="s">
        <v>40</v>
      </c>
      <c r="N235" s="235" t="s">
        <v>55</v>
      </c>
      <c r="O235" s="49"/>
      <c r="P235" s="236">
        <f>O235*H235</f>
        <v>0</v>
      </c>
      <c r="Q235" s="236">
        <v>0</v>
      </c>
      <c r="R235" s="236">
        <f>Q235*H235</f>
        <v>0</v>
      </c>
      <c r="S235" s="236">
        <v>0</v>
      </c>
      <c r="T235" s="237">
        <f>S235*H235</f>
        <v>0</v>
      </c>
      <c r="AR235" s="25" t="s">
        <v>287</v>
      </c>
      <c r="AT235" s="25" t="s">
        <v>262</v>
      </c>
      <c r="AU235" s="25" t="s">
        <v>92</v>
      </c>
      <c r="AY235" s="25" t="s">
        <v>261</v>
      </c>
      <c r="BE235" s="238">
        <f>IF(N235="základní",J235,0)</f>
        <v>0</v>
      </c>
      <c r="BF235" s="238">
        <f>IF(N235="snížená",J235,0)</f>
        <v>0</v>
      </c>
      <c r="BG235" s="238">
        <f>IF(N235="zákl. přenesená",J235,0)</f>
        <v>0</v>
      </c>
      <c r="BH235" s="238">
        <f>IF(N235="sníž. přenesená",J235,0)</f>
        <v>0</v>
      </c>
      <c r="BI235" s="238">
        <f>IF(N235="nulová",J235,0)</f>
        <v>0</v>
      </c>
      <c r="BJ235" s="25" t="s">
        <v>24</v>
      </c>
      <c r="BK235" s="238">
        <f>ROUND(I235*H235,2)</f>
        <v>0</v>
      </c>
      <c r="BL235" s="25" t="s">
        <v>287</v>
      </c>
      <c r="BM235" s="25" t="s">
        <v>700</v>
      </c>
    </row>
    <row r="236" spans="2:47" s="1" customFormat="1" ht="13.5">
      <c r="B236" s="48"/>
      <c r="C236" s="76"/>
      <c r="D236" s="239" t="s">
        <v>269</v>
      </c>
      <c r="E236" s="76"/>
      <c r="F236" s="240" t="s">
        <v>701</v>
      </c>
      <c r="G236" s="76"/>
      <c r="H236" s="76"/>
      <c r="I236" s="198"/>
      <c r="J236" s="76"/>
      <c r="K236" s="76"/>
      <c r="L236" s="74"/>
      <c r="M236" s="241"/>
      <c r="N236" s="49"/>
      <c r="O236" s="49"/>
      <c r="P236" s="49"/>
      <c r="Q236" s="49"/>
      <c r="R236" s="49"/>
      <c r="S236" s="49"/>
      <c r="T236" s="97"/>
      <c r="AT236" s="25" t="s">
        <v>269</v>
      </c>
      <c r="AU236" s="25" t="s">
        <v>92</v>
      </c>
    </row>
    <row r="237" spans="2:47" s="1" customFormat="1" ht="13.5">
      <c r="B237" s="48"/>
      <c r="C237" s="76"/>
      <c r="D237" s="239" t="s">
        <v>343</v>
      </c>
      <c r="E237" s="76"/>
      <c r="F237" s="242" t="s">
        <v>702</v>
      </c>
      <c r="G237" s="76"/>
      <c r="H237" s="76"/>
      <c r="I237" s="198"/>
      <c r="J237" s="76"/>
      <c r="K237" s="76"/>
      <c r="L237" s="74"/>
      <c r="M237" s="241"/>
      <c r="N237" s="49"/>
      <c r="O237" s="49"/>
      <c r="P237" s="49"/>
      <c r="Q237" s="49"/>
      <c r="R237" s="49"/>
      <c r="S237" s="49"/>
      <c r="T237" s="97"/>
      <c r="AT237" s="25" t="s">
        <v>343</v>
      </c>
      <c r="AU237" s="25" t="s">
        <v>92</v>
      </c>
    </row>
    <row r="238" spans="2:47" s="1" customFormat="1" ht="13.5">
      <c r="B238" s="48"/>
      <c r="C238" s="76"/>
      <c r="D238" s="239" t="s">
        <v>271</v>
      </c>
      <c r="E238" s="76"/>
      <c r="F238" s="242" t="s">
        <v>703</v>
      </c>
      <c r="G238" s="76"/>
      <c r="H238" s="76"/>
      <c r="I238" s="198"/>
      <c r="J238" s="76"/>
      <c r="K238" s="76"/>
      <c r="L238" s="74"/>
      <c r="M238" s="241"/>
      <c r="N238" s="49"/>
      <c r="O238" s="49"/>
      <c r="P238" s="49"/>
      <c r="Q238" s="49"/>
      <c r="R238" s="49"/>
      <c r="S238" s="49"/>
      <c r="T238" s="97"/>
      <c r="AT238" s="25" t="s">
        <v>271</v>
      </c>
      <c r="AU238" s="25" t="s">
        <v>92</v>
      </c>
    </row>
    <row r="239" spans="2:51" s="12" customFormat="1" ht="13.5">
      <c r="B239" s="253"/>
      <c r="C239" s="254"/>
      <c r="D239" s="239" t="s">
        <v>278</v>
      </c>
      <c r="E239" s="255" t="s">
        <v>40</v>
      </c>
      <c r="F239" s="256" t="s">
        <v>704</v>
      </c>
      <c r="G239" s="254"/>
      <c r="H239" s="257">
        <v>772.7</v>
      </c>
      <c r="I239" s="258"/>
      <c r="J239" s="254"/>
      <c r="K239" s="254"/>
      <c r="L239" s="259"/>
      <c r="M239" s="260"/>
      <c r="N239" s="261"/>
      <c r="O239" s="261"/>
      <c r="P239" s="261"/>
      <c r="Q239" s="261"/>
      <c r="R239" s="261"/>
      <c r="S239" s="261"/>
      <c r="T239" s="262"/>
      <c r="AT239" s="263" t="s">
        <v>278</v>
      </c>
      <c r="AU239" s="263" t="s">
        <v>92</v>
      </c>
      <c r="AV239" s="12" t="s">
        <v>92</v>
      </c>
      <c r="AW239" s="12" t="s">
        <v>47</v>
      </c>
      <c r="AX239" s="12" t="s">
        <v>24</v>
      </c>
      <c r="AY239" s="263" t="s">
        <v>261</v>
      </c>
    </row>
    <row r="240" spans="2:65" s="1" customFormat="1" ht="14.4" customHeight="1">
      <c r="B240" s="48"/>
      <c r="C240" s="228" t="s">
        <v>705</v>
      </c>
      <c r="D240" s="228" t="s">
        <v>262</v>
      </c>
      <c r="E240" s="229" t="s">
        <v>706</v>
      </c>
      <c r="F240" s="230" t="s">
        <v>707</v>
      </c>
      <c r="G240" s="231" t="s">
        <v>504</v>
      </c>
      <c r="H240" s="232">
        <v>312.76</v>
      </c>
      <c r="I240" s="233"/>
      <c r="J240" s="232">
        <f>ROUND(I240*H240,2)</f>
        <v>0</v>
      </c>
      <c r="K240" s="230" t="s">
        <v>266</v>
      </c>
      <c r="L240" s="74"/>
      <c r="M240" s="234" t="s">
        <v>40</v>
      </c>
      <c r="N240" s="235" t="s">
        <v>55</v>
      </c>
      <c r="O240" s="49"/>
      <c r="P240" s="236">
        <f>O240*H240</f>
        <v>0</v>
      </c>
      <c r="Q240" s="236">
        <v>0</v>
      </c>
      <c r="R240" s="236">
        <f>Q240*H240</f>
        <v>0</v>
      </c>
      <c r="S240" s="236">
        <v>0</v>
      </c>
      <c r="T240" s="237">
        <f>S240*H240</f>
        <v>0</v>
      </c>
      <c r="AR240" s="25" t="s">
        <v>287</v>
      </c>
      <c r="AT240" s="25" t="s">
        <v>262</v>
      </c>
      <c r="AU240" s="25" t="s">
        <v>92</v>
      </c>
      <c r="AY240" s="25" t="s">
        <v>261</v>
      </c>
      <c r="BE240" s="238">
        <f>IF(N240="základní",J240,0)</f>
        <v>0</v>
      </c>
      <c r="BF240" s="238">
        <f>IF(N240="snížená",J240,0)</f>
        <v>0</v>
      </c>
      <c r="BG240" s="238">
        <f>IF(N240="zákl. přenesená",J240,0)</f>
        <v>0</v>
      </c>
      <c r="BH240" s="238">
        <f>IF(N240="sníž. přenesená",J240,0)</f>
        <v>0</v>
      </c>
      <c r="BI240" s="238">
        <f>IF(N240="nulová",J240,0)</f>
        <v>0</v>
      </c>
      <c r="BJ240" s="25" t="s">
        <v>24</v>
      </c>
      <c r="BK240" s="238">
        <f>ROUND(I240*H240,2)</f>
        <v>0</v>
      </c>
      <c r="BL240" s="25" t="s">
        <v>287</v>
      </c>
      <c r="BM240" s="25" t="s">
        <v>708</v>
      </c>
    </row>
    <row r="241" spans="2:47" s="1" customFormat="1" ht="13.5">
      <c r="B241" s="48"/>
      <c r="C241" s="76"/>
      <c r="D241" s="239" t="s">
        <v>269</v>
      </c>
      <c r="E241" s="76"/>
      <c r="F241" s="240" t="s">
        <v>709</v>
      </c>
      <c r="G241" s="76"/>
      <c r="H241" s="76"/>
      <c r="I241" s="198"/>
      <c r="J241" s="76"/>
      <c r="K241" s="76"/>
      <c r="L241" s="74"/>
      <c r="M241" s="241"/>
      <c r="N241" s="49"/>
      <c r="O241" s="49"/>
      <c r="P241" s="49"/>
      <c r="Q241" s="49"/>
      <c r="R241" s="49"/>
      <c r="S241" s="49"/>
      <c r="T241" s="97"/>
      <c r="AT241" s="25" t="s">
        <v>269</v>
      </c>
      <c r="AU241" s="25" t="s">
        <v>92</v>
      </c>
    </row>
    <row r="242" spans="2:47" s="1" customFormat="1" ht="13.5">
      <c r="B242" s="48"/>
      <c r="C242" s="76"/>
      <c r="D242" s="239" t="s">
        <v>343</v>
      </c>
      <c r="E242" s="76"/>
      <c r="F242" s="242" t="s">
        <v>710</v>
      </c>
      <c r="G242" s="76"/>
      <c r="H242" s="76"/>
      <c r="I242" s="198"/>
      <c r="J242" s="76"/>
      <c r="K242" s="76"/>
      <c r="L242" s="74"/>
      <c r="M242" s="241"/>
      <c r="N242" s="49"/>
      <c r="O242" s="49"/>
      <c r="P242" s="49"/>
      <c r="Q242" s="49"/>
      <c r="R242" s="49"/>
      <c r="S242" s="49"/>
      <c r="T242" s="97"/>
      <c r="AT242" s="25" t="s">
        <v>343</v>
      </c>
      <c r="AU242" s="25" t="s">
        <v>92</v>
      </c>
    </row>
    <row r="243" spans="2:51" s="12" customFormat="1" ht="13.5">
      <c r="B243" s="253"/>
      <c r="C243" s="254"/>
      <c r="D243" s="239" t="s">
        <v>278</v>
      </c>
      <c r="E243" s="255" t="s">
        <v>40</v>
      </c>
      <c r="F243" s="256" t="s">
        <v>711</v>
      </c>
      <c r="G243" s="254"/>
      <c r="H243" s="257">
        <v>293.16</v>
      </c>
      <c r="I243" s="258"/>
      <c r="J243" s="254"/>
      <c r="K243" s="254"/>
      <c r="L243" s="259"/>
      <c r="M243" s="260"/>
      <c r="N243" s="261"/>
      <c r="O243" s="261"/>
      <c r="P243" s="261"/>
      <c r="Q243" s="261"/>
      <c r="R243" s="261"/>
      <c r="S243" s="261"/>
      <c r="T243" s="262"/>
      <c r="AT243" s="263" t="s">
        <v>278</v>
      </c>
      <c r="AU243" s="263" t="s">
        <v>92</v>
      </c>
      <c r="AV243" s="12" t="s">
        <v>92</v>
      </c>
      <c r="AW243" s="12" t="s">
        <v>47</v>
      </c>
      <c r="AX243" s="12" t="s">
        <v>84</v>
      </c>
      <c r="AY243" s="263" t="s">
        <v>261</v>
      </c>
    </row>
    <row r="244" spans="2:51" s="12" customFormat="1" ht="13.5">
      <c r="B244" s="253"/>
      <c r="C244" s="254"/>
      <c r="D244" s="239" t="s">
        <v>278</v>
      </c>
      <c r="E244" s="255" t="s">
        <v>40</v>
      </c>
      <c r="F244" s="256" t="s">
        <v>712</v>
      </c>
      <c r="G244" s="254"/>
      <c r="H244" s="257">
        <v>19.6</v>
      </c>
      <c r="I244" s="258"/>
      <c r="J244" s="254"/>
      <c r="K244" s="254"/>
      <c r="L244" s="259"/>
      <c r="M244" s="260"/>
      <c r="N244" s="261"/>
      <c r="O244" s="261"/>
      <c r="P244" s="261"/>
      <c r="Q244" s="261"/>
      <c r="R244" s="261"/>
      <c r="S244" s="261"/>
      <c r="T244" s="262"/>
      <c r="AT244" s="263" t="s">
        <v>278</v>
      </c>
      <c r="AU244" s="263" t="s">
        <v>92</v>
      </c>
      <c r="AV244" s="12" t="s">
        <v>92</v>
      </c>
      <c r="AW244" s="12" t="s">
        <v>47</v>
      </c>
      <c r="AX244" s="12" t="s">
        <v>84</v>
      </c>
      <c r="AY244" s="263" t="s">
        <v>261</v>
      </c>
    </row>
    <row r="245" spans="2:51" s="15" customFormat="1" ht="13.5">
      <c r="B245" s="290"/>
      <c r="C245" s="291"/>
      <c r="D245" s="239" t="s">
        <v>278</v>
      </c>
      <c r="E245" s="292" t="s">
        <v>40</v>
      </c>
      <c r="F245" s="293" t="s">
        <v>380</v>
      </c>
      <c r="G245" s="291"/>
      <c r="H245" s="294">
        <v>312.76</v>
      </c>
      <c r="I245" s="295"/>
      <c r="J245" s="291"/>
      <c r="K245" s="291"/>
      <c r="L245" s="296"/>
      <c r="M245" s="297"/>
      <c r="N245" s="298"/>
      <c r="O245" s="298"/>
      <c r="P245" s="298"/>
      <c r="Q245" s="298"/>
      <c r="R245" s="298"/>
      <c r="S245" s="298"/>
      <c r="T245" s="299"/>
      <c r="AT245" s="300" t="s">
        <v>278</v>
      </c>
      <c r="AU245" s="300" t="s">
        <v>92</v>
      </c>
      <c r="AV245" s="15" t="s">
        <v>287</v>
      </c>
      <c r="AW245" s="15" t="s">
        <v>47</v>
      </c>
      <c r="AX245" s="15" t="s">
        <v>24</v>
      </c>
      <c r="AY245" s="300" t="s">
        <v>261</v>
      </c>
    </row>
    <row r="246" spans="2:65" s="1" customFormat="1" ht="14.4" customHeight="1">
      <c r="B246" s="48"/>
      <c r="C246" s="228" t="s">
        <v>713</v>
      </c>
      <c r="D246" s="228" t="s">
        <v>262</v>
      </c>
      <c r="E246" s="229" t="s">
        <v>714</v>
      </c>
      <c r="F246" s="230" t="s">
        <v>715</v>
      </c>
      <c r="G246" s="231" t="s">
        <v>504</v>
      </c>
      <c r="H246" s="232">
        <v>1314.3</v>
      </c>
      <c r="I246" s="233"/>
      <c r="J246" s="232">
        <f>ROUND(I246*H246,2)</f>
        <v>0</v>
      </c>
      <c r="K246" s="230" t="s">
        <v>266</v>
      </c>
      <c r="L246" s="74"/>
      <c r="M246" s="234" t="s">
        <v>40</v>
      </c>
      <c r="N246" s="235" t="s">
        <v>55</v>
      </c>
      <c r="O246" s="49"/>
      <c r="P246" s="236">
        <f>O246*H246</f>
        <v>0</v>
      </c>
      <c r="Q246" s="236">
        <v>0</v>
      </c>
      <c r="R246" s="236">
        <f>Q246*H246</f>
        <v>0</v>
      </c>
      <c r="S246" s="236">
        <v>0</v>
      </c>
      <c r="T246" s="237">
        <f>S246*H246</f>
        <v>0</v>
      </c>
      <c r="AR246" s="25" t="s">
        <v>287</v>
      </c>
      <c r="AT246" s="25" t="s">
        <v>262</v>
      </c>
      <c r="AU246" s="25" t="s">
        <v>92</v>
      </c>
      <c r="AY246" s="25" t="s">
        <v>261</v>
      </c>
      <c r="BE246" s="238">
        <f>IF(N246="základní",J246,0)</f>
        <v>0</v>
      </c>
      <c r="BF246" s="238">
        <f>IF(N246="snížená",J246,0)</f>
        <v>0</v>
      </c>
      <c r="BG246" s="238">
        <f>IF(N246="zákl. přenesená",J246,0)</f>
        <v>0</v>
      </c>
      <c r="BH246" s="238">
        <f>IF(N246="sníž. přenesená",J246,0)</f>
        <v>0</v>
      </c>
      <c r="BI246" s="238">
        <f>IF(N246="nulová",J246,0)</f>
        <v>0</v>
      </c>
      <c r="BJ246" s="25" t="s">
        <v>24</v>
      </c>
      <c r="BK246" s="238">
        <f>ROUND(I246*H246,2)</f>
        <v>0</v>
      </c>
      <c r="BL246" s="25" t="s">
        <v>287</v>
      </c>
      <c r="BM246" s="25" t="s">
        <v>716</v>
      </c>
    </row>
    <row r="247" spans="2:47" s="1" customFormat="1" ht="13.5">
      <c r="B247" s="48"/>
      <c r="C247" s="76"/>
      <c r="D247" s="239" t="s">
        <v>269</v>
      </c>
      <c r="E247" s="76"/>
      <c r="F247" s="240" t="s">
        <v>717</v>
      </c>
      <c r="G247" s="76"/>
      <c r="H247" s="76"/>
      <c r="I247" s="198"/>
      <c r="J247" s="76"/>
      <c r="K247" s="76"/>
      <c r="L247" s="74"/>
      <c r="M247" s="241"/>
      <c r="N247" s="49"/>
      <c r="O247" s="49"/>
      <c r="P247" s="49"/>
      <c r="Q247" s="49"/>
      <c r="R247" s="49"/>
      <c r="S247" s="49"/>
      <c r="T247" s="97"/>
      <c r="AT247" s="25" t="s">
        <v>269</v>
      </c>
      <c r="AU247" s="25" t="s">
        <v>92</v>
      </c>
    </row>
    <row r="248" spans="2:47" s="1" customFormat="1" ht="13.5">
      <c r="B248" s="48"/>
      <c r="C248" s="76"/>
      <c r="D248" s="239" t="s">
        <v>343</v>
      </c>
      <c r="E248" s="76"/>
      <c r="F248" s="242" t="s">
        <v>718</v>
      </c>
      <c r="G248" s="76"/>
      <c r="H248" s="76"/>
      <c r="I248" s="198"/>
      <c r="J248" s="76"/>
      <c r="K248" s="76"/>
      <c r="L248" s="74"/>
      <c r="M248" s="241"/>
      <c r="N248" s="49"/>
      <c r="O248" s="49"/>
      <c r="P248" s="49"/>
      <c r="Q248" s="49"/>
      <c r="R248" s="49"/>
      <c r="S248" s="49"/>
      <c r="T248" s="97"/>
      <c r="AT248" s="25" t="s">
        <v>343</v>
      </c>
      <c r="AU248" s="25" t="s">
        <v>92</v>
      </c>
    </row>
    <row r="249" spans="2:51" s="12" customFormat="1" ht="13.5">
      <c r="B249" s="253"/>
      <c r="C249" s="254"/>
      <c r="D249" s="239" t="s">
        <v>278</v>
      </c>
      <c r="E249" s="255" t="s">
        <v>40</v>
      </c>
      <c r="F249" s="256" t="s">
        <v>719</v>
      </c>
      <c r="G249" s="254"/>
      <c r="H249" s="257">
        <v>772.7</v>
      </c>
      <c r="I249" s="258"/>
      <c r="J249" s="254"/>
      <c r="K249" s="254"/>
      <c r="L249" s="259"/>
      <c r="M249" s="260"/>
      <c r="N249" s="261"/>
      <c r="O249" s="261"/>
      <c r="P249" s="261"/>
      <c r="Q249" s="261"/>
      <c r="R249" s="261"/>
      <c r="S249" s="261"/>
      <c r="T249" s="262"/>
      <c r="AT249" s="263" t="s">
        <v>278</v>
      </c>
      <c r="AU249" s="263" t="s">
        <v>92</v>
      </c>
      <c r="AV249" s="12" t="s">
        <v>92</v>
      </c>
      <c r="AW249" s="12" t="s">
        <v>47</v>
      </c>
      <c r="AX249" s="12" t="s">
        <v>84</v>
      </c>
      <c r="AY249" s="263" t="s">
        <v>261</v>
      </c>
    </row>
    <row r="250" spans="2:51" s="12" customFormat="1" ht="13.5">
      <c r="B250" s="253"/>
      <c r="C250" s="254"/>
      <c r="D250" s="239" t="s">
        <v>278</v>
      </c>
      <c r="E250" s="255" t="s">
        <v>40</v>
      </c>
      <c r="F250" s="256" t="s">
        <v>720</v>
      </c>
      <c r="G250" s="254"/>
      <c r="H250" s="257">
        <v>541.6</v>
      </c>
      <c r="I250" s="258"/>
      <c r="J250" s="254"/>
      <c r="K250" s="254"/>
      <c r="L250" s="259"/>
      <c r="M250" s="260"/>
      <c r="N250" s="261"/>
      <c r="O250" s="261"/>
      <c r="P250" s="261"/>
      <c r="Q250" s="261"/>
      <c r="R250" s="261"/>
      <c r="S250" s="261"/>
      <c r="T250" s="262"/>
      <c r="AT250" s="263" t="s">
        <v>278</v>
      </c>
      <c r="AU250" s="263" t="s">
        <v>92</v>
      </c>
      <c r="AV250" s="12" t="s">
        <v>92</v>
      </c>
      <c r="AW250" s="12" t="s">
        <v>47</v>
      </c>
      <c r="AX250" s="12" t="s">
        <v>84</v>
      </c>
      <c r="AY250" s="263" t="s">
        <v>261</v>
      </c>
    </row>
    <row r="251" spans="2:51" s="15" customFormat="1" ht="13.5">
      <c r="B251" s="290"/>
      <c r="C251" s="291"/>
      <c r="D251" s="239" t="s">
        <v>278</v>
      </c>
      <c r="E251" s="292" t="s">
        <v>40</v>
      </c>
      <c r="F251" s="293" t="s">
        <v>380</v>
      </c>
      <c r="G251" s="291"/>
      <c r="H251" s="294">
        <v>1314.3</v>
      </c>
      <c r="I251" s="295"/>
      <c r="J251" s="291"/>
      <c r="K251" s="291"/>
      <c r="L251" s="296"/>
      <c r="M251" s="297"/>
      <c r="N251" s="298"/>
      <c r="O251" s="298"/>
      <c r="P251" s="298"/>
      <c r="Q251" s="298"/>
      <c r="R251" s="298"/>
      <c r="S251" s="298"/>
      <c r="T251" s="299"/>
      <c r="AT251" s="300" t="s">
        <v>278</v>
      </c>
      <c r="AU251" s="300" t="s">
        <v>92</v>
      </c>
      <c r="AV251" s="15" t="s">
        <v>287</v>
      </c>
      <c r="AW251" s="15" t="s">
        <v>47</v>
      </c>
      <c r="AX251" s="15" t="s">
        <v>24</v>
      </c>
      <c r="AY251" s="300" t="s">
        <v>261</v>
      </c>
    </row>
    <row r="252" spans="2:65" s="1" customFormat="1" ht="22.8" customHeight="1">
      <c r="B252" s="48"/>
      <c r="C252" s="228" t="s">
        <v>721</v>
      </c>
      <c r="D252" s="228" t="s">
        <v>262</v>
      </c>
      <c r="E252" s="229" t="s">
        <v>722</v>
      </c>
      <c r="F252" s="230" t="s">
        <v>723</v>
      </c>
      <c r="G252" s="231" t="s">
        <v>504</v>
      </c>
      <c r="H252" s="232">
        <v>300.74</v>
      </c>
      <c r="I252" s="233"/>
      <c r="J252" s="232">
        <f>ROUND(I252*H252,2)</f>
        <v>0</v>
      </c>
      <c r="K252" s="230" t="s">
        <v>266</v>
      </c>
      <c r="L252" s="74"/>
      <c r="M252" s="234" t="s">
        <v>40</v>
      </c>
      <c r="N252" s="235" t="s">
        <v>55</v>
      </c>
      <c r="O252" s="49"/>
      <c r="P252" s="236">
        <f>O252*H252</f>
        <v>0</v>
      </c>
      <c r="Q252" s="236">
        <v>3E-07</v>
      </c>
      <c r="R252" s="236">
        <f>Q252*H252</f>
        <v>9.0222E-05</v>
      </c>
      <c r="S252" s="236">
        <v>0</v>
      </c>
      <c r="T252" s="237">
        <f>S252*H252</f>
        <v>0</v>
      </c>
      <c r="AR252" s="25" t="s">
        <v>287</v>
      </c>
      <c r="AT252" s="25" t="s">
        <v>262</v>
      </c>
      <c r="AU252" s="25" t="s">
        <v>92</v>
      </c>
      <c r="AY252" s="25" t="s">
        <v>261</v>
      </c>
      <c r="BE252" s="238">
        <f>IF(N252="základní",J252,0)</f>
        <v>0</v>
      </c>
      <c r="BF252" s="238">
        <f>IF(N252="snížená",J252,0)</f>
        <v>0</v>
      </c>
      <c r="BG252" s="238">
        <f>IF(N252="zákl. přenesená",J252,0)</f>
        <v>0</v>
      </c>
      <c r="BH252" s="238">
        <f>IF(N252="sníž. přenesená",J252,0)</f>
        <v>0</v>
      </c>
      <c r="BI252" s="238">
        <f>IF(N252="nulová",J252,0)</f>
        <v>0</v>
      </c>
      <c r="BJ252" s="25" t="s">
        <v>24</v>
      </c>
      <c r="BK252" s="238">
        <f>ROUND(I252*H252,2)</f>
        <v>0</v>
      </c>
      <c r="BL252" s="25" t="s">
        <v>287</v>
      </c>
      <c r="BM252" s="25" t="s">
        <v>724</v>
      </c>
    </row>
    <row r="253" spans="2:47" s="1" customFormat="1" ht="13.5">
      <c r="B253" s="48"/>
      <c r="C253" s="76"/>
      <c r="D253" s="239" t="s">
        <v>269</v>
      </c>
      <c r="E253" s="76"/>
      <c r="F253" s="240" t="s">
        <v>725</v>
      </c>
      <c r="G253" s="76"/>
      <c r="H253" s="76"/>
      <c r="I253" s="198"/>
      <c r="J253" s="76"/>
      <c r="K253" s="76"/>
      <c r="L253" s="74"/>
      <c r="M253" s="241"/>
      <c r="N253" s="49"/>
      <c r="O253" s="49"/>
      <c r="P253" s="49"/>
      <c r="Q253" s="49"/>
      <c r="R253" s="49"/>
      <c r="S253" s="49"/>
      <c r="T253" s="97"/>
      <c r="AT253" s="25" t="s">
        <v>269</v>
      </c>
      <c r="AU253" s="25" t="s">
        <v>92</v>
      </c>
    </row>
    <row r="254" spans="2:47" s="1" customFormat="1" ht="13.5">
      <c r="B254" s="48"/>
      <c r="C254" s="76"/>
      <c r="D254" s="239" t="s">
        <v>343</v>
      </c>
      <c r="E254" s="76"/>
      <c r="F254" s="242" t="s">
        <v>726</v>
      </c>
      <c r="G254" s="76"/>
      <c r="H254" s="76"/>
      <c r="I254" s="198"/>
      <c r="J254" s="76"/>
      <c r="K254" s="76"/>
      <c r="L254" s="74"/>
      <c r="M254" s="241"/>
      <c r="N254" s="49"/>
      <c r="O254" s="49"/>
      <c r="P254" s="49"/>
      <c r="Q254" s="49"/>
      <c r="R254" s="49"/>
      <c r="S254" s="49"/>
      <c r="T254" s="97"/>
      <c r="AT254" s="25" t="s">
        <v>343</v>
      </c>
      <c r="AU254" s="25" t="s">
        <v>92</v>
      </c>
    </row>
    <row r="255" spans="2:51" s="12" customFormat="1" ht="13.5">
      <c r="B255" s="253"/>
      <c r="C255" s="254"/>
      <c r="D255" s="239" t="s">
        <v>278</v>
      </c>
      <c r="E255" s="255" t="s">
        <v>40</v>
      </c>
      <c r="F255" s="256" t="s">
        <v>727</v>
      </c>
      <c r="G255" s="254"/>
      <c r="H255" s="257">
        <v>300.74</v>
      </c>
      <c r="I255" s="258"/>
      <c r="J255" s="254"/>
      <c r="K255" s="254"/>
      <c r="L255" s="259"/>
      <c r="M255" s="260"/>
      <c r="N255" s="261"/>
      <c r="O255" s="261"/>
      <c r="P255" s="261"/>
      <c r="Q255" s="261"/>
      <c r="R255" s="261"/>
      <c r="S255" s="261"/>
      <c r="T255" s="262"/>
      <c r="AT255" s="263" t="s">
        <v>278</v>
      </c>
      <c r="AU255" s="263" t="s">
        <v>92</v>
      </c>
      <c r="AV255" s="12" t="s">
        <v>92</v>
      </c>
      <c r="AW255" s="12" t="s">
        <v>47</v>
      </c>
      <c r="AX255" s="12" t="s">
        <v>24</v>
      </c>
      <c r="AY255" s="263" t="s">
        <v>261</v>
      </c>
    </row>
    <row r="256" spans="2:65" s="1" customFormat="1" ht="14.4" customHeight="1">
      <c r="B256" s="48"/>
      <c r="C256" s="228" t="s">
        <v>728</v>
      </c>
      <c r="D256" s="228" t="s">
        <v>262</v>
      </c>
      <c r="E256" s="229" t="s">
        <v>729</v>
      </c>
      <c r="F256" s="230" t="s">
        <v>730</v>
      </c>
      <c r="G256" s="231" t="s">
        <v>504</v>
      </c>
      <c r="H256" s="232">
        <v>8</v>
      </c>
      <c r="I256" s="233"/>
      <c r="J256" s="232">
        <f>ROUND(I256*H256,2)</f>
        <v>0</v>
      </c>
      <c r="K256" s="230" t="s">
        <v>266</v>
      </c>
      <c r="L256" s="74"/>
      <c r="M256" s="234" t="s">
        <v>40</v>
      </c>
      <c r="N256" s="235" t="s">
        <v>55</v>
      </c>
      <c r="O256" s="49"/>
      <c r="P256" s="236">
        <f>O256*H256</f>
        <v>0</v>
      </c>
      <c r="Q256" s="236">
        <v>0.0094024</v>
      </c>
      <c r="R256" s="236">
        <f>Q256*H256</f>
        <v>0.0752192</v>
      </c>
      <c r="S256" s="236">
        <v>0</v>
      </c>
      <c r="T256" s="237">
        <f>S256*H256</f>
        <v>0</v>
      </c>
      <c r="AR256" s="25" t="s">
        <v>287</v>
      </c>
      <c r="AT256" s="25" t="s">
        <v>262</v>
      </c>
      <c r="AU256" s="25" t="s">
        <v>92</v>
      </c>
      <c r="AY256" s="25" t="s">
        <v>261</v>
      </c>
      <c r="BE256" s="238">
        <f>IF(N256="základní",J256,0)</f>
        <v>0</v>
      </c>
      <c r="BF256" s="238">
        <f>IF(N256="snížená",J256,0)</f>
        <v>0</v>
      </c>
      <c r="BG256" s="238">
        <f>IF(N256="zákl. přenesená",J256,0)</f>
        <v>0</v>
      </c>
      <c r="BH256" s="238">
        <f>IF(N256="sníž. přenesená",J256,0)</f>
        <v>0</v>
      </c>
      <c r="BI256" s="238">
        <f>IF(N256="nulová",J256,0)</f>
        <v>0</v>
      </c>
      <c r="BJ256" s="25" t="s">
        <v>24</v>
      </c>
      <c r="BK256" s="238">
        <f>ROUND(I256*H256,2)</f>
        <v>0</v>
      </c>
      <c r="BL256" s="25" t="s">
        <v>287</v>
      </c>
      <c r="BM256" s="25" t="s">
        <v>731</v>
      </c>
    </row>
    <row r="257" spans="2:47" s="1" customFormat="1" ht="13.5">
      <c r="B257" s="48"/>
      <c r="C257" s="76"/>
      <c r="D257" s="239" t="s">
        <v>269</v>
      </c>
      <c r="E257" s="76"/>
      <c r="F257" s="240" t="s">
        <v>732</v>
      </c>
      <c r="G257" s="76"/>
      <c r="H257" s="76"/>
      <c r="I257" s="198"/>
      <c r="J257" s="76"/>
      <c r="K257" s="76"/>
      <c r="L257" s="74"/>
      <c r="M257" s="241"/>
      <c r="N257" s="49"/>
      <c r="O257" s="49"/>
      <c r="P257" s="49"/>
      <c r="Q257" s="49"/>
      <c r="R257" s="49"/>
      <c r="S257" s="49"/>
      <c r="T257" s="97"/>
      <c r="AT257" s="25" t="s">
        <v>269</v>
      </c>
      <c r="AU257" s="25" t="s">
        <v>92</v>
      </c>
    </row>
    <row r="258" spans="2:51" s="12" customFormat="1" ht="13.5">
      <c r="B258" s="253"/>
      <c r="C258" s="254"/>
      <c r="D258" s="239" t="s">
        <v>278</v>
      </c>
      <c r="E258" s="255" t="s">
        <v>40</v>
      </c>
      <c r="F258" s="256" t="s">
        <v>733</v>
      </c>
      <c r="G258" s="254"/>
      <c r="H258" s="257">
        <v>8</v>
      </c>
      <c r="I258" s="258"/>
      <c r="J258" s="254"/>
      <c r="K258" s="254"/>
      <c r="L258" s="259"/>
      <c r="M258" s="260"/>
      <c r="N258" s="261"/>
      <c r="O258" s="261"/>
      <c r="P258" s="261"/>
      <c r="Q258" s="261"/>
      <c r="R258" s="261"/>
      <c r="S258" s="261"/>
      <c r="T258" s="262"/>
      <c r="AT258" s="263" t="s">
        <v>278</v>
      </c>
      <c r="AU258" s="263" t="s">
        <v>92</v>
      </c>
      <c r="AV258" s="12" t="s">
        <v>92</v>
      </c>
      <c r="AW258" s="12" t="s">
        <v>47</v>
      </c>
      <c r="AX258" s="12" t="s">
        <v>24</v>
      </c>
      <c r="AY258" s="263" t="s">
        <v>261</v>
      </c>
    </row>
    <row r="259" spans="2:65" s="1" customFormat="1" ht="14.4" customHeight="1">
      <c r="B259" s="48"/>
      <c r="C259" s="228" t="s">
        <v>734</v>
      </c>
      <c r="D259" s="228" t="s">
        <v>262</v>
      </c>
      <c r="E259" s="229" t="s">
        <v>735</v>
      </c>
      <c r="F259" s="230" t="s">
        <v>736</v>
      </c>
      <c r="G259" s="231" t="s">
        <v>504</v>
      </c>
      <c r="H259" s="232">
        <v>8</v>
      </c>
      <c r="I259" s="233"/>
      <c r="J259" s="232">
        <f>ROUND(I259*H259,2)</f>
        <v>0</v>
      </c>
      <c r="K259" s="230" t="s">
        <v>266</v>
      </c>
      <c r="L259" s="74"/>
      <c r="M259" s="234" t="s">
        <v>40</v>
      </c>
      <c r="N259" s="235" t="s">
        <v>55</v>
      </c>
      <c r="O259" s="49"/>
      <c r="P259" s="236">
        <f>O259*H259</f>
        <v>0</v>
      </c>
      <c r="Q259" s="236">
        <v>0</v>
      </c>
      <c r="R259" s="236">
        <f>Q259*H259</f>
        <v>0</v>
      </c>
      <c r="S259" s="236">
        <v>0</v>
      </c>
      <c r="T259" s="237">
        <f>S259*H259</f>
        <v>0</v>
      </c>
      <c r="AR259" s="25" t="s">
        <v>287</v>
      </c>
      <c r="AT259" s="25" t="s">
        <v>262</v>
      </c>
      <c r="AU259" s="25" t="s">
        <v>92</v>
      </c>
      <c r="AY259" s="25" t="s">
        <v>261</v>
      </c>
      <c r="BE259" s="238">
        <f>IF(N259="základní",J259,0)</f>
        <v>0</v>
      </c>
      <c r="BF259" s="238">
        <f>IF(N259="snížená",J259,0)</f>
        <v>0</v>
      </c>
      <c r="BG259" s="238">
        <f>IF(N259="zákl. přenesená",J259,0)</f>
        <v>0</v>
      </c>
      <c r="BH259" s="238">
        <f>IF(N259="sníž. přenesená",J259,0)</f>
        <v>0</v>
      </c>
      <c r="BI259" s="238">
        <f>IF(N259="nulová",J259,0)</f>
        <v>0</v>
      </c>
      <c r="BJ259" s="25" t="s">
        <v>24</v>
      </c>
      <c r="BK259" s="238">
        <f>ROUND(I259*H259,2)</f>
        <v>0</v>
      </c>
      <c r="BL259" s="25" t="s">
        <v>287</v>
      </c>
      <c r="BM259" s="25" t="s">
        <v>737</v>
      </c>
    </row>
    <row r="260" spans="2:47" s="1" customFormat="1" ht="13.5">
      <c r="B260" s="48"/>
      <c r="C260" s="76"/>
      <c r="D260" s="239" t="s">
        <v>269</v>
      </c>
      <c r="E260" s="76"/>
      <c r="F260" s="240" t="s">
        <v>738</v>
      </c>
      <c r="G260" s="76"/>
      <c r="H260" s="76"/>
      <c r="I260" s="198"/>
      <c r="J260" s="76"/>
      <c r="K260" s="76"/>
      <c r="L260" s="74"/>
      <c r="M260" s="241"/>
      <c r="N260" s="49"/>
      <c r="O260" s="49"/>
      <c r="P260" s="49"/>
      <c r="Q260" s="49"/>
      <c r="R260" s="49"/>
      <c r="S260" s="49"/>
      <c r="T260" s="97"/>
      <c r="AT260" s="25" t="s">
        <v>269</v>
      </c>
      <c r="AU260" s="25" t="s">
        <v>92</v>
      </c>
    </row>
    <row r="261" spans="2:65" s="1" customFormat="1" ht="14.4" customHeight="1">
      <c r="B261" s="48"/>
      <c r="C261" s="228" t="s">
        <v>739</v>
      </c>
      <c r="D261" s="228" t="s">
        <v>262</v>
      </c>
      <c r="E261" s="229" t="s">
        <v>740</v>
      </c>
      <c r="F261" s="230" t="s">
        <v>741</v>
      </c>
      <c r="G261" s="231" t="s">
        <v>504</v>
      </c>
      <c r="H261" s="232">
        <v>601.48</v>
      </c>
      <c r="I261" s="233"/>
      <c r="J261" s="232">
        <f>ROUND(I261*H261,2)</f>
        <v>0</v>
      </c>
      <c r="K261" s="230" t="s">
        <v>266</v>
      </c>
      <c r="L261" s="74"/>
      <c r="M261" s="234" t="s">
        <v>40</v>
      </c>
      <c r="N261" s="235" t="s">
        <v>55</v>
      </c>
      <c r="O261" s="49"/>
      <c r="P261" s="236">
        <f>O261*H261</f>
        <v>0</v>
      </c>
      <c r="Q261" s="236">
        <v>0</v>
      </c>
      <c r="R261" s="236">
        <f>Q261*H261</f>
        <v>0</v>
      </c>
      <c r="S261" s="236">
        <v>0</v>
      </c>
      <c r="T261" s="237">
        <f>S261*H261</f>
        <v>0</v>
      </c>
      <c r="AR261" s="25" t="s">
        <v>287</v>
      </c>
      <c r="AT261" s="25" t="s">
        <v>262</v>
      </c>
      <c r="AU261" s="25" t="s">
        <v>92</v>
      </c>
      <c r="AY261" s="25" t="s">
        <v>261</v>
      </c>
      <c r="BE261" s="238">
        <f>IF(N261="základní",J261,0)</f>
        <v>0</v>
      </c>
      <c r="BF261" s="238">
        <f>IF(N261="snížená",J261,0)</f>
        <v>0</v>
      </c>
      <c r="BG261" s="238">
        <f>IF(N261="zákl. přenesená",J261,0)</f>
        <v>0</v>
      </c>
      <c r="BH261" s="238">
        <f>IF(N261="sníž. přenesená",J261,0)</f>
        <v>0</v>
      </c>
      <c r="BI261" s="238">
        <f>IF(N261="nulová",J261,0)</f>
        <v>0</v>
      </c>
      <c r="BJ261" s="25" t="s">
        <v>24</v>
      </c>
      <c r="BK261" s="238">
        <f>ROUND(I261*H261,2)</f>
        <v>0</v>
      </c>
      <c r="BL261" s="25" t="s">
        <v>287</v>
      </c>
      <c r="BM261" s="25" t="s">
        <v>742</v>
      </c>
    </row>
    <row r="262" spans="2:47" s="1" customFormat="1" ht="13.5">
      <c r="B262" s="48"/>
      <c r="C262" s="76"/>
      <c r="D262" s="239" t="s">
        <v>269</v>
      </c>
      <c r="E262" s="76"/>
      <c r="F262" s="240" t="s">
        <v>743</v>
      </c>
      <c r="G262" s="76"/>
      <c r="H262" s="76"/>
      <c r="I262" s="198"/>
      <c r="J262" s="76"/>
      <c r="K262" s="76"/>
      <c r="L262" s="74"/>
      <c r="M262" s="241"/>
      <c r="N262" s="49"/>
      <c r="O262" s="49"/>
      <c r="P262" s="49"/>
      <c r="Q262" s="49"/>
      <c r="R262" s="49"/>
      <c r="S262" s="49"/>
      <c r="T262" s="97"/>
      <c r="AT262" s="25" t="s">
        <v>269</v>
      </c>
      <c r="AU262" s="25" t="s">
        <v>92</v>
      </c>
    </row>
    <row r="263" spans="2:47" s="1" customFormat="1" ht="13.5">
      <c r="B263" s="48"/>
      <c r="C263" s="76"/>
      <c r="D263" s="239" t="s">
        <v>343</v>
      </c>
      <c r="E263" s="76"/>
      <c r="F263" s="242" t="s">
        <v>744</v>
      </c>
      <c r="G263" s="76"/>
      <c r="H263" s="76"/>
      <c r="I263" s="198"/>
      <c r="J263" s="76"/>
      <c r="K263" s="76"/>
      <c r="L263" s="74"/>
      <c r="M263" s="241"/>
      <c r="N263" s="49"/>
      <c r="O263" s="49"/>
      <c r="P263" s="49"/>
      <c r="Q263" s="49"/>
      <c r="R263" s="49"/>
      <c r="S263" s="49"/>
      <c r="T263" s="97"/>
      <c r="AT263" s="25" t="s">
        <v>343</v>
      </c>
      <c r="AU263" s="25" t="s">
        <v>92</v>
      </c>
    </row>
    <row r="264" spans="2:51" s="12" customFormat="1" ht="13.5">
      <c r="B264" s="253"/>
      <c r="C264" s="254"/>
      <c r="D264" s="239" t="s">
        <v>278</v>
      </c>
      <c r="E264" s="255" t="s">
        <v>40</v>
      </c>
      <c r="F264" s="256" t="s">
        <v>745</v>
      </c>
      <c r="G264" s="254"/>
      <c r="H264" s="257">
        <v>601.48</v>
      </c>
      <c r="I264" s="258"/>
      <c r="J264" s="254"/>
      <c r="K264" s="254"/>
      <c r="L264" s="259"/>
      <c r="M264" s="260"/>
      <c r="N264" s="261"/>
      <c r="O264" s="261"/>
      <c r="P264" s="261"/>
      <c r="Q264" s="261"/>
      <c r="R264" s="261"/>
      <c r="S264" s="261"/>
      <c r="T264" s="262"/>
      <c r="AT264" s="263" t="s">
        <v>278</v>
      </c>
      <c r="AU264" s="263" t="s">
        <v>92</v>
      </c>
      <c r="AV264" s="12" t="s">
        <v>92</v>
      </c>
      <c r="AW264" s="12" t="s">
        <v>47</v>
      </c>
      <c r="AX264" s="12" t="s">
        <v>24</v>
      </c>
      <c r="AY264" s="263" t="s">
        <v>261</v>
      </c>
    </row>
    <row r="265" spans="2:65" s="1" customFormat="1" ht="14.4" customHeight="1">
      <c r="B265" s="48"/>
      <c r="C265" s="228" t="s">
        <v>746</v>
      </c>
      <c r="D265" s="228" t="s">
        <v>262</v>
      </c>
      <c r="E265" s="229" t="s">
        <v>747</v>
      </c>
      <c r="F265" s="230" t="s">
        <v>748</v>
      </c>
      <c r="G265" s="231" t="s">
        <v>340</v>
      </c>
      <c r="H265" s="232">
        <v>45.11</v>
      </c>
      <c r="I265" s="233"/>
      <c r="J265" s="232">
        <f>ROUND(I265*H265,2)</f>
        <v>0</v>
      </c>
      <c r="K265" s="230" t="s">
        <v>266</v>
      </c>
      <c r="L265" s="74"/>
      <c r="M265" s="234" t="s">
        <v>40</v>
      </c>
      <c r="N265" s="235" t="s">
        <v>55</v>
      </c>
      <c r="O265" s="49"/>
      <c r="P265" s="236">
        <f>O265*H265</f>
        <v>0</v>
      </c>
      <c r="Q265" s="236">
        <v>0</v>
      </c>
      <c r="R265" s="236">
        <f>Q265*H265</f>
        <v>0</v>
      </c>
      <c r="S265" s="236">
        <v>0</v>
      </c>
      <c r="T265" s="237">
        <f>S265*H265</f>
        <v>0</v>
      </c>
      <c r="AR265" s="25" t="s">
        <v>287</v>
      </c>
      <c r="AT265" s="25" t="s">
        <v>262</v>
      </c>
      <c r="AU265" s="25" t="s">
        <v>92</v>
      </c>
      <c r="AY265" s="25" t="s">
        <v>261</v>
      </c>
      <c r="BE265" s="238">
        <f>IF(N265="základní",J265,0)</f>
        <v>0</v>
      </c>
      <c r="BF265" s="238">
        <f>IF(N265="snížená",J265,0)</f>
        <v>0</v>
      </c>
      <c r="BG265" s="238">
        <f>IF(N265="zákl. přenesená",J265,0)</f>
        <v>0</v>
      </c>
      <c r="BH265" s="238">
        <f>IF(N265="sníž. přenesená",J265,0)</f>
        <v>0</v>
      </c>
      <c r="BI265" s="238">
        <f>IF(N265="nulová",J265,0)</f>
        <v>0</v>
      </c>
      <c r="BJ265" s="25" t="s">
        <v>24</v>
      </c>
      <c r="BK265" s="238">
        <f>ROUND(I265*H265,2)</f>
        <v>0</v>
      </c>
      <c r="BL265" s="25" t="s">
        <v>287</v>
      </c>
      <c r="BM265" s="25" t="s">
        <v>749</v>
      </c>
    </row>
    <row r="266" spans="2:47" s="1" customFormat="1" ht="13.5">
      <c r="B266" s="48"/>
      <c r="C266" s="76"/>
      <c r="D266" s="239" t="s">
        <v>269</v>
      </c>
      <c r="E266" s="76"/>
      <c r="F266" s="240" t="s">
        <v>750</v>
      </c>
      <c r="G266" s="76"/>
      <c r="H266" s="76"/>
      <c r="I266" s="198"/>
      <c r="J266" s="76"/>
      <c r="K266" s="76"/>
      <c r="L266" s="74"/>
      <c r="M266" s="241"/>
      <c r="N266" s="49"/>
      <c r="O266" s="49"/>
      <c r="P266" s="49"/>
      <c r="Q266" s="49"/>
      <c r="R266" s="49"/>
      <c r="S266" s="49"/>
      <c r="T266" s="97"/>
      <c r="AT266" s="25" t="s">
        <v>269</v>
      </c>
      <c r="AU266" s="25" t="s">
        <v>92</v>
      </c>
    </row>
    <row r="267" spans="2:51" s="12" customFormat="1" ht="13.5">
      <c r="B267" s="253"/>
      <c r="C267" s="254"/>
      <c r="D267" s="239" t="s">
        <v>278</v>
      </c>
      <c r="E267" s="255" t="s">
        <v>40</v>
      </c>
      <c r="F267" s="256" t="s">
        <v>751</v>
      </c>
      <c r="G267" s="254"/>
      <c r="H267" s="257">
        <v>45.11</v>
      </c>
      <c r="I267" s="258"/>
      <c r="J267" s="254"/>
      <c r="K267" s="254"/>
      <c r="L267" s="259"/>
      <c r="M267" s="260"/>
      <c r="N267" s="261"/>
      <c r="O267" s="261"/>
      <c r="P267" s="261"/>
      <c r="Q267" s="261"/>
      <c r="R267" s="261"/>
      <c r="S267" s="261"/>
      <c r="T267" s="262"/>
      <c r="AT267" s="263" t="s">
        <v>278</v>
      </c>
      <c r="AU267" s="263" t="s">
        <v>92</v>
      </c>
      <c r="AV267" s="12" t="s">
        <v>92</v>
      </c>
      <c r="AW267" s="12" t="s">
        <v>47</v>
      </c>
      <c r="AX267" s="12" t="s">
        <v>24</v>
      </c>
      <c r="AY267" s="263" t="s">
        <v>261</v>
      </c>
    </row>
    <row r="268" spans="2:65" s="1" customFormat="1" ht="14.4" customHeight="1">
      <c r="B268" s="48"/>
      <c r="C268" s="228" t="s">
        <v>752</v>
      </c>
      <c r="D268" s="228" t="s">
        <v>262</v>
      </c>
      <c r="E268" s="229" t="s">
        <v>753</v>
      </c>
      <c r="F268" s="230" t="s">
        <v>754</v>
      </c>
      <c r="G268" s="231" t="s">
        <v>340</v>
      </c>
      <c r="H268" s="232">
        <v>45.11</v>
      </c>
      <c r="I268" s="233"/>
      <c r="J268" s="232">
        <f>ROUND(I268*H268,2)</f>
        <v>0</v>
      </c>
      <c r="K268" s="230" t="s">
        <v>266</v>
      </c>
      <c r="L268" s="74"/>
      <c r="M268" s="234" t="s">
        <v>40</v>
      </c>
      <c r="N268" s="235" t="s">
        <v>55</v>
      </c>
      <c r="O268" s="49"/>
      <c r="P268" s="236">
        <f>O268*H268</f>
        <v>0</v>
      </c>
      <c r="Q268" s="236">
        <v>0</v>
      </c>
      <c r="R268" s="236">
        <f>Q268*H268</f>
        <v>0</v>
      </c>
      <c r="S268" s="236">
        <v>0</v>
      </c>
      <c r="T268" s="237">
        <f>S268*H268</f>
        <v>0</v>
      </c>
      <c r="AR268" s="25" t="s">
        <v>287</v>
      </c>
      <c r="AT268" s="25" t="s">
        <v>262</v>
      </c>
      <c r="AU268" s="25" t="s">
        <v>92</v>
      </c>
      <c r="AY268" s="25" t="s">
        <v>261</v>
      </c>
      <c r="BE268" s="238">
        <f>IF(N268="základní",J268,0)</f>
        <v>0</v>
      </c>
      <c r="BF268" s="238">
        <f>IF(N268="snížená",J268,0)</f>
        <v>0</v>
      </c>
      <c r="BG268" s="238">
        <f>IF(N268="zákl. přenesená",J268,0)</f>
        <v>0</v>
      </c>
      <c r="BH268" s="238">
        <f>IF(N268="sníž. přenesená",J268,0)</f>
        <v>0</v>
      </c>
      <c r="BI268" s="238">
        <f>IF(N268="nulová",J268,0)</f>
        <v>0</v>
      </c>
      <c r="BJ268" s="25" t="s">
        <v>24</v>
      </c>
      <c r="BK268" s="238">
        <f>ROUND(I268*H268,2)</f>
        <v>0</v>
      </c>
      <c r="BL268" s="25" t="s">
        <v>287</v>
      </c>
      <c r="BM268" s="25" t="s">
        <v>755</v>
      </c>
    </row>
    <row r="269" spans="2:47" s="1" customFormat="1" ht="13.5">
      <c r="B269" s="48"/>
      <c r="C269" s="76"/>
      <c r="D269" s="239" t="s">
        <v>269</v>
      </c>
      <c r="E269" s="76"/>
      <c r="F269" s="240" t="s">
        <v>756</v>
      </c>
      <c r="G269" s="76"/>
      <c r="H269" s="76"/>
      <c r="I269" s="198"/>
      <c r="J269" s="76"/>
      <c r="K269" s="76"/>
      <c r="L269" s="74"/>
      <c r="M269" s="241"/>
      <c r="N269" s="49"/>
      <c r="O269" s="49"/>
      <c r="P269" s="49"/>
      <c r="Q269" s="49"/>
      <c r="R269" s="49"/>
      <c r="S269" s="49"/>
      <c r="T269" s="97"/>
      <c r="AT269" s="25" t="s">
        <v>269</v>
      </c>
      <c r="AU269" s="25" t="s">
        <v>92</v>
      </c>
    </row>
    <row r="270" spans="2:47" s="1" customFormat="1" ht="13.5">
      <c r="B270" s="48"/>
      <c r="C270" s="76"/>
      <c r="D270" s="239" t="s">
        <v>343</v>
      </c>
      <c r="E270" s="76"/>
      <c r="F270" s="242" t="s">
        <v>757</v>
      </c>
      <c r="G270" s="76"/>
      <c r="H270" s="76"/>
      <c r="I270" s="198"/>
      <c r="J270" s="76"/>
      <c r="K270" s="76"/>
      <c r="L270" s="74"/>
      <c r="M270" s="241"/>
      <c r="N270" s="49"/>
      <c r="O270" s="49"/>
      <c r="P270" s="49"/>
      <c r="Q270" s="49"/>
      <c r="R270" s="49"/>
      <c r="S270" s="49"/>
      <c r="T270" s="97"/>
      <c r="AT270" s="25" t="s">
        <v>343</v>
      </c>
      <c r="AU270" s="25" t="s">
        <v>92</v>
      </c>
    </row>
    <row r="271" spans="2:63" s="10" customFormat="1" ht="29.85" customHeight="1">
      <c r="B271" s="214"/>
      <c r="C271" s="215"/>
      <c r="D271" s="216" t="s">
        <v>83</v>
      </c>
      <c r="E271" s="274" t="s">
        <v>282</v>
      </c>
      <c r="F271" s="274" t="s">
        <v>758</v>
      </c>
      <c r="G271" s="215"/>
      <c r="H271" s="215"/>
      <c r="I271" s="218"/>
      <c r="J271" s="275">
        <f>BK271</f>
        <v>0</v>
      </c>
      <c r="K271" s="215"/>
      <c r="L271" s="220"/>
      <c r="M271" s="221"/>
      <c r="N271" s="222"/>
      <c r="O271" s="222"/>
      <c r="P271" s="223">
        <f>SUM(P272:P282)</f>
        <v>0</v>
      </c>
      <c r="Q271" s="222"/>
      <c r="R271" s="223">
        <f>SUM(R272:R282)</f>
        <v>0.8221932415199998</v>
      </c>
      <c r="S271" s="222"/>
      <c r="T271" s="224">
        <f>SUM(T272:T282)</f>
        <v>0</v>
      </c>
      <c r="AR271" s="225" t="s">
        <v>24</v>
      </c>
      <c r="AT271" s="226" t="s">
        <v>83</v>
      </c>
      <c r="AU271" s="226" t="s">
        <v>24</v>
      </c>
      <c r="AY271" s="225" t="s">
        <v>261</v>
      </c>
      <c r="BK271" s="227">
        <f>SUM(BK272:BK282)</f>
        <v>0</v>
      </c>
    </row>
    <row r="272" spans="2:65" s="1" customFormat="1" ht="22.8" customHeight="1">
      <c r="B272" s="48"/>
      <c r="C272" s="228" t="s">
        <v>759</v>
      </c>
      <c r="D272" s="228" t="s">
        <v>262</v>
      </c>
      <c r="E272" s="229" t="s">
        <v>760</v>
      </c>
      <c r="F272" s="230" t="s">
        <v>761</v>
      </c>
      <c r="G272" s="231" t="s">
        <v>340</v>
      </c>
      <c r="H272" s="232">
        <v>7.7</v>
      </c>
      <c r="I272" s="233"/>
      <c r="J272" s="232">
        <f>ROUND(I272*H272,2)</f>
        <v>0</v>
      </c>
      <c r="K272" s="230" t="s">
        <v>266</v>
      </c>
      <c r="L272" s="74"/>
      <c r="M272" s="234" t="s">
        <v>40</v>
      </c>
      <c r="N272" s="235" t="s">
        <v>55</v>
      </c>
      <c r="O272" s="49"/>
      <c r="P272" s="236">
        <f>O272*H272</f>
        <v>0</v>
      </c>
      <c r="Q272" s="236">
        <v>0</v>
      </c>
      <c r="R272" s="236">
        <f>Q272*H272</f>
        <v>0</v>
      </c>
      <c r="S272" s="236">
        <v>0</v>
      </c>
      <c r="T272" s="237">
        <f>S272*H272</f>
        <v>0</v>
      </c>
      <c r="AR272" s="25" t="s">
        <v>287</v>
      </c>
      <c r="AT272" s="25" t="s">
        <v>262</v>
      </c>
      <c r="AU272" s="25" t="s">
        <v>92</v>
      </c>
      <c r="AY272" s="25" t="s">
        <v>261</v>
      </c>
      <c r="BE272" s="238">
        <f>IF(N272="základní",J272,0)</f>
        <v>0</v>
      </c>
      <c r="BF272" s="238">
        <f>IF(N272="snížená",J272,0)</f>
        <v>0</v>
      </c>
      <c r="BG272" s="238">
        <f>IF(N272="zákl. přenesená",J272,0)</f>
        <v>0</v>
      </c>
      <c r="BH272" s="238">
        <f>IF(N272="sníž. přenesená",J272,0)</f>
        <v>0</v>
      </c>
      <c r="BI272" s="238">
        <f>IF(N272="nulová",J272,0)</f>
        <v>0</v>
      </c>
      <c r="BJ272" s="25" t="s">
        <v>24</v>
      </c>
      <c r="BK272" s="238">
        <f>ROUND(I272*H272,2)</f>
        <v>0</v>
      </c>
      <c r="BL272" s="25" t="s">
        <v>287</v>
      </c>
      <c r="BM272" s="25" t="s">
        <v>762</v>
      </c>
    </row>
    <row r="273" spans="2:47" s="1" customFormat="1" ht="13.5">
      <c r="B273" s="48"/>
      <c r="C273" s="76"/>
      <c r="D273" s="239" t="s">
        <v>269</v>
      </c>
      <c r="E273" s="76"/>
      <c r="F273" s="240" t="s">
        <v>763</v>
      </c>
      <c r="G273" s="76"/>
      <c r="H273" s="76"/>
      <c r="I273" s="198"/>
      <c r="J273" s="76"/>
      <c r="K273" s="76"/>
      <c r="L273" s="74"/>
      <c r="M273" s="241"/>
      <c r="N273" s="49"/>
      <c r="O273" s="49"/>
      <c r="P273" s="49"/>
      <c r="Q273" s="49"/>
      <c r="R273" s="49"/>
      <c r="S273" s="49"/>
      <c r="T273" s="97"/>
      <c r="AT273" s="25" t="s">
        <v>269</v>
      </c>
      <c r="AU273" s="25" t="s">
        <v>92</v>
      </c>
    </row>
    <row r="274" spans="2:47" s="1" customFormat="1" ht="13.5">
      <c r="B274" s="48"/>
      <c r="C274" s="76"/>
      <c r="D274" s="239" t="s">
        <v>343</v>
      </c>
      <c r="E274" s="76"/>
      <c r="F274" s="242" t="s">
        <v>764</v>
      </c>
      <c r="G274" s="76"/>
      <c r="H274" s="76"/>
      <c r="I274" s="198"/>
      <c r="J274" s="76"/>
      <c r="K274" s="76"/>
      <c r="L274" s="74"/>
      <c r="M274" s="241"/>
      <c r="N274" s="49"/>
      <c r="O274" s="49"/>
      <c r="P274" s="49"/>
      <c r="Q274" s="49"/>
      <c r="R274" s="49"/>
      <c r="S274" s="49"/>
      <c r="T274" s="97"/>
      <c r="AT274" s="25" t="s">
        <v>343</v>
      </c>
      <c r="AU274" s="25" t="s">
        <v>92</v>
      </c>
    </row>
    <row r="275" spans="2:51" s="12" customFormat="1" ht="13.5">
      <c r="B275" s="253"/>
      <c r="C275" s="254"/>
      <c r="D275" s="239" t="s">
        <v>278</v>
      </c>
      <c r="E275" s="255" t="s">
        <v>40</v>
      </c>
      <c r="F275" s="256" t="s">
        <v>765</v>
      </c>
      <c r="G275" s="254"/>
      <c r="H275" s="257">
        <v>7.7</v>
      </c>
      <c r="I275" s="258"/>
      <c r="J275" s="254"/>
      <c r="K275" s="254"/>
      <c r="L275" s="259"/>
      <c r="M275" s="260"/>
      <c r="N275" s="261"/>
      <c r="O275" s="261"/>
      <c r="P275" s="261"/>
      <c r="Q275" s="261"/>
      <c r="R275" s="261"/>
      <c r="S275" s="261"/>
      <c r="T275" s="262"/>
      <c r="AT275" s="263" t="s">
        <v>278</v>
      </c>
      <c r="AU275" s="263" t="s">
        <v>92</v>
      </c>
      <c r="AV275" s="12" t="s">
        <v>92</v>
      </c>
      <c r="AW275" s="12" t="s">
        <v>47</v>
      </c>
      <c r="AX275" s="12" t="s">
        <v>24</v>
      </c>
      <c r="AY275" s="263" t="s">
        <v>261</v>
      </c>
    </row>
    <row r="276" spans="2:65" s="1" customFormat="1" ht="14.4" customHeight="1">
      <c r="B276" s="48"/>
      <c r="C276" s="228" t="s">
        <v>766</v>
      </c>
      <c r="D276" s="228" t="s">
        <v>262</v>
      </c>
      <c r="E276" s="229" t="s">
        <v>767</v>
      </c>
      <c r="F276" s="230" t="s">
        <v>768</v>
      </c>
      <c r="G276" s="231" t="s">
        <v>504</v>
      </c>
      <c r="H276" s="232">
        <v>96.6</v>
      </c>
      <c r="I276" s="233"/>
      <c r="J276" s="232">
        <f>ROUND(I276*H276,2)</f>
        <v>0</v>
      </c>
      <c r="K276" s="230" t="s">
        <v>266</v>
      </c>
      <c r="L276" s="74"/>
      <c r="M276" s="234" t="s">
        <v>40</v>
      </c>
      <c r="N276" s="235" t="s">
        <v>55</v>
      </c>
      <c r="O276" s="49"/>
      <c r="P276" s="236">
        <f>O276*H276</f>
        <v>0</v>
      </c>
      <c r="Q276" s="236">
        <v>0.0076543822</v>
      </c>
      <c r="R276" s="236">
        <f>Q276*H276</f>
        <v>0.7394133205199999</v>
      </c>
      <c r="S276" s="236">
        <v>0</v>
      </c>
      <c r="T276" s="237">
        <f>S276*H276</f>
        <v>0</v>
      </c>
      <c r="AR276" s="25" t="s">
        <v>287</v>
      </c>
      <c r="AT276" s="25" t="s">
        <v>262</v>
      </c>
      <c r="AU276" s="25" t="s">
        <v>92</v>
      </c>
      <c r="AY276" s="25" t="s">
        <v>261</v>
      </c>
      <c r="BE276" s="238">
        <f>IF(N276="základní",J276,0)</f>
        <v>0</v>
      </c>
      <c r="BF276" s="238">
        <f>IF(N276="snížená",J276,0)</f>
        <v>0</v>
      </c>
      <c r="BG276" s="238">
        <f>IF(N276="zákl. přenesená",J276,0)</f>
        <v>0</v>
      </c>
      <c r="BH276" s="238">
        <f>IF(N276="sníž. přenesená",J276,0)</f>
        <v>0</v>
      </c>
      <c r="BI276" s="238">
        <f>IF(N276="nulová",J276,0)</f>
        <v>0</v>
      </c>
      <c r="BJ276" s="25" t="s">
        <v>24</v>
      </c>
      <c r="BK276" s="238">
        <f>ROUND(I276*H276,2)</f>
        <v>0</v>
      </c>
      <c r="BL276" s="25" t="s">
        <v>287</v>
      </c>
      <c r="BM276" s="25" t="s">
        <v>769</v>
      </c>
    </row>
    <row r="277" spans="2:47" s="1" customFormat="1" ht="13.5">
      <c r="B277" s="48"/>
      <c r="C277" s="76"/>
      <c r="D277" s="239" t="s">
        <v>269</v>
      </c>
      <c r="E277" s="76"/>
      <c r="F277" s="240" t="s">
        <v>770</v>
      </c>
      <c r="G277" s="76"/>
      <c r="H277" s="76"/>
      <c r="I277" s="198"/>
      <c r="J277" s="76"/>
      <c r="K277" s="76"/>
      <c r="L277" s="74"/>
      <c r="M277" s="241"/>
      <c r="N277" s="49"/>
      <c r="O277" s="49"/>
      <c r="P277" s="49"/>
      <c r="Q277" s="49"/>
      <c r="R277" s="49"/>
      <c r="S277" s="49"/>
      <c r="T277" s="97"/>
      <c r="AT277" s="25" t="s">
        <v>269</v>
      </c>
      <c r="AU277" s="25" t="s">
        <v>92</v>
      </c>
    </row>
    <row r="278" spans="2:47" s="1" customFormat="1" ht="13.5">
      <c r="B278" s="48"/>
      <c r="C278" s="76"/>
      <c r="D278" s="239" t="s">
        <v>343</v>
      </c>
      <c r="E278" s="76"/>
      <c r="F278" s="242" t="s">
        <v>771</v>
      </c>
      <c r="G278" s="76"/>
      <c r="H278" s="76"/>
      <c r="I278" s="198"/>
      <c r="J278" s="76"/>
      <c r="K278" s="76"/>
      <c r="L278" s="74"/>
      <c r="M278" s="241"/>
      <c r="N278" s="49"/>
      <c r="O278" s="49"/>
      <c r="P278" s="49"/>
      <c r="Q278" s="49"/>
      <c r="R278" s="49"/>
      <c r="S278" s="49"/>
      <c r="T278" s="97"/>
      <c r="AT278" s="25" t="s">
        <v>343</v>
      </c>
      <c r="AU278" s="25" t="s">
        <v>92</v>
      </c>
    </row>
    <row r="279" spans="2:51" s="12" customFormat="1" ht="13.5">
      <c r="B279" s="253"/>
      <c r="C279" s="254"/>
      <c r="D279" s="239" t="s">
        <v>278</v>
      </c>
      <c r="E279" s="255" t="s">
        <v>40</v>
      </c>
      <c r="F279" s="256" t="s">
        <v>772</v>
      </c>
      <c r="G279" s="254"/>
      <c r="H279" s="257">
        <v>96.6</v>
      </c>
      <c r="I279" s="258"/>
      <c r="J279" s="254"/>
      <c r="K279" s="254"/>
      <c r="L279" s="259"/>
      <c r="M279" s="260"/>
      <c r="N279" s="261"/>
      <c r="O279" s="261"/>
      <c r="P279" s="261"/>
      <c r="Q279" s="261"/>
      <c r="R279" s="261"/>
      <c r="S279" s="261"/>
      <c r="T279" s="262"/>
      <c r="AT279" s="263" t="s">
        <v>278</v>
      </c>
      <c r="AU279" s="263" t="s">
        <v>92</v>
      </c>
      <c r="AV279" s="12" t="s">
        <v>92</v>
      </c>
      <c r="AW279" s="12" t="s">
        <v>47</v>
      </c>
      <c r="AX279" s="12" t="s">
        <v>24</v>
      </c>
      <c r="AY279" s="263" t="s">
        <v>261</v>
      </c>
    </row>
    <row r="280" spans="2:65" s="1" customFormat="1" ht="14.4" customHeight="1">
      <c r="B280" s="48"/>
      <c r="C280" s="228" t="s">
        <v>773</v>
      </c>
      <c r="D280" s="228" t="s">
        <v>262</v>
      </c>
      <c r="E280" s="229" t="s">
        <v>774</v>
      </c>
      <c r="F280" s="230" t="s">
        <v>775</v>
      </c>
      <c r="G280" s="231" t="s">
        <v>504</v>
      </c>
      <c r="H280" s="232">
        <v>96.6</v>
      </c>
      <c r="I280" s="233"/>
      <c r="J280" s="232">
        <f>ROUND(I280*H280,2)</f>
        <v>0</v>
      </c>
      <c r="K280" s="230" t="s">
        <v>266</v>
      </c>
      <c r="L280" s="74"/>
      <c r="M280" s="234" t="s">
        <v>40</v>
      </c>
      <c r="N280" s="235" t="s">
        <v>55</v>
      </c>
      <c r="O280" s="49"/>
      <c r="P280" s="236">
        <f>O280*H280</f>
        <v>0</v>
      </c>
      <c r="Q280" s="236">
        <v>0.000856935</v>
      </c>
      <c r="R280" s="236">
        <f>Q280*H280</f>
        <v>0.08277992099999999</v>
      </c>
      <c r="S280" s="236">
        <v>0</v>
      </c>
      <c r="T280" s="237">
        <f>S280*H280</f>
        <v>0</v>
      </c>
      <c r="AR280" s="25" t="s">
        <v>287</v>
      </c>
      <c r="AT280" s="25" t="s">
        <v>262</v>
      </c>
      <c r="AU280" s="25" t="s">
        <v>92</v>
      </c>
      <c r="AY280" s="25" t="s">
        <v>261</v>
      </c>
      <c r="BE280" s="238">
        <f>IF(N280="základní",J280,0)</f>
        <v>0</v>
      </c>
      <c r="BF280" s="238">
        <f>IF(N280="snížená",J280,0)</f>
        <v>0</v>
      </c>
      <c r="BG280" s="238">
        <f>IF(N280="zákl. přenesená",J280,0)</f>
        <v>0</v>
      </c>
      <c r="BH280" s="238">
        <f>IF(N280="sníž. přenesená",J280,0)</f>
        <v>0</v>
      </c>
      <c r="BI280" s="238">
        <f>IF(N280="nulová",J280,0)</f>
        <v>0</v>
      </c>
      <c r="BJ280" s="25" t="s">
        <v>24</v>
      </c>
      <c r="BK280" s="238">
        <f>ROUND(I280*H280,2)</f>
        <v>0</v>
      </c>
      <c r="BL280" s="25" t="s">
        <v>287</v>
      </c>
      <c r="BM280" s="25" t="s">
        <v>776</v>
      </c>
    </row>
    <row r="281" spans="2:47" s="1" customFormat="1" ht="13.5">
      <c r="B281" s="48"/>
      <c r="C281" s="76"/>
      <c r="D281" s="239" t="s">
        <v>269</v>
      </c>
      <c r="E281" s="76"/>
      <c r="F281" s="240" t="s">
        <v>777</v>
      </c>
      <c r="G281" s="76"/>
      <c r="H281" s="76"/>
      <c r="I281" s="198"/>
      <c r="J281" s="76"/>
      <c r="K281" s="76"/>
      <c r="L281" s="74"/>
      <c r="M281" s="241"/>
      <c r="N281" s="49"/>
      <c r="O281" s="49"/>
      <c r="P281" s="49"/>
      <c r="Q281" s="49"/>
      <c r="R281" s="49"/>
      <c r="S281" s="49"/>
      <c r="T281" s="97"/>
      <c r="AT281" s="25" t="s">
        <v>269</v>
      </c>
      <c r="AU281" s="25" t="s">
        <v>92</v>
      </c>
    </row>
    <row r="282" spans="2:47" s="1" customFormat="1" ht="13.5">
      <c r="B282" s="48"/>
      <c r="C282" s="76"/>
      <c r="D282" s="239" t="s">
        <v>343</v>
      </c>
      <c r="E282" s="76"/>
      <c r="F282" s="242" t="s">
        <v>771</v>
      </c>
      <c r="G282" s="76"/>
      <c r="H282" s="76"/>
      <c r="I282" s="198"/>
      <c r="J282" s="76"/>
      <c r="K282" s="76"/>
      <c r="L282" s="74"/>
      <c r="M282" s="241"/>
      <c r="N282" s="49"/>
      <c r="O282" s="49"/>
      <c r="P282" s="49"/>
      <c r="Q282" s="49"/>
      <c r="R282" s="49"/>
      <c r="S282" s="49"/>
      <c r="T282" s="97"/>
      <c r="AT282" s="25" t="s">
        <v>343</v>
      </c>
      <c r="AU282" s="25" t="s">
        <v>92</v>
      </c>
    </row>
    <row r="283" spans="2:63" s="10" customFormat="1" ht="29.85" customHeight="1">
      <c r="B283" s="214"/>
      <c r="C283" s="215"/>
      <c r="D283" s="216" t="s">
        <v>83</v>
      </c>
      <c r="E283" s="274" t="s">
        <v>287</v>
      </c>
      <c r="F283" s="274" t="s">
        <v>778</v>
      </c>
      <c r="G283" s="215"/>
      <c r="H283" s="215"/>
      <c r="I283" s="218"/>
      <c r="J283" s="275">
        <f>BK283</f>
        <v>0</v>
      </c>
      <c r="K283" s="215"/>
      <c r="L283" s="220"/>
      <c r="M283" s="221"/>
      <c r="N283" s="222"/>
      <c r="O283" s="222"/>
      <c r="P283" s="223">
        <f>SUM(P284:P323)</f>
        <v>0</v>
      </c>
      <c r="Q283" s="222"/>
      <c r="R283" s="223">
        <f>SUM(R284:R323)</f>
        <v>510.866279766</v>
      </c>
      <c r="S283" s="222"/>
      <c r="T283" s="224">
        <f>SUM(T284:T323)</f>
        <v>0</v>
      </c>
      <c r="AR283" s="225" t="s">
        <v>24</v>
      </c>
      <c r="AT283" s="226" t="s">
        <v>83</v>
      </c>
      <c r="AU283" s="226" t="s">
        <v>24</v>
      </c>
      <c r="AY283" s="225" t="s">
        <v>261</v>
      </c>
      <c r="BK283" s="227">
        <f>SUM(BK284:BK323)</f>
        <v>0</v>
      </c>
    </row>
    <row r="284" spans="2:65" s="1" customFormat="1" ht="22.8" customHeight="1">
      <c r="B284" s="48"/>
      <c r="C284" s="228" t="s">
        <v>779</v>
      </c>
      <c r="D284" s="228" t="s">
        <v>262</v>
      </c>
      <c r="E284" s="229" t="s">
        <v>780</v>
      </c>
      <c r="F284" s="230" t="s">
        <v>781</v>
      </c>
      <c r="G284" s="231" t="s">
        <v>504</v>
      </c>
      <c r="H284" s="232">
        <v>19.6</v>
      </c>
      <c r="I284" s="233"/>
      <c r="J284" s="232">
        <f>ROUND(I284*H284,2)</f>
        <v>0</v>
      </c>
      <c r="K284" s="230" t="s">
        <v>266</v>
      </c>
      <c r="L284" s="74"/>
      <c r="M284" s="234" t="s">
        <v>40</v>
      </c>
      <c r="N284" s="235" t="s">
        <v>55</v>
      </c>
      <c r="O284" s="49"/>
      <c r="P284" s="236">
        <f>O284*H284</f>
        <v>0</v>
      </c>
      <c r="Q284" s="236">
        <v>0.227976</v>
      </c>
      <c r="R284" s="236">
        <f>Q284*H284</f>
        <v>4.468329600000001</v>
      </c>
      <c r="S284" s="236">
        <v>0</v>
      </c>
      <c r="T284" s="237">
        <f>S284*H284</f>
        <v>0</v>
      </c>
      <c r="AR284" s="25" t="s">
        <v>287</v>
      </c>
      <c r="AT284" s="25" t="s">
        <v>262</v>
      </c>
      <c r="AU284" s="25" t="s">
        <v>92</v>
      </c>
      <c r="AY284" s="25" t="s">
        <v>261</v>
      </c>
      <c r="BE284" s="238">
        <f>IF(N284="základní",J284,0)</f>
        <v>0</v>
      </c>
      <c r="BF284" s="238">
        <f>IF(N284="snížená",J284,0)</f>
        <v>0</v>
      </c>
      <c r="BG284" s="238">
        <f>IF(N284="zákl. přenesená",J284,0)</f>
        <v>0</v>
      </c>
      <c r="BH284" s="238">
        <f>IF(N284="sníž. přenesená",J284,0)</f>
        <v>0</v>
      </c>
      <c r="BI284" s="238">
        <f>IF(N284="nulová",J284,0)</f>
        <v>0</v>
      </c>
      <c r="BJ284" s="25" t="s">
        <v>24</v>
      </c>
      <c r="BK284" s="238">
        <f>ROUND(I284*H284,2)</f>
        <v>0</v>
      </c>
      <c r="BL284" s="25" t="s">
        <v>287</v>
      </c>
      <c r="BM284" s="25" t="s">
        <v>782</v>
      </c>
    </row>
    <row r="285" spans="2:47" s="1" customFormat="1" ht="13.5">
      <c r="B285" s="48"/>
      <c r="C285" s="76"/>
      <c r="D285" s="239" t="s">
        <v>269</v>
      </c>
      <c r="E285" s="76"/>
      <c r="F285" s="240" t="s">
        <v>783</v>
      </c>
      <c r="G285" s="76"/>
      <c r="H285" s="76"/>
      <c r="I285" s="198"/>
      <c r="J285" s="76"/>
      <c r="K285" s="76"/>
      <c r="L285" s="74"/>
      <c r="M285" s="241"/>
      <c r="N285" s="49"/>
      <c r="O285" s="49"/>
      <c r="P285" s="49"/>
      <c r="Q285" s="49"/>
      <c r="R285" s="49"/>
      <c r="S285" s="49"/>
      <c r="T285" s="97"/>
      <c r="AT285" s="25" t="s">
        <v>269</v>
      </c>
      <c r="AU285" s="25" t="s">
        <v>92</v>
      </c>
    </row>
    <row r="286" spans="2:47" s="1" customFormat="1" ht="13.5">
      <c r="B286" s="48"/>
      <c r="C286" s="76"/>
      <c r="D286" s="239" t="s">
        <v>343</v>
      </c>
      <c r="E286" s="76"/>
      <c r="F286" s="242" t="s">
        <v>784</v>
      </c>
      <c r="G286" s="76"/>
      <c r="H286" s="76"/>
      <c r="I286" s="198"/>
      <c r="J286" s="76"/>
      <c r="K286" s="76"/>
      <c r="L286" s="74"/>
      <c r="M286" s="241"/>
      <c r="N286" s="49"/>
      <c r="O286" s="49"/>
      <c r="P286" s="49"/>
      <c r="Q286" s="49"/>
      <c r="R286" s="49"/>
      <c r="S286" s="49"/>
      <c r="T286" s="97"/>
      <c r="AT286" s="25" t="s">
        <v>343</v>
      </c>
      <c r="AU286" s="25" t="s">
        <v>92</v>
      </c>
    </row>
    <row r="287" spans="2:51" s="12" customFormat="1" ht="13.5">
      <c r="B287" s="253"/>
      <c r="C287" s="254"/>
      <c r="D287" s="239" t="s">
        <v>278</v>
      </c>
      <c r="E287" s="255" t="s">
        <v>40</v>
      </c>
      <c r="F287" s="256" t="s">
        <v>785</v>
      </c>
      <c r="G287" s="254"/>
      <c r="H287" s="257">
        <v>19.6</v>
      </c>
      <c r="I287" s="258"/>
      <c r="J287" s="254"/>
      <c r="K287" s="254"/>
      <c r="L287" s="259"/>
      <c r="M287" s="260"/>
      <c r="N287" s="261"/>
      <c r="O287" s="261"/>
      <c r="P287" s="261"/>
      <c r="Q287" s="261"/>
      <c r="R287" s="261"/>
      <c r="S287" s="261"/>
      <c r="T287" s="262"/>
      <c r="AT287" s="263" t="s">
        <v>278</v>
      </c>
      <c r="AU287" s="263" t="s">
        <v>92</v>
      </c>
      <c r="AV287" s="12" t="s">
        <v>92</v>
      </c>
      <c r="AW287" s="12" t="s">
        <v>47</v>
      </c>
      <c r="AX287" s="12" t="s">
        <v>24</v>
      </c>
      <c r="AY287" s="263" t="s">
        <v>261</v>
      </c>
    </row>
    <row r="288" spans="2:65" s="1" customFormat="1" ht="22.8" customHeight="1">
      <c r="B288" s="48"/>
      <c r="C288" s="228" t="s">
        <v>786</v>
      </c>
      <c r="D288" s="228" t="s">
        <v>262</v>
      </c>
      <c r="E288" s="229" t="s">
        <v>787</v>
      </c>
      <c r="F288" s="230" t="s">
        <v>788</v>
      </c>
      <c r="G288" s="231" t="s">
        <v>340</v>
      </c>
      <c r="H288" s="232">
        <v>11.77</v>
      </c>
      <c r="I288" s="233"/>
      <c r="J288" s="232">
        <f>ROUND(I288*H288,2)</f>
        <v>0</v>
      </c>
      <c r="K288" s="230" t="s">
        <v>266</v>
      </c>
      <c r="L288" s="74"/>
      <c r="M288" s="234" t="s">
        <v>40</v>
      </c>
      <c r="N288" s="235" t="s">
        <v>55</v>
      </c>
      <c r="O288" s="49"/>
      <c r="P288" s="236">
        <f>O288*H288</f>
        <v>0</v>
      </c>
      <c r="Q288" s="236">
        <v>2.25</v>
      </c>
      <c r="R288" s="236">
        <f>Q288*H288</f>
        <v>26.482499999999998</v>
      </c>
      <c r="S288" s="236">
        <v>0</v>
      </c>
      <c r="T288" s="237">
        <f>S288*H288</f>
        <v>0</v>
      </c>
      <c r="AR288" s="25" t="s">
        <v>287</v>
      </c>
      <c r="AT288" s="25" t="s">
        <v>262</v>
      </c>
      <c r="AU288" s="25" t="s">
        <v>92</v>
      </c>
      <c r="AY288" s="25" t="s">
        <v>261</v>
      </c>
      <c r="BE288" s="238">
        <f>IF(N288="základní",J288,0)</f>
        <v>0</v>
      </c>
      <c r="BF288" s="238">
        <f>IF(N288="snížená",J288,0)</f>
        <v>0</v>
      </c>
      <c r="BG288" s="238">
        <f>IF(N288="zákl. přenesená",J288,0)</f>
        <v>0</v>
      </c>
      <c r="BH288" s="238">
        <f>IF(N288="sníž. přenesená",J288,0)</f>
        <v>0</v>
      </c>
      <c r="BI288" s="238">
        <f>IF(N288="nulová",J288,0)</f>
        <v>0</v>
      </c>
      <c r="BJ288" s="25" t="s">
        <v>24</v>
      </c>
      <c r="BK288" s="238">
        <f>ROUND(I288*H288,2)</f>
        <v>0</v>
      </c>
      <c r="BL288" s="25" t="s">
        <v>287</v>
      </c>
      <c r="BM288" s="25" t="s">
        <v>789</v>
      </c>
    </row>
    <row r="289" spans="2:47" s="1" customFormat="1" ht="13.5">
      <c r="B289" s="48"/>
      <c r="C289" s="76"/>
      <c r="D289" s="239" t="s">
        <v>269</v>
      </c>
      <c r="E289" s="76"/>
      <c r="F289" s="240" t="s">
        <v>790</v>
      </c>
      <c r="G289" s="76"/>
      <c r="H289" s="76"/>
      <c r="I289" s="198"/>
      <c r="J289" s="76"/>
      <c r="K289" s="76"/>
      <c r="L289" s="74"/>
      <c r="M289" s="241"/>
      <c r="N289" s="49"/>
      <c r="O289" s="49"/>
      <c r="P289" s="49"/>
      <c r="Q289" s="49"/>
      <c r="R289" s="49"/>
      <c r="S289" s="49"/>
      <c r="T289" s="97"/>
      <c r="AT289" s="25" t="s">
        <v>269</v>
      </c>
      <c r="AU289" s="25" t="s">
        <v>92</v>
      </c>
    </row>
    <row r="290" spans="2:47" s="1" customFormat="1" ht="13.5">
      <c r="B290" s="48"/>
      <c r="C290" s="76"/>
      <c r="D290" s="239" t="s">
        <v>343</v>
      </c>
      <c r="E290" s="76"/>
      <c r="F290" s="242" t="s">
        <v>791</v>
      </c>
      <c r="G290" s="76"/>
      <c r="H290" s="76"/>
      <c r="I290" s="198"/>
      <c r="J290" s="76"/>
      <c r="K290" s="76"/>
      <c r="L290" s="74"/>
      <c r="M290" s="241"/>
      <c r="N290" s="49"/>
      <c r="O290" s="49"/>
      <c r="P290" s="49"/>
      <c r="Q290" s="49"/>
      <c r="R290" s="49"/>
      <c r="S290" s="49"/>
      <c r="T290" s="97"/>
      <c r="AT290" s="25" t="s">
        <v>343</v>
      </c>
      <c r="AU290" s="25" t="s">
        <v>92</v>
      </c>
    </row>
    <row r="291" spans="2:47" s="1" customFormat="1" ht="13.5">
      <c r="B291" s="48"/>
      <c r="C291" s="76"/>
      <c r="D291" s="239" t="s">
        <v>271</v>
      </c>
      <c r="E291" s="76"/>
      <c r="F291" s="242" t="s">
        <v>792</v>
      </c>
      <c r="G291" s="76"/>
      <c r="H291" s="76"/>
      <c r="I291" s="198"/>
      <c r="J291" s="76"/>
      <c r="K291" s="76"/>
      <c r="L291" s="74"/>
      <c r="M291" s="241"/>
      <c r="N291" s="49"/>
      <c r="O291" s="49"/>
      <c r="P291" s="49"/>
      <c r="Q291" s="49"/>
      <c r="R291" s="49"/>
      <c r="S291" s="49"/>
      <c r="T291" s="97"/>
      <c r="AT291" s="25" t="s">
        <v>271</v>
      </c>
      <c r="AU291" s="25" t="s">
        <v>92</v>
      </c>
    </row>
    <row r="292" spans="2:51" s="12" customFormat="1" ht="13.5">
      <c r="B292" s="253"/>
      <c r="C292" s="254"/>
      <c r="D292" s="239" t="s">
        <v>278</v>
      </c>
      <c r="E292" s="255" t="s">
        <v>40</v>
      </c>
      <c r="F292" s="256" t="s">
        <v>793</v>
      </c>
      <c r="G292" s="254"/>
      <c r="H292" s="257">
        <v>11.77</v>
      </c>
      <c r="I292" s="258"/>
      <c r="J292" s="254"/>
      <c r="K292" s="254"/>
      <c r="L292" s="259"/>
      <c r="M292" s="260"/>
      <c r="N292" s="261"/>
      <c r="O292" s="261"/>
      <c r="P292" s="261"/>
      <c r="Q292" s="261"/>
      <c r="R292" s="261"/>
      <c r="S292" s="261"/>
      <c r="T292" s="262"/>
      <c r="AT292" s="263" t="s">
        <v>278</v>
      </c>
      <c r="AU292" s="263" t="s">
        <v>92</v>
      </c>
      <c r="AV292" s="12" t="s">
        <v>92</v>
      </c>
      <c r="AW292" s="12" t="s">
        <v>47</v>
      </c>
      <c r="AX292" s="12" t="s">
        <v>24</v>
      </c>
      <c r="AY292" s="263" t="s">
        <v>261</v>
      </c>
    </row>
    <row r="293" spans="2:65" s="1" customFormat="1" ht="22.8" customHeight="1">
      <c r="B293" s="48"/>
      <c r="C293" s="228" t="s">
        <v>794</v>
      </c>
      <c r="D293" s="228" t="s">
        <v>262</v>
      </c>
      <c r="E293" s="229" t="s">
        <v>795</v>
      </c>
      <c r="F293" s="230" t="s">
        <v>796</v>
      </c>
      <c r="G293" s="231" t="s">
        <v>340</v>
      </c>
      <c r="H293" s="232">
        <v>55.11</v>
      </c>
      <c r="I293" s="233"/>
      <c r="J293" s="232">
        <f>ROUND(I293*H293,2)</f>
        <v>0</v>
      </c>
      <c r="K293" s="230" t="s">
        <v>266</v>
      </c>
      <c r="L293" s="74"/>
      <c r="M293" s="234" t="s">
        <v>40</v>
      </c>
      <c r="N293" s="235" t="s">
        <v>55</v>
      </c>
      <c r="O293" s="49"/>
      <c r="P293" s="236">
        <f>O293*H293</f>
        <v>0</v>
      </c>
      <c r="Q293" s="236">
        <v>2.0875</v>
      </c>
      <c r="R293" s="236">
        <f>Q293*H293</f>
        <v>115.042125</v>
      </c>
      <c r="S293" s="236">
        <v>0</v>
      </c>
      <c r="T293" s="237">
        <f>S293*H293</f>
        <v>0</v>
      </c>
      <c r="AR293" s="25" t="s">
        <v>287</v>
      </c>
      <c r="AT293" s="25" t="s">
        <v>262</v>
      </c>
      <c r="AU293" s="25" t="s">
        <v>92</v>
      </c>
      <c r="AY293" s="25" t="s">
        <v>261</v>
      </c>
      <c r="BE293" s="238">
        <f>IF(N293="základní",J293,0)</f>
        <v>0</v>
      </c>
      <c r="BF293" s="238">
        <f>IF(N293="snížená",J293,0)</f>
        <v>0</v>
      </c>
      <c r="BG293" s="238">
        <f>IF(N293="zákl. přenesená",J293,0)</f>
        <v>0</v>
      </c>
      <c r="BH293" s="238">
        <f>IF(N293="sníž. přenesená",J293,0)</f>
        <v>0</v>
      </c>
      <c r="BI293" s="238">
        <f>IF(N293="nulová",J293,0)</f>
        <v>0</v>
      </c>
      <c r="BJ293" s="25" t="s">
        <v>24</v>
      </c>
      <c r="BK293" s="238">
        <f>ROUND(I293*H293,2)</f>
        <v>0</v>
      </c>
      <c r="BL293" s="25" t="s">
        <v>287</v>
      </c>
      <c r="BM293" s="25" t="s">
        <v>797</v>
      </c>
    </row>
    <row r="294" spans="2:47" s="1" customFormat="1" ht="13.5">
      <c r="B294" s="48"/>
      <c r="C294" s="76"/>
      <c r="D294" s="239" t="s">
        <v>269</v>
      </c>
      <c r="E294" s="76"/>
      <c r="F294" s="240" t="s">
        <v>798</v>
      </c>
      <c r="G294" s="76"/>
      <c r="H294" s="76"/>
      <c r="I294" s="198"/>
      <c r="J294" s="76"/>
      <c r="K294" s="76"/>
      <c r="L294" s="74"/>
      <c r="M294" s="241"/>
      <c r="N294" s="49"/>
      <c r="O294" s="49"/>
      <c r="P294" s="49"/>
      <c r="Q294" s="49"/>
      <c r="R294" s="49"/>
      <c r="S294" s="49"/>
      <c r="T294" s="97"/>
      <c r="AT294" s="25" t="s">
        <v>269</v>
      </c>
      <c r="AU294" s="25" t="s">
        <v>92</v>
      </c>
    </row>
    <row r="295" spans="2:47" s="1" customFormat="1" ht="13.5">
      <c r="B295" s="48"/>
      <c r="C295" s="76"/>
      <c r="D295" s="239" t="s">
        <v>343</v>
      </c>
      <c r="E295" s="76"/>
      <c r="F295" s="242" t="s">
        <v>791</v>
      </c>
      <c r="G295" s="76"/>
      <c r="H295" s="76"/>
      <c r="I295" s="198"/>
      <c r="J295" s="76"/>
      <c r="K295" s="76"/>
      <c r="L295" s="74"/>
      <c r="M295" s="241"/>
      <c r="N295" s="49"/>
      <c r="O295" s="49"/>
      <c r="P295" s="49"/>
      <c r="Q295" s="49"/>
      <c r="R295" s="49"/>
      <c r="S295" s="49"/>
      <c r="T295" s="97"/>
      <c r="AT295" s="25" t="s">
        <v>343</v>
      </c>
      <c r="AU295" s="25" t="s">
        <v>92</v>
      </c>
    </row>
    <row r="296" spans="2:47" s="1" customFormat="1" ht="13.5">
      <c r="B296" s="48"/>
      <c r="C296" s="76"/>
      <c r="D296" s="239" t="s">
        <v>271</v>
      </c>
      <c r="E296" s="76"/>
      <c r="F296" s="242" t="s">
        <v>799</v>
      </c>
      <c r="G296" s="76"/>
      <c r="H296" s="76"/>
      <c r="I296" s="198"/>
      <c r="J296" s="76"/>
      <c r="K296" s="76"/>
      <c r="L296" s="74"/>
      <c r="M296" s="241"/>
      <c r="N296" s="49"/>
      <c r="O296" s="49"/>
      <c r="P296" s="49"/>
      <c r="Q296" s="49"/>
      <c r="R296" s="49"/>
      <c r="S296" s="49"/>
      <c r="T296" s="97"/>
      <c r="AT296" s="25" t="s">
        <v>271</v>
      </c>
      <c r="AU296" s="25" t="s">
        <v>92</v>
      </c>
    </row>
    <row r="297" spans="2:51" s="12" customFormat="1" ht="13.5">
      <c r="B297" s="253"/>
      <c r="C297" s="254"/>
      <c r="D297" s="239" t="s">
        <v>278</v>
      </c>
      <c r="E297" s="255" t="s">
        <v>40</v>
      </c>
      <c r="F297" s="256" t="s">
        <v>800</v>
      </c>
      <c r="G297" s="254"/>
      <c r="H297" s="257">
        <v>36.86</v>
      </c>
      <c r="I297" s="258"/>
      <c r="J297" s="254"/>
      <c r="K297" s="254"/>
      <c r="L297" s="259"/>
      <c r="M297" s="260"/>
      <c r="N297" s="261"/>
      <c r="O297" s="261"/>
      <c r="P297" s="261"/>
      <c r="Q297" s="261"/>
      <c r="R297" s="261"/>
      <c r="S297" s="261"/>
      <c r="T297" s="262"/>
      <c r="AT297" s="263" t="s">
        <v>278</v>
      </c>
      <c r="AU297" s="263" t="s">
        <v>92</v>
      </c>
      <c r="AV297" s="12" t="s">
        <v>92</v>
      </c>
      <c r="AW297" s="12" t="s">
        <v>47</v>
      </c>
      <c r="AX297" s="12" t="s">
        <v>84</v>
      </c>
      <c r="AY297" s="263" t="s">
        <v>261</v>
      </c>
    </row>
    <row r="298" spans="2:51" s="12" customFormat="1" ht="13.5">
      <c r="B298" s="253"/>
      <c r="C298" s="254"/>
      <c r="D298" s="239" t="s">
        <v>278</v>
      </c>
      <c r="E298" s="255" t="s">
        <v>40</v>
      </c>
      <c r="F298" s="256" t="s">
        <v>801</v>
      </c>
      <c r="G298" s="254"/>
      <c r="H298" s="257">
        <v>18.25</v>
      </c>
      <c r="I298" s="258"/>
      <c r="J298" s="254"/>
      <c r="K298" s="254"/>
      <c r="L298" s="259"/>
      <c r="M298" s="260"/>
      <c r="N298" s="261"/>
      <c r="O298" s="261"/>
      <c r="P298" s="261"/>
      <c r="Q298" s="261"/>
      <c r="R298" s="261"/>
      <c r="S298" s="261"/>
      <c r="T298" s="262"/>
      <c r="AT298" s="263" t="s">
        <v>278</v>
      </c>
      <c r="AU298" s="263" t="s">
        <v>92</v>
      </c>
      <c r="AV298" s="12" t="s">
        <v>92</v>
      </c>
      <c r="AW298" s="12" t="s">
        <v>47</v>
      </c>
      <c r="AX298" s="12" t="s">
        <v>84</v>
      </c>
      <c r="AY298" s="263" t="s">
        <v>261</v>
      </c>
    </row>
    <row r="299" spans="2:51" s="15" customFormat="1" ht="13.5">
      <c r="B299" s="290"/>
      <c r="C299" s="291"/>
      <c r="D299" s="239" t="s">
        <v>278</v>
      </c>
      <c r="E299" s="292" t="s">
        <v>40</v>
      </c>
      <c r="F299" s="293" t="s">
        <v>380</v>
      </c>
      <c r="G299" s="291"/>
      <c r="H299" s="294">
        <v>55.11</v>
      </c>
      <c r="I299" s="295"/>
      <c r="J299" s="291"/>
      <c r="K299" s="291"/>
      <c r="L299" s="296"/>
      <c r="M299" s="297"/>
      <c r="N299" s="298"/>
      <c r="O299" s="298"/>
      <c r="P299" s="298"/>
      <c r="Q299" s="298"/>
      <c r="R299" s="298"/>
      <c r="S299" s="298"/>
      <c r="T299" s="299"/>
      <c r="AT299" s="300" t="s">
        <v>278</v>
      </c>
      <c r="AU299" s="300" t="s">
        <v>92</v>
      </c>
      <c r="AV299" s="15" t="s">
        <v>287</v>
      </c>
      <c r="AW299" s="15" t="s">
        <v>47</v>
      </c>
      <c r="AX299" s="15" t="s">
        <v>24</v>
      </c>
      <c r="AY299" s="300" t="s">
        <v>261</v>
      </c>
    </row>
    <row r="300" spans="2:65" s="1" customFormat="1" ht="22.8" customHeight="1">
      <c r="B300" s="48"/>
      <c r="C300" s="228" t="s">
        <v>802</v>
      </c>
      <c r="D300" s="228" t="s">
        <v>262</v>
      </c>
      <c r="E300" s="229" t="s">
        <v>803</v>
      </c>
      <c r="F300" s="230" t="s">
        <v>804</v>
      </c>
      <c r="G300" s="231" t="s">
        <v>340</v>
      </c>
      <c r="H300" s="232">
        <v>20.34</v>
      </c>
      <c r="I300" s="233"/>
      <c r="J300" s="232">
        <f>ROUND(I300*H300,2)</f>
        <v>0</v>
      </c>
      <c r="K300" s="230" t="s">
        <v>266</v>
      </c>
      <c r="L300" s="74"/>
      <c r="M300" s="234" t="s">
        <v>40</v>
      </c>
      <c r="N300" s="235" t="s">
        <v>55</v>
      </c>
      <c r="O300" s="49"/>
      <c r="P300" s="236">
        <f>O300*H300</f>
        <v>0</v>
      </c>
      <c r="Q300" s="236">
        <v>2.0875</v>
      </c>
      <c r="R300" s="236">
        <f>Q300*H300</f>
        <v>42.45975</v>
      </c>
      <c r="S300" s="236">
        <v>0</v>
      </c>
      <c r="T300" s="237">
        <f>S300*H300</f>
        <v>0</v>
      </c>
      <c r="AR300" s="25" t="s">
        <v>287</v>
      </c>
      <c r="AT300" s="25" t="s">
        <v>262</v>
      </c>
      <c r="AU300" s="25" t="s">
        <v>92</v>
      </c>
      <c r="AY300" s="25" t="s">
        <v>261</v>
      </c>
      <c r="BE300" s="238">
        <f>IF(N300="základní",J300,0)</f>
        <v>0</v>
      </c>
      <c r="BF300" s="238">
        <f>IF(N300="snížená",J300,0)</f>
        <v>0</v>
      </c>
      <c r="BG300" s="238">
        <f>IF(N300="zákl. přenesená",J300,0)</f>
        <v>0</v>
      </c>
      <c r="BH300" s="238">
        <f>IF(N300="sníž. přenesená",J300,0)</f>
        <v>0</v>
      </c>
      <c r="BI300" s="238">
        <f>IF(N300="nulová",J300,0)</f>
        <v>0</v>
      </c>
      <c r="BJ300" s="25" t="s">
        <v>24</v>
      </c>
      <c r="BK300" s="238">
        <f>ROUND(I300*H300,2)</f>
        <v>0</v>
      </c>
      <c r="BL300" s="25" t="s">
        <v>287</v>
      </c>
      <c r="BM300" s="25" t="s">
        <v>805</v>
      </c>
    </row>
    <row r="301" spans="2:47" s="1" customFormat="1" ht="13.5">
      <c r="B301" s="48"/>
      <c r="C301" s="76"/>
      <c r="D301" s="239" t="s">
        <v>269</v>
      </c>
      <c r="E301" s="76"/>
      <c r="F301" s="240" t="s">
        <v>806</v>
      </c>
      <c r="G301" s="76"/>
      <c r="H301" s="76"/>
      <c r="I301" s="198"/>
      <c r="J301" s="76"/>
      <c r="K301" s="76"/>
      <c r="L301" s="74"/>
      <c r="M301" s="241"/>
      <c r="N301" s="49"/>
      <c r="O301" s="49"/>
      <c r="P301" s="49"/>
      <c r="Q301" s="49"/>
      <c r="R301" s="49"/>
      <c r="S301" s="49"/>
      <c r="T301" s="97"/>
      <c r="AT301" s="25" t="s">
        <v>269</v>
      </c>
      <c r="AU301" s="25" t="s">
        <v>92</v>
      </c>
    </row>
    <row r="302" spans="2:47" s="1" customFormat="1" ht="13.5">
      <c r="B302" s="48"/>
      <c r="C302" s="76"/>
      <c r="D302" s="239" t="s">
        <v>343</v>
      </c>
      <c r="E302" s="76"/>
      <c r="F302" s="242" t="s">
        <v>791</v>
      </c>
      <c r="G302" s="76"/>
      <c r="H302" s="76"/>
      <c r="I302" s="198"/>
      <c r="J302" s="76"/>
      <c r="K302" s="76"/>
      <c r="L302" s="74"/>
      <c r="M302" s="241"/>
      <c r="N302" s="49"/>
      <c r="O302" s="49"/>
      <c r="P302" s="49"/>
      <c r="Q302" s="49"/>
      <c r="R302" s="49"/>
      <c r="S302" s="49"/>
      <c r="T302" s="97"/>
      <c r="AT302" s="25" t="s">
        <v>343</v>
      </c>
      <c r="AU302" s="25" t="s">
        <v>92</v>
      </c>
    </row>
    <row r="303" spans="2:47" s="1" customFormat="1" ht="13.5">
      <c r="B303" s="48"/>
      <c r="C303" s="76"/>
      <c r="D303" s="239" t="s">
        <v>271</v>
      </c>
      <c r="E303" s="76"/>
      <c r="F303" s="242" t="s">
        <v>807</v>
      </c>
      <c r="G303" s="76"/>
      <c r="H303" s="76"/>
      <c r="I303" s="198"/>
      <c r="J303" s="76"/>
      <c r="K303" s="76"/>
      <c r="L303" s="74"/>
      <c r="M303" s="241"/>
      <c r="N303" s="49"/>
      <c r="O303" s="49"/>
      <c r="P303" s="49"/>
      <c r="Q303" s="49"/>
      <c r="R303" s="49"/>
      <c r="S303" s="49"/>
      <c r="T303" s="97"/>
      <c r="AT303" s="25" t="s">
        <v>271</v>
      </c>
      <c r="AU303" s="25" t="s">
        <v>92</v>
      </c>
    </row>
    <row r="304" spans="2:51" s="12" customFormat="1" ht="13.5">
      <c r="B304" s="253"/>
      <c r="C304" s="254"/>
      <c r="D304" s="239" t="s">
        <v>278</v>
      </c>
      <c r="E304" s="255" t="s">
        <v>40</v>
      </c>
      <c r="F304" s="256" t="s">
        <v>808</v>
      </c>
      <c r="G304" s="254"/>
      <c r="H304" s="257">
        <v>20.34</v>
      </c>
      <c r="I304" s="258"/>
      <c r="J304" s="254"/>
      <c r="K304" s="254"/>
      <c r="L304" s="259"/>
      <c r="M304" s="260"/>
      <c r="N304" s="261"/>
      <c r="O304" s="261"/>
      <c r="P304" s="261"/>
      <c r="Q304" s="261"/>
      <c r="R304" s="261"/>
      <c r="S304" s="261"/>
      <c r="T304" s="262"/>
      <c r="AT304" s="263" t="s">
        <v>278</v>
      </c>
      <c r="AU304" s="263" t="s">
        <v>92</v>
      </c>
      <c r="AV304" s="12" t="s">
        <v>92</v>
      </c>
      <c r="AW304" s="12" t="s">
        <v>47</v>
      </c>
      <c r="AX304" s="12" t="s">
        <v>24</v>
      </c>
      <c r="AY304" s="263" t="s">
        <v>261</v>
      </c>
    </row>
    <row r="305" spans="2:65" s="1" customFormat="1" ht="22.8" customHeight="1">
      <c r="B305" s="48"/>
      <c r="C305" s="228" t="s">
        <v>809</v>
      </c>
      <c r="D305" s="228" t="s">
        <v>262</v>
      </c>
      <c r="E305" s="229" t="s">
        <v>810</v>
      </c>
      <c r="F305" s="230" t="s">
        <v>811</v>
      </c>
      <c r="G305" s="231" t="s">
        <v>504</v>
      </c>
      <c r="H305" s="232">
        <v>276.41</v>
      </c>
      <c r="I305" s="233"/>
      <c r="J305" s="232">
        <f>ROUND(I305*H305,2)</f>
        <v>0</v>
      </c>
      <c r="K305" s="230" t="s">
        <v>266</v>
      </c>
      <c r="L305" s="74"/>
      <c r="M305" s="234" t="s">
        <v>40</v>
      </c>
      <c r="N305" s="235" t="s">
        <v>55</v>
      </c>
      <c r="O305" s="49"/>
      <c r="P305" s="236">
        <f>O305*H305</f>
        <v>0</v>
      </c>
      <c r="Q305" s="236">
        <v>0.0002126</v>
      </c>
      <c r="R305" s="236">
        <f>Q305*H305</f>
        <v>0.058764766</v>
      </c>
      <c r="S305" s="236">
        <v>0</v>
      </c>
      <c r="T305" s="237">
        <f>S305*H305</f>
        <v>0</v>
      </c>
      <c r="AR305" s="25" t="s">
        <v>287</v>
      </c>
      <c r="AT305" s="25" t="s">
        <v>262</v>
      </c>
      <c r="AU305" s="25" t="s">
        <v>92</v>
      </c>
      <c r="AY305" s="25" t="s">
        <v>261</v>
      </c>
      <c r="BE305" s="238">
        <f>IF(N305="základní",J305,0)</f>
        <v>0</v>
      </c>
      <c r="BF305" s="238">
        <f>IF(N305="snížená",J305,0)</f>
        <v>0</v>
      </c>
      <c r="BG305" s="238">
        <f>IF(N305="zákl. přenesená",J305,0)</f>
        <v>0</v>
      </c>
      <c r="BH305" s="238">
        <f>IF(N305="sníž. přenesená",J305,0)</f>
        <v>0</v>
      </c>
      <c r="BI305" s="238">
        <f>IF(N305="nulová",J305,0)</f>
        <v>0</v>
      </c>
      <c r="BJ305" s="25" t="s">
        <v>24</v>
      </c>
      <c r="BK305" s="238">
        <f>ROUND(I305*H305,2)</f>
        <v>0</v>
      </c>
      <c r="BL305" s="25" t="s">
        <v>287</v>
      </c>
      <c r="BM305" s="25" t="s">
        <v>812</v>
      </c>
    </row>
    <row r="306" spans="2:47" s="1" customFormat="1" ht="13.5">
      <c r="B306" s="48"/>
      <c r="C306" s="76"/>
      <c r="D306" s="239" t="s">
        <v>269</v>
      </c>
      <c r="E306" s="76"/>
      <c r="F306" s="240" t="s">
        <v>813</v>
      </c>
      <c r="G306" s="76"/>
      <c r="H306" s="76"/>
      <c r="I306" s="198"/>
      <c r="J306" s="76"/>
      <c r="K306" s="76"/>
      <c r="L306" s="74"/>
      <c r="M306" s="241"/>
      <c r="N306" s="49"/>
      <c r="O306" s="49"/>
      <c r="P306" s="49"/>
      <c r="Q306" s="49"/>
      <c r="R306" s="49"/>
      <c r="S306" s="49"/>
      <c r="T306" s="97"/>
      <c r="AT306" s="25" t="s">
        <v>269</v>
      </c>
      <c r="AU306" s="25" t="s">
        <v>92</v>
      </c>
    </row>
    <row r="307" spans="2:47" s="1" customFormat="1" ht="13.5">
      <c r="B307" s="48"/>
      <c r="C307" s="76"/>
      <c r="D307" s="239" t="s">
        <v>343</v>
      </c>
      <c r="E307" s="76"/>
      <c r="F307" s="242" t="s">
        <v>814</v>
      </c>
      <c r="G307" s="76"/>
      <c r="H307" s="76"/>
      <c r="I307" s="198"/>
      <c r="J307" s="76"/>
      <c r="K307" s="76"/>
      <c r="L307" s="74"/>
      <c r="M307" s="241"/>
      <c r="N307" s="49"/>
      <c r="O307" s="49"/>
      <c r="P307" s="49"/>
      <c r="Q307" s="49"/>
      <c r="R307" s="49"/>
      <c r="S307" s="49"/>
      <c r="T307" s="97"/>
      <c r="AT307" s="25" t="s">
        <v>343</v>
      </c>
      <c r="AU307" s="25" t="s">
        <v>92</v>
      </c>
    </row>
    <row r="308" spans="2:51" s="12" customFormat="1" ht="13.5">
      <c r="B308" s="253"/>
      <c r="C308" s="254"/>
      <c r="D308" s="239" t="s">
        <v>278</v>
      </c>
      <c r="E308" s="255" t="s">
        <v>40</v>
      </c>
      <c r="F308" s="256" t="s">
        <v>815</v>
      </c>
      <c r="G308" s="254"/>
      <c r="H308" s="257">
        <v>276.41</v>
      </c>
      <c r="I308" s="258"/>
      <c r="J308" s="254"/>
      <c r="K308" s="254"/>
      <c r="L308" s="259"/>
      <c r="M308" s="260"/>
      <c r="N308" s="261"/>
      <c r="O308" s="261"/>
      <c r="P308" s="261"/>
      <c r="Q308" s="261"/>
      <c r="R308" s="261"/>
      <c r="S308" s="261"/>
      <c r="T308" s="262"/>
      <c r="AT308" s="263" t="s">
        <v>278</v>
      </c>
      <c r="AU308" s="263" t="s">
        <v>92</v>
      </c>
      <c r="AV308" s="12" t="s">
        <v>92</v>
      </c>
      <c r="AW308" s="12" t="s">
        <v>47</v>
      </c>
      <c r="AX308" s="12" t="s">
        <v>24</v>
      </c>
      <c r="AY308" s="263" t="s">
        <v>261</v>
      </c>
    </row>
    <row r="309" spans="2:65" s="1" customFormat="1" ht="22.8" customHeight="1">
      <c r="B309" s="48"/>
      <c r="C309" s="301" t="s">
        <v>816</v>
      </c>
      <c r="D309" s="301" t="s">
        <v>510</v>
      </c>
      <c r="E309" s="302" t="s">
        <v>817</v>
      </c>
      <c r="F309" s="303" t="s">
        <v>818</v>
      </c>
      <c r="G309" s="304" t="s">
        <v>504</v>
      </c>
      <c r="H309" s="305">
        <v>276.41</v>
      </c>
      <c r="I309" s="306"/>
      <c r="J309" s="305">
        <f>ROUND(I309*H309,2)</f>
        <v>0</v>
      </c>
      <c r="K309" s="303" t="s">
        <v>266</v>
      </c>
      <c r="L309" s="307"/>
      <c r="M309" s="308" t="s">
        <v>40</v>
      </c>
      <c r="N309" s="309" t="s">
        <v>55</v>
      </c>
      <c r="O309" s="49"/>
      <c r="P309" s="236">
        <f>O309*H309</f>
        <v>0</v>
      </c>
      <c r="Q309" s="236">
        <v>0.0003</v>
      </c>
      <c r="R309" s="236">
        <f>Q309*H309</f>
        <v>0.082923</v>
      </c>
      <c r="S309" s="236">
        <v>0</v>
      </c>
      <c r="T309" s="237">
        <f>S309*H309</f>
        <v>0</v>
      </c>
      <c r="AR309" s="25" t="s">
        <v>308</v>
      </c>
      <c r="AT309" s="25" t="s">
        <v>510</v>
      </c>
      <c r="AU309" s="25" t="s">
        <v>92</v>
      </c>
      <c r="AY309" s="25" t="s">
        <v>261</v>
      </c>
      <c r="BE309" s="238">
        <f>IF(N309="základní",J309,0)</f>
        <v>0</v>
      </c>
      <c r="BF309" s="238">
        <f>IF(N309="snížená",J309,0)</f>
        <v>0</v>
      </c>
      <c r="BG309" s="238">
        <f>IF(N309="zákl. přenesená",J309,0)</f>
        <v>0</v>
      </c>
      <c r="BH309" s="238">
        <f>IF(N309="sníž. přenesená",J309,0)</f>
        <v>0</v>
      </c>
      <c r="BI309" s="238">
        <f>IF(N309="nulová",J309,0)</f>
        <v>0</v>
      </c>
      <c r="BJ309" s="25" t="s">
        <v>24</v>
      </c>
      <c r="BK309" s="238">
        <f>ROUND(I309*H309,2)</f>
        <v>0</v>
      </c>
      <c r="BL309" s="25" t="s">
        <v>287</v>
      </c>
      <c r="BM309" s="25" t="s">
        <v>819</v>
      </c>
    </row>
    <row r="310" spans="2:47" s="1" customFormat="1" ht="13.5">
      <c r="B310" s="48"/>
      <c r="C310" s="76"/>
      <c r="D310" s="239" t="s">
        <v>269</v>
      </c>
      <c r="E310" s="76"/>
      <c r="F310" s="240" t="s">
        <v>818</v>
      </c>
      <c r="G310" s="76"/>
      <c r="H310" s="76"/>
      <c r="I310" s="198"/>
      <c r="J310" s="76"/>
      <c r="K310" s="76"/>
      <c r="L310" s="74"/>
      <c r="M310" s="241"/>
      <c r="N310" s="49"/>
      <c r="O310" s="49"/>
      <c r="P310" s="49"/>
      <c r="Q310" s="49"/>
      <c r="R310" s="49"/>
      <c r="S310" s="49"/>
      <c r="T310" s="97"/>
      <c r="AT310" s="25" t="s">
        <v>269</v>
      </c>
      <c r="AU310" s="25" t="s">
        <v>92</v>
      </c>
    </row>
    <row r="311" spans="2:65" s="1" customFormat="1" ht="22.8" customHeight="1">
      <c r="B311" s="48"/>
      <c r="C311" s="228" t="s">
        <v>820</v>
      </c>
      <c r="D311" s="228" t="s">
        <v>262</v>
      </c>
      <c r="E311" s="229" t="s">
        <v>821</v>
      </c>
      <c r="F311" s="230" t="s">
        <v>822</v>
      </c>
      <c r="G311" s="231" t="s">
        <v>504</v>
      </c>
      <c r="H311" s="232">
        <v>584.23</v>
      </c>
      <c r="I311" s="233"/>
      <c r="J311" s="232">
        <f>ROUND(I311*H311,2)</f>
        <v>0</v>
      </c>
      <c r="K311" s="230" t="s">
        <v>266</v>
      </c>
      <c r="L311" s="74"/>
      <c r="M311" s="234" t="s">
        <v>40</v>
      </c>
      <c r="N311" s="235" t="s">
        <v>55</v>
      </c>
      <c r="O311" s="49"/>
      <c r="P311" s="236">
        <f>O311*H311</f>
        <v>0</v>
      </c>
      <c r="Q311" s="236">
        <v>0.00038</v>
      </c>
      <c r="R311" s="236">
        <f>Q311*H311</f>
        <v>0.22200740000000002</v>
      </c>
      <c r="S311" s="236">
        <v>0</v>
      </c>
      <c r="T311" s="237">
        <f>S311*H311</f>
        <v>0</v>
      </c>
      <c r="AR311" s="25" t="s">
        <v>287</v>
      </c>
      <c r="AT311" s="25" t="s">
        <v>262</v>
      </c>
      <c r="AU311" s="25" t="s">
        <v>92</v>
      </c>
      <c r="AY311" s="25" t="s">
        <v>261</v>
      </c>
      <c r="BE311" s="238">
        <f>IF(N311="základní",J311,0)</f>
        <v>0</v>
      </c>
      <c r="BF311" s="238">
        <f>IF(N311="snížená",J311,0)</f>
        <v>0</v>
      </c>
      <c r="BG311" s="238">
        <f>IF(N311="zákl. přenesená",J311,0)</f>
        <v>0</v>
      </c>
      <c r="BH311" s="238">
        <f>IF(N311="sníž. přenesená",J311,0)</f>
        <v>0</v>
      </c>
      <c r="BI311" s="238">
        <f>IF(N311="nulová",J311,0)</f>
        <v>0</v>
      </c>
      <c r="BJ311" s="25" t="s">
        <v>24</v>
      </c>
      <c r="BK311" s="238">
        <f>ROUND(I311*H311,2)</f>
        <v>0</v>
      </c>
      <c r="BL311" s="25" t="s">
        <v>287</v>
      </c>
      <c r="BM311" s="25" t="s">
        <v>823</v>
      </c>
    </row>
    <row r="312" spans="2:47" s="1" customFormat="1" ht="13.5">
      <c r="B312" s="48"/>
      <c r="C312" s="76"/>
      <c r="D312" s="239" t="s">
        <v>269</v>
      </c>
      <c r="E312" s="76"/>
      <c r="F312" s="240" t="s">
        <v>824</v>
      </c>
      <c r="G312" s="76"/>
      <c r="H312" s="76"/>
      <c r="I312" s="198"/>
      <c r="J312" s="76"/>
      <c r="K312" s="76"/>
      <c r="L312" s="74"/>
      <c r="M312" s="241"/>
      <c r="N312" s="49"/>
      <c r="O312" s="49"/>
      <c r="P312" s="49"/>
      <c r="Q312" s="49"/>
      <c r="R312" s="49"/>
      <c r="S312" s="49"/>
      <c r="T312" s="97"/>
      <c r="AT312" s="25" t="s">
        <v>269</v>
      </c>
      <c r="AU312" s="25" t="s">
        <v>92</v>
      </c>
    </row>
    <row r="313" spans="2:51" s="12" customFormat="1" ht="13.5">
      <c r="B313" s="253"/>
      <c r="C313" s="254"/>
      <c r="D313" s="239" t="s">
        <v>278</v>
      </c>
      <c r="E313" s="255" t="s">
        <v>40</v>
      </c>
      <c r="F313" s="256" t="s">
        <v>815</v>
      </c>
      <c r="G313" s="254"/>
      <c r="H313" s="257">
        <v>276.41</v>
      </c>
      <c r="I313" s="258"/>
      <c r="J313" s="254"/>
      <c r="K313" s="254"/>
      <c r="L313" s="259"/>
      <c r="M313" s="260"/>
      <c r="N313" s="261"/>
      <c r="O313" s="261"/>
      <c r="P313" s="261"/>
      <c r="Q313" s="261"/>
      <c r="R313" s="261"/>
      <c r="S313" s="261"/>
      <c r="T313" s="262"/>
      <c r="AT313" s="263" t="s">
        <v>278</v>
      </c>
      <c r="AU313" s="263" t="s">
        <v>92</v>
      </c>
      <c r="AV313" s="12" t="s">
        <v>92</v>
      </c>
      <c r="AW313" s="12" t="s">
        <v>47</v>
      </c>
      <c r="AX313" s="12" t="s">
        <v>84</v>
      </c>
      <c r="AY313" s="263" t="s">
        <v>261</v>
      </c>
    </row>
    <row r="314" spans="2:51" s="12" customFormat="1" ht="13.5">
      <c r="B314" s="253"/>
      <c r="C314" s="254"/>
      <c r="D314" s="239" t="s">
        <v>278</v>
      </c>
      <c r="E314" s="255" t="s">
        <v>40</v>
      </c>
      <c r="F314" s="256" t="s">
        <v>825</v>
      </c>
      <c r="G314" s="254"/>
      <c r="H314" s="257">
        <v>307.82</v>
      </c>
      <c r="I314" s="258"/>
      <c r="J314" s="254"/>
      <c r="K314" s="254"/>
      <c r="L314" s="259"/>
      <c r="M314" s="260"/>
      <c r="N314" s="261"/>
      <c r="O314" s="261"/>
      <c r="P314" s="261"/>
      <c r="Q314" s="261"/>
      <c r="R314" s="261"/>
      <c r="S314" s="261"/>
      <c r="T314" s="262"/>
      <c r="AT314" s="263" t="s">
        <v>278</v>
      </c>
      <c r="AU314" s="263" t="s">
        <v>92</v>
      </c>
      <c r="AV314" s="12" t="s">
        <v>92</v>
      </c>
      <c r="AW314" s="12" t="s">
        <v>47</v>
      </c>
      <c r="AX314" s="12" t="s">
        <v>84</v>
      </c>
      <c r="AY314" s="263" t="s">
        <v>261</v>
      </c>
    </row>
    <row r="315" spans="2:51" s="15" customFormat="1" ht="13.5">
      <c r="B315" s="290"/>
      <c r="C315" s="291"/>
      <c r="D315" s="239" t="s">
        <v>278</v>
      </c>
      <c r="E315" s="292" t="s">
        <v>40</v>
      </c>
      <c r="F315" s="293" t="s">
        <v>380</v>
      </c>
      <c r="G315" s="291"/>
      <c r="H315" s="294">
        <v>584.23</v>
      </c>
      <c r="I315" s="295"/>
      <c r="J315" s="291"/>
      <c r="K315" s="291"/>
      <c r="L315" s="296"/>
      <c r="M315" s="297"/>
      <c r="N315" s="298"/>
      <c r="O315" s="298"/>
      <c r="P315" s="298"/>
      <c r="Q315" s="298"/>
      <c r="R315" s="298"/>
      <c r="S315" s="298"/>
      <c r="T315" s="299"/>
      <c r="AT315" s="300" t="s">
        <v>278</v>
      </c>
      <c r="AU315" s="300" t="s">
        <v>92</v>
      </c>
      <c r="AV315" s="15" t="s">
        <v>287</v>
      </c>
      <c r="AW315" s="15" t="s">
        <v>47</v>
      </c>
      <c r="AX315" s="15" t="s">
        <v>24</v>
      </c>
      <c r="AY315" s="300" t="s">
        <v>261</v>
      </c>
    </row>
    <row r="316" spans="2:65" s="1" customFormat="1" ht="22.8" customHeight="1">
      <c r="B316" s="48"/>
      <c r="C316" s="228" t="s">
        <v>826</v>
      </c>
      <c r="D316" s="228" t="s">
        <v>262</v>
      </c>
      <c r="E316" s="229" t="s">
        <v>827</v>
      </c>
      <c r="F316" s="230" t="s">
        <v>828</v>
      </c>
      <c r="G316" s="231" t="s">
        <v>340</v>
      </c>
      <c r="H316" s="232">
        <v>76.95</v>
      </c>
      <c r="I316" s="233"/>
      <c r="J316" s="232">
        <f>ROUND(I316*H316,2)</f>
        <v>0</v>
      </c>
      <c r="K316" s="230" t="s">
        <v>266</v>
      </c>
      <c r="L316" s="74"/>
      <c r="M316" s="234" t="s">
        <v>40</v>
      </c>
      <c r="N316" s="235" t="s">
        <v>55</v>
      </c>
      <c r="O316" s="49"/>
      <c r="P316" s="236">
        <f>O316*H316</f>
        <v>0</v>
      </c>
      <c r="Q316" s="236">
        <v>1.9968</v>
      </c>
      <c r="R316" s="236">
        <f>Q316*H316</f>
        <v>153.65376</v>
      </c>
      <c r="S316" s="236">
        <v>0</v>
      </c>
      <c r="T316" s="237">
        <f>S316*H316</f>
        <v>0</v>
      </c>
      <c r="AR316" s="25" t="s">
        <v>287</v>
      </c>
      <c r="AT316" s="25" t="s">
        <v>262</v>
      </c>
      <c r="AU316" s="25" t="s">
        <v>92</v>
      </c>
      <c r="AY316" s="25" t="s">
        <v>261</v>
      </c>
      <c r="BE316" s="238">
        <f>IF(N316="základní",J316,0)</f>
        <v>0</v>
      </c>
      <c r="BF316" s="238">
        <f>IF(N316="snížená",J316,0)</f>
        <v>0</v>
      </c>
      <c r="BG316" s="238">
        <f>IF(N316="zákl. přenesená",J316,0)</f>
        <v>0</v>
      </c>
      <c r="BH316" s="238">
        <f>IF(N316="sníž. přenesená",J316,0)</f>
        <v>0</v>
      </c>
      <c r="BI316" s="238">
        <f>IF(N316="nulová",J316,0)</f>
        <v>0</v>
      </c>
      <c r="BJ316" s="25" t="s">
        <v>24</v>
      </c>
      <c r="BK316" s="238">
        <f>ROUND(I316*H316,2)</f>
        <v>0</v>
      </c>
      <c r="BL316" s="25" t="s">
        <v>287</v>
      </c>
      <c r="BM316" s="25" t="s">
        <v>829</v>
      </c>
    </row>
    <row r="317" spans="2:47" s="1" customFormat="1" ht="13.5">
      <c r="B317" s="48"/>
      <c r="C317" s="76"/>
      <c r="D317" s="239" t="s">
        <v>269</v>
      </c>
      <c r="E317" s="76"/>
      <c r="F317" s="240" t="s">
        <v>830</v>
      </c>
      <c r="G317" s="76"/>
      <c r="H317" s="76"/>
      <c r="I317" s="198"/>
      <c r="J317" s="76"/>
      <c r="K317" s="76"/>
      <c r="L317" s="74"/>
      <c r="M317" s="241"/>
      <c r="N317" s="49"/>
      <c r="O317" s="49"/>
      <c r="P317" s="49"/>
      <c r="Q317" s="49"/>
      <c r="R317" s="49"/>
      <c r="S317" s="49"/>
      <c r="T317" s="97"/>
      <c r="AT317" s="25" t="s">
        <v>269</v>
      </c>
      <c r="AU317" s="25" t="s">
        <v>92</v>
      </c>
    </row>
    <row r="318" spans="2:47" s="1" customFormat="1" ht="13.5">
      <c r="B318" s="48"/>
      <c r="C318" s="76"/>
      <c r="D318" s="239" t="s">
        <v>343</v>
      </c>
      <c r="E318" s="76"/>
      <c r="F318" s="242" t="s">
        <v>831</v>
      </c>
      <c r="G318" s="76"/>
      <c r="H318" s="76"/>
      <c r="I318" s="198"/>
      <c r="J318" s="76"/>
      <c r="K318" s="76"/>
      <c r="L318" s="74"/>
      <c r="M318" s="241"/>
      <c r="N318" s="49"/>
      <c r="O318" s="49"/>
      <c r="P318" s="49"/>
      <c r="Q318" s="49"/>
      <c r="R318" s="49"/>
      <c r="S318" s="49"/>
      <c r="T318" s="97"/>
      <c r="AT318" s="25" t="s">
        <v>343</v>
      </c>
      <c r="AU318" s="25" t="s">
        <v>92</v>
      </c>
    </row>
    <row r="319" spans="2:51" s="12" customFormat="1" ht="13.5">
      <c r="B319" s="253"/>
      <c r="C319" s="254"/>
      <c r="D319" s="239" t="s">
        <v>278</v>
      </c>
      <c r="E319" s="255" t="s">
        <v>40</v>
      </c>
      <c r="F319" s="256" t="s">
        <v>832</v>
      </c>
      <c r="G319" s="254"/>
      <c r="H319" s="257">
        <v>76.95</v>
      </c>
      <c r="I319" s="258"/>
      <c r="J319" s="254"/>
      <c r="K319" s="254"/>
      <c r="L319" s="259"/>
      <c r="M319" s="260"/>
      <c r="N319" s="261"/>
      <c r="O319" s="261"/>
      <c r="P319" s="261"/>
      <c r="Q319" s="261"/>
      <c r="R319" s="261"/>
      <c r="S319" s="261"/>
      <c r="T319" s="262"/>
      <c r="AT319" s="263" t="s">
        <v>278</v>
      </c>
      <c r="AU319" s="263" t="s">
        <v>92</v>
      </c>
      <c r="AV319" s="12" t="s">
        <v>92</v>
      </c>
      <c r="AW319" s="12" t="s">
        <v>47</v>
      </c>
      <c r="AX319" s="12" t="s">
        <v>24</v>
      </c>
      <c r="AY319" s="263" t="s">
        <v>261</v>
      </c>
    </row>
    <row r="320" spans="2:65" s="1" customFormat="1" ht="22.8" customHeight="1">
      <c r="B320" s="48"/>
      <c r="C320" s="228" t="s">
        <v>833</v>
      </c>
      <c r="D320" s="228" t="s">
        <v>262</v>
      </c>
      <c r="E320" s="229" t="s">
        <v>834</v>
      </c>
      <c r="F320" s="230" t="s">
        <v>835</v>
      </c>
      <c r="G320" s="231" t="s">
        <v>340</v>
      </c>
      <c r="H320" s="232">
        <v>84.03</v>
      </c>
      <c r="I320" s="233"/>
      <c r="J320" s="232">
        <f>ROUND(I320*H320,2)</f>
        <v>0</v>
      </c>
      <c r="K320" s="230" t="s">
        <v>266</v>
      </c>
      <c r="L320" s="74"/>
      <c r="M320" s="234" t="s">
        <v>40</v>
      </c>
      <c r="N320" s="235" t="s">
        <v>55</v>
      </c>
      <c r="O320" s="49"/>
      <c r="P320" s="236">
        <f>O320*H320</f>
        <v>0</v>
      </c>
      <c r="Q320" s="236">
        <v>2.004</v>
      </c>
      <c r="R320" s="236">
        <f>Q320*H320</f>
        <v>168.39612</v>
      </c>
      <c r="S320" s="236">
        <v>0</v>
      </c>
      <c r="T320" s="237">
        <f>S320*H320</f>
        <v>0</v>
      </c>
      <c r="AR320" s="25" t="s">
        <v>287</v>
      </c>
      <c r="AT320" s="25" t="s">
        <v>262</v>
      </c>
      <c r="AU320" s="25" t="s">
        <v>92</v>
      </c>
      <c r="AY320" s="25" t="s">
        <v>261</v>
      </c>
      <c r="BE320" s="238">
        <f>IF(N320="základní",J320,0)</f>
        <v>0</v>
      </c>
      <c r="BF320" s="238">
        <f>IF(N320="snížená",J320,0)</f>
        <v>0</v>
      </c>
      <c r="BG320" s="238">
        <f>IF(N320="zákl. přenesená",J320,0)</f>
        <v>0</v>
      </c>
      <c r="BH320" s="238">
        <f>IF(N320="sníž. přenesená",J320,0)</f>
        <v>0</v>
      </c>
      <c r="BI320" s="238">
        <f>IF(N320="nulová",J320,0)</f>
        <v>0</v>
      </c>
      <c r="BJ320" s="25" t="s">
        <v>24</v>
      </c>
      <c r="BK320" s="238">
        <f>ROUND(I320*H320,2)</f>
        <v>0</v>
      </c>
      <c r="BL320" s="25" t="s">
        <v>287</v>
      </c>
      <c r="BM320" s="25" t="s">
        <v>836</v>
      </c>
    </row>
    <row r="321" spans="2:47" s="1" customFormat="1" ht="13.5">
      <c r="B321" s="48"/>
      <c r="C321" s="76"/>
      <c r="D321" s="239" t="s">
        <v>269</v>
      </c>
      <c r="E321" s="76"/>
      <c r="F321" s="240" t="s">
        <v>837</v>
      </c>
      <c r="G321" s="76"/>
      <c r="H321" s="76"/>
      <c r="I321" s="198"/>
      <c r="J321" s="76"/>
      <c r="K321" s="76"/>
      <c r="L321" s="74"/>
      <c r="M321" s="241"/>
      <c r="N321" s="49"/>
      <c r="O321" s="49"/>
      <c r="P321" s="49"/>
      <c r="Q321" s="49"/>
      <c r="R321" s="49"/>
      <c r="S321" s="49"/>
      <c r="T321" s="97"/>
      <c r="AT321" s="25" t="s">
        <v>269</v>
      </c>
      <c r="AU321" s="25" t="s">
        <v>92</v>
      </c>
    </row>
    <row r="322" spans="2:47" s="1" customFormat="1" ht="13.5">
      <c r="B322" s="48"/>
      <c r="C322" s="76"/>
      <c r="D322" s="239" t="s">
        <v>343</v>
      </c>
      <c r="E322" s="76"/>
      <c r="F322" s="242" t="s">
        <v>838</v>
      </c>
      <c r="G322" s="76"/>
      <c r="H322" s="76"/>
      <c r="I322" s="198"/>
      <c r="J322" s="76"/>
      <c r="K322" s="76"/>
      <c r="L322" s="74"/>
      <c r="M322" s="241"/>
      <c r="N322" s="49"/>
      <c r="O322" s="49"/>
      <c r="P322" s="49"/>
      <c r="Q322" s="49"/>
      <c r="R322" s="49"/>
      <c r="S322" s="49"/>
      <c r="T322" s="97"/>
      <c r="AT322" s="25" t="s">
        <v>343</v>
      </c>
      <c r="AU322" s="25" t="s">
        <v>92</v>
      </c>
    </row>
    <row r="323" spans="2:51" s="12" customFormat="1" ht="13.5">
      <c r="B323" s="253"/>
      <c r="C323" s="254"/>
      <c r="D323" s="239" t="s">
        <v>278</v>
      </c>
      <c r="E323" s="255" t="s">
        <v>40</v>
      </c>
      <c r="F323" s="256" t="s">
        <v>839</v>
      </c>
      <c r="G323" s="254"/>
      <c r="H323" s="257">
        <v>84.03</v>
      </c>
      <c r="I323" s="258"/>
      <c r="J323" s="254"/>
      <c r="K323" s="254"/>
      <c r="L323" s="259"/>
      <c r="M323" s="260"/>
      <c r="N323" s="261"/>
      <c r="O323" s="261"/>
      <c r="P323" s="261"/>
      <c r="Q323" s="261"/>
      <c r="R323" s="261"/>
      <c r="S323" s="261"/>
      <c r="T323" s="262"/>
      <c r="AT323" s="263" t="s">
        <v>278</v>
      </c>
      <c r="AU323" s="263" t="s">
        <v>92</v>
      </c>
      <c r="AV323" s="12" t="s">
        <v>92</v>
      </c>
      <c r="AW323" s="12" t="s">
        <v>47</v>
      </c>
      <c r="AX323" s="12" t="s">
        <v>24</v>
      </c>
      <c r="AY323" s="263" t="s">
        <v>261</v>
      </c>
    </row>
    <row r="324" spans="2:63" s="10" customFormat="1" ht="29.85" customHeight="1">
      <c r="B324" s="214"/>
      <c r="C324" s="215"/>
      <c r="D324" s="216" t="s">
        <v>83</v>
      </c>
      <c r="E324" s="274" t="s">
        <v>260</v>
      </c>
      <c r="F324" s="274" t="s">
        <v>840</v>
      </c>
      <c r="G324" s="215"/>
      <c r="H324" s="215"/>
      <c r="I324" s="218"/>
      <c r="J324" s="275">
        <f>BK324</f>
        <v>0</v>
      </c>
      <c r="K324" s="215"/>
      <c r="L324" s="220"/>
      <c r="M324" s="221"/>
      <c r="N324" s="222"/>
      <c r="O324" s="222"/>
      <c r="P324" s="223">
        <f>SUM(P325:P330)</f>
        <v>0</v>
      </c>
      <c r="Q324" s="222"/>
      <c r="R324" s="223">
        <f>SUM(R325:R330)</f>
        <v>200.0298342</v>
      </c>
      <c r="S324" s="222"/>
      <c r="T324" s="224">
        <f>SUM(T325:T330)</f>
        <v>0</v>
      </c>
      <c r="AR324" s="225" t="s">
        <v>24</v>
      </c>
      <c r="AT324" s="226" t="s">
        <v>83</v>
      </c>
      <c r="AU324" s="226" t="s">
        <v>24</v>
      </c>
      <c r="AY324" s="225" t="s">
        <v>261</v>
      </c>
      <c r="BK324" s="227">
        <f>SUM(BK325:BK330)</f>
        <v>0</v>
      </c>
    </row>
    <row r="325" spans="2:65" s="1" customFormat="1" ht="14.4" customHeight="1">
      <c r="B325" s="48"/>
      <c r="C325" s="228" t="s">
        <v>841</v>
      </c>
      <c r="D325" s="228" t="s">
        <v>262</v>
      </c>
      <c r="E325" s="229" t="s">
        <v>842</v>
      </c>
      <c r="F325" s="230" t="s">
        <v>843</v>
      </c>
      <c r="G325" s="231" t="s">
        <v>504</v>
      </c>
      <c r="H325" s="232">
        <v>251.63</v>
      </c>
      <c r="I325" s="233"/>
      <c r="J325" s="232">
        <f>ROUND(I325*H325,2)</f>
        <v>0</v>
      </c>
      <c r="K325" s="230" t="s">
        <v>266</v>
      </c>
      <c r="L325" s="74"/>
      <c r="M325" s="234" t="s">
        <v>40</v>
      </c>
      <c r="N325" s="235" t="s">
        <v>55</v>
      </c>
      <c r="O325" s="49"/>
      <c r="P325" s="236">
        <f>O325*H325</f>
        <v>0</v>
      </c>
      <c r="Q325" s="236">
        <v>0.36834</v>
      </c>
      <c r="R325" s="236">
        <f>Q325*H325</f>
        <v>92.6853942</v>
      </c>
      <c r="S325" s="236">
        <v>0</v>
      </c>
      <c r="T325" s="237">
        <f>S325*H325</f>
        <v>0</v>
      </c>
      <c r="AR325" s="25" t="s">
        <v>287</v>
      </c>
      <c r="AT325" s="25" t="s">
        <v>262</v>
      </c>
      <c r="AU325" s="25" t="s">
        <v>92</v>
      </c>
      <c r="AY325" s="25" t="s">
        <v>261</v>
      </c>
      <c r="BE325" s="238">
        <f>IF(N325="základní",J325,0)</f>
        <v>0</v>
      </c>
      <c r="BF325" s="238">
        <f>IF(N325="snížená",J325,0)</f>
        <v>0</v>
      </c>
      <c r="BG325" s="238">
        <f>IF(N325="zákl. přenesená",J325,0)</f>
        <v>0</v>
      </c>
      <c r="BH325" s="238">
        <f>IF(N325="sníž. přenesená",J325,0)</f>
        <v>0</v>
      </c>
      <c r="BI325" s="238">
        <f>IF(N325="nulová",J325,0)</f>
        <v>0</v>
      </c>
      <c r="BJ325" s="25" t="s">
        <v>24</v>
      </c>
      <c r="BK325" s="238">
        <f>ROUND(I325*H325,2)</f>
        <v>0</v>
      </c>
      <c r="BL325" s="25" t="s">
        <v>287</v>
      </c>
      <c r="BM325" s="25" t="s">
        <v>844</v>
      </c>
    </row>
    <row r="326" spans="2:47" s="1" customFormat="1" ht="13.5">
      <c r="B326" s="48"/>
      <c r="C326" s="76"/>
      <c r="D326" s="239" t="s">
        <v>269</v>
      </c>
      <c r="E326" s="76"/>
      <c r="F326" s="240" t="s">
        <v>845</v>
      </c>
      <c r="G326" s="76"/>
      <c r="H326" s="76"/>
      <c r="I326" s="198"/>
      <c r="J326" s="76"/>
      <c r="K326" s="76"/>
      <c r="L326" s="74"/>
      <c r="M326" s="241"/>
      <c r="N326" s="49"/>
      <c r="O326" s="49"/>
      <c r="P326" s="49"/>
      <c r="Q326" s="49"/>
      <c r="R326" s="49"/>
      <c r="S326" s="49"/>
      <c r="T326" s="97"/>
      <c r="AT326" s="25" t="s">
        <v>269</v>
      </c>
      <c r="AU326" s="25" t="s">
        <v>92</v>
      </c>
    </row>
    <row r="327" spans="2:51" s="12" customFormat="1" ht="13.5">
      <c r="B327" s="253"/>
      <c r="C327" s="254"/>
      <c r="D327" s="239" t="s">
        <v>278</v>
      </c>
      <c r="E327" s="255" t="s">
        <v>40</v>
      </c>
      <c r="F327" s="256" t="s">
        <v>846</v>
      </c>
      <c r="G327" s="254"/>
      <c r="H327" s="257">
        <v>251.63</v>
      </c>
      <c r="I327" s="258"/>
      <c r="J327" s="254"/>
      <c r="K327" s="254"/>
      <c r="L327" s="259"/>
      <c r="M327" s="260"/>
      <c r="N327" s="261"/>
      <c r="O327" s="261"/>
      <c r="P327" s="261"/>
      <c r="Q327" s="261"/>
      <c r="R327" s="261"/>
      <c r="S327" s="261"/>
      <c r="T327" s="262"/>
      <c r="AT327" s="263" t="s">
        <v>278</v>
      </c>
      <c r="AU327" s="263" t="s">
        <v>92</v>
      </c>
      <c r="AV327" s="12" t="s">
        <v>92</v>
      </c>
      <c r="AW327" s="12" t="s">
        <v>47</v>
      </c>
      <c r="AX327" s="12" t="s">
        <v>24</v>
      </c>
      <c r="AY327" s="263" t="s">
        <v>261</v>
      </c>
    </row>
    <row r="328" spans="2:65" s="1" customFormat="1" ht="14.4" customHeight="1">
      <c r="B328" s="48"/>
      <c r="C328" s="228" t="s">
        <v>847</v>
      </c>
      <c r="D328" s="228" t="s">
        <v>262</v>
      </c>
      <c r="E328" s="229" t="s">
        <v>848</v>
      </c>
      <c r="F328" s="230" t="s">
        <v>849</v>
      </c>
      <c r="G328" s="231" t="s">
        <v>504</v>
      </c>
      <c r="H328" s="232">
        <v>283.98</v>
      </c>
      <c r="I328" s="233"/>
      <c r="J328" s="232">
        <f>ROUND(I328*H328,2)</f>
        <v>0</v>
      </c>
      <c r="K328" s="230" t="s">
        <v>266</v>
      </c>
      <c r="L328" s="74"/>
      <c r="M328" s="234" t="s">
        <v>40</v>
      </c>
      <c r="N328" s="235" t="s">
        <v>55</v>
      </c>
      <c r="O328" s="49"/>
      <c r="P328" s="236">
        <f>O328*H328</f>
        <v>0</v>
      </c>
      <c r="Q328" s="236">
        <v>0.378</v>
      </c>
      <c r="R328" s="236">
        <f>Q328*H328</f>
        <v>107.34444</v>
      </c>
      <c r="S328" s="236">
        <v>0</v>
      </c>
      <c r="T328" s="237">
        <f>S328*H328</f>
        <v>0</v>
      </c>
      <c r="AR328" s="25" t="s">
        <v>287</v>
      </c>
      <c r="AT328" s="25" t="s">
        <v>262</v>
      </c>
      <c r="AU328" s="25" t="s">
        <v>92</v>
      </c>
      <c r="AY328" s="25" t="s">
        <v>261</v>
      </c>
      <c r="BE328" s="238">
        <f>IF(N328="základní",J328,0)</f>
        <v>0</v>
      </c>
      <c r="BF328" s="238">
        <f>IF(N328="snížená",J328,0)</f>
        <v>0</v>
      </c>
      <c r="BG328" s="238">
        <f>IF(N328="zákl. přenesená",J328,0)</f>
        <v>0</v>
      </c>
      <c r="BH328" s="238">
        <f>IF(N328="sníž. přenesená",J328,0)</f>
        <v>0</v>
      </c>
      <c r="BI328" s="238">
        <f>IF(N328="nulová",J328,0)</f>
        <v>0</v>
      </c>
      <c r="BJ328" s="25" t="s">
        <v>24</v>
      </c>
      <c r="BK328" s="238">
        <f>ROUND(I328*H328,2)</f>
        <v>0</v>
      </c>
      <c r="BL328" s="25" t="s">
        <v>287</v>
      </c>
      <c r="BM328" s="25" t="s">
        <v>850</v>
      </c>
    </row>
    <row r="329" spans="2:47" s="1" customFormat="1" ht="13.5">
      <c r="B329" s="48"/>
      <c r="C329" s="76"/>
      <c r="D329" s="239" t="s">
        <v>269</v>
      </c>
      <c r="E329" s="76"/>
      <c r="F329" s="240" t="s">
        <v>851</v>
      </c>
      <c r="G329" s="76"/>
      <c r="H329" s="76"/>
      <c r="I329" s="198"/>
      <c r="J329" s="76"/>
      <c r="K329" s="76"/>
      <c r="L329" s="74"/>
      <c r="M329" s="241"/>
      <c r="N329" s="49"/>
      <c r="O329" s="49"/>
      <c r="P329" s="49"/>
      <c r="Q329" s="49"/>
      <c r="R329" s="49"/>
      <c r="S329" s="49"/>
      <c r="T329" s="97"/>
      <c r="AT329" s="25" t="s">
        <v>269</v>
      </c>
      <c r="AU329" s="25" t="s">
        <v>92</v>
      </c>
    </row>
    <row r="330" spans="2:51" s="12" customFormat="1" ht="13.5">
      <c r="B330" s="253"/>
      <c r="C330" s="254"/>
      <c r="D330" s="239" t="s">
        <v>278</v>
      </c>
      <c r="E330" s="255" t="s">
        <v>40</v>
      </c>
      <c r="F330" s="256" t="s">
        <v>852</v>
      </c>
      <c r="G330" s="254"/>
      <c r="H330" s="257">
        <v>283.98</v>
      </c>
      <c r="I330" s="258"/>
      <c r="J330" s="254"/>
      <c r="K330" s="254"/>
      <c r="L330" s="259"/>
      <c r="M330" s="260"/>
      <c r="N330" s="261"/>
      <c r="O330" s="261"/>
      <c r="P330" s="261"/>
      <c r="Q330" s="261"/>
      <c r="R330" s="261"/>
      <c r="S330" s="261"/>
      <c r="T330" s="262"/>
      <c r="AT330" s="263" t="s">
        <v>278</v>
      </c>
      <c r="AU330" s="263" t="s">
        <v>92</v>
      </c>
      <c r="AV330" s="12" t="s">
        <v>92</v>
      </c>
      <c r="AW330" s="12" t="s">
        <v>47</v>
      </c>
      <c r="AX330" s="12" t="s">
        <v>24</v>
      </c>
      <c r="AY330" s="263" t="s">
        <v>261</v>
      </c>
    </row>
    <row r="331" spans="2:63" s="10" customFormat="1" ht="29.85" customHeight="1">
      <c r="B331" s="214"/>
      <c r="C331" s="215"/>
      <c r="D331" s="216" t="s">
        <v>83</v>
      </c>
      <c r="E331" s="274" t="s">
        <v>308</v>
      </c>
      <c r="F331" s="274" t="s">
        <v>853</v>
      </c>
      <c r="G331" s="215"/>
      <c r="H331" s="215"/>
      <c r="I331" s="218"/>
      <c r="J331" s="275">
        <f>BK331</f>
        <v>0</v>
      </c>
      <c r="K331" s="215"/>
      <c r="L331" s="220"/>
      <c r="M331" s="221"/>
      <c r="N331" s="222"/>
      <c r="O331" s="222"/>
      <c r="P331" s="223">
        <f>SUM(P332:P336)</f>
        <v>0</v>
      </c>
      <c r="Q331" s="222"/>
      <c r="R331" s="223">
        <f>SUM(R332:R336)</f>
        <v>0.03648</v>
      </c>
      <c r="S331" s="222"/>
      <c r="T331" s="224">
        <f>SUM(T332:T336)</f>
        <v>0</v>
      </c>
      <c r="AR331" s="225" t="s">
        <v>24</v>
      </c>
      <c r="AT331" s="226" t="s">
        <v>83</v>
      </c>
      <c r="AU331" s="226" t="s">
        <v>24</v>
      </c>
      <c r="AY331" s="225" t="s">
        <v>261</v>
      </c>
      <c r="BK331" s="227">
        <f>SUM(BK332:BK336)</f>
        <v>0</v>
      </c>
    </row>
    <row r="332" spans="2:65" s="1" customFormat="1" ht="14.4" customHeight="1">
      <c r="B332" s="48"/>
      <c r="C332" s="228" t="s">
        <v>854</v>
      </c>
      <c r="D332" s="228" t="s">
        <v>262</v>
      </c>
      <c r="E332" s="229" t="s">
        <v>855</v>
      </c>
      <c r="F332" s="230" t="s">
        <v>856</v>
      </c>
      <c r="G332" s="231" t="s">
        <v>857</v>
      </c>
      <c r="H332" s="232">
        <v>32</v>
      </c>
      <c r="I332" s="233"/>
      <c r="J332" s="232">
        <f>ROUND(I332*H332,2)</f>
        <v>0</v>
      </c>
      <c r="K332" s="230" t="s">
        <v>40</v>
      </c>
      <c r="L332" s="74"/>
      <c r="M332" s="234" t="s">
        <v>40</v>
      </c>
      <c r="N332" s="235" t="s">
        <v>55</v>
      </c>
      <c r="O332" s="49"/>
      <c r="P332" s="236">
        <f>O332*H332</f>
        <v>0</v>
      </c>
      <c r="Q332" s="236">
        <v>0</v>
      </c>
      <c r="R332" s="236">
        <f>Q332*H332</f>
        <v>0</v>
      </c>
      <c r="S332" s="236">
        <v>0</v>
      </c>
      <c r="T332" s="237">
        <f>S332*H332</f>
        <v>0</v>
      </c>
      <c r="AR332" s="25" t="s">
        <v>287</v>
      </c>
      <c r="AT332" s="25" t="s">
        <v>262</v>
      </c>
      <c r="AU332" s="25" t="s">
        <v>92</v>
      </c>
      <c r="AY332" s="25" t="s">
        <v>261</v>
      </c>
      <c r="BE332" s="238">
        <f>IF(N332="základní",J332,0)</f>
        <v>0</v>
      </c>
      <c r="BF332" s="238">
        <f>IF(N332="snížená",J332,0)</f>
        <v>0</v>
      </c>
      <c r="BG332" s="238">
        <f>IF(N332="zákl. přenesená",J332,0)</f>
        <v>0</v>
      </c>
      <c r="BH332" s="238">
        <f>IF(N332="sníž. přenesená",J332,0)</f>
        <v>0</v>
      </c>
      <c r="BI332" s="238">
        <f>IF(N332="nulová",J332,0)</f>
        <v>0</v>
      </c>
      <c r="BJ332" s="25" t="s">
        <v>24</v>
      </c>
      <c r="BK332" s="238">
        <f>ROUND(I332*H332,2)</f>
        <v>0</v>
      </c>
      <c r="BL332" s="25" t="s">
        <v>287</v>
      </c>
      <c r="BM332" s="25" t="s">
        <v>858</v>
      </c>
    </row>
    <row r="333" spans="2:47" s="1" customFormat="1" ht="13.5">
      <c r="B333" s="48"/>
      <c r="C333" s="76"/>
      <c r="D333" s="239" t="s">
        <v>269</v>
      </c>
      <c r="E333" s="76"/>
      <c r="F333" s="240" t="s">
        <v>859</v>
      </c>
      <c r="G333" s="76"/>
      <c r="H333" s="76"/>
      <c r="I333" s="198"/>
      <c r="J333" s="76"/>
      <c r="K333" s="76"/>
      <c r="L333" s="74"/>
      <c r="M333" s="241"/>
      <c r="N333" s="49"/>
      <c r="O333" s="49"/>
      <c r="P333" s="49"/>
      <c r="Q333" s="49"/>
      <c r="R333" s="49"/>
      <c r="S333" s="49"/>
      <c r="T333" s="97"/>
      <c r="AT333" s="25" t="s">
        <v>269</v>
      </c>
      <c r="AU333" s="25" t="s">
        <v>92</v>
      </c>
    </row>
    <row r="334" spans="2:51" s="12" customFormat="1" ht="13.5">
      <c r="B334" s="253"/>
      <c r="C334" s="254"/>
      <c r="D334" s="239" t="s">
        <v>278</v>
      </c>
      <c r="E334" s="255" t="s">
        <v>40</v>
      </c>
      <c r="F334" s="256" t="s">
        <v>860</v>
      </c>
      <c r="G334" s="254"/>
      <c r="H334" s="257">
        <v>32</v>
      </c>
      <c r="I334" s="258"/>
      <c r="J334" s="254"/>
      <c r="K334" s="254"/>
      <c r="L334" s="259"/>
      <c r="M334" s="260"/>
      <c r="N334" s="261"/>
      <c r="O334" s="261"/>
      <c r="P334" s="261"/>
      <c r="Q334" s="261"/>
      <c r="R334" s="261"/>
      <c r="S334" s="261"/>
      <c r="T334" s="262"/>
      <c r="AT334" s="263" t="s">
        <v>278</v>
      </c>
      <c r="AU334" s="263" t="s">
        <v>92</v>
      </c>
      <c r="AV334" s="12" t="s">
        <v>92</v>
      </c>
      <c r="AW334" s="12" t="s">
        <v>47</v>
      </c>
      <c r="AX334" s="12" t="s">
        <v>24</v>
      </c>
      <c r="AY334" s="263" t="s">
        <v>261</v>
      </c>
    </row>
    <row r="335" spans="2:65" s="1" customFormat="1" ht="14.4" customHeight="1">
      <c r="B335" s="48"/>
      <c r="C335" s="301" t="s">
        <v>861</v>
      </c>
      <c r="D335" s="301" t="s">
        <v>510</v>
      </c>
      <c r="E335" s="302" t="s">
        <v>862</v>
      </c>
      <c r="F335" s="303" t="s">
        <v>863</v>
      </c>
      <c r="G335" s="304" t="s">
        <v>857</v>
      </c>
      <c r="H335" s="305">
        <v>32</v>
      </c>
      <c r="I335" s="306"/>
      <c r="J335" s="305">
        <f>ROUND(I335*H335,2)</f>
        <v>0</v>
      </c>
      <c r="K335" s="303" t="s">
        <v>40</v>
      </c>
      <c r="L335" s="307"/>
      <c r="M335" s="308" t="s">
        <v>40</v>
      </c>
      <c r="N335" s="309" t="s">
        <v>55</v>
      </c>
      <c r="O335" s="49"/>
      <c r="P335" s="236">
        <f>O335*H335</f>
        <v>0</v>
      </c>
      <c r="Q335" s="236">
        <v>0.00114</v>
      </c>
      <c r="R335" s="236">
        <f>Q335*H335</f>
        <v>0.03648</v>
      </c>
      <c r="S335" s="236">
        <v>0</v>
      </c>
      <c r="T335" s="237">
        <f>S335*H335</f>
        <v>0</v>
      </c>
      <c r="AR335" s="25" t="s">
        <v>308</v>
      </c>
      <c r="AT335" s="25" t="s">
        <v>510</v>
      </c>
      <c r="AU335" s="25" t="s">
        <v>92</v>
      </c>
      <c r="AY335" s="25" t="s">
        <v>261</v>
      </c>
      <c r="BE335" s="238">
        <f>IF(N335="základní",J335,0)</f>
        <v>0</v>
      </c>
      <c r="BF335" s="238">
        <f>IF(N335="snížená",J335,0)</f>
        <v>0</v>
      </c>
      <c r="BG335" s="238">
        <f>IF(N335="zákl. přenesená",J335,0)</f>
        <v>0</v>
      </c>
      <c r="BH335" s="238">
        <f>IF(N335="sníž. přenesená",J335,0)</f>
        <v>0</v>
      </c>
      <c r="BI335" s="238">
        <f>IF(N335="nulová",J335,0)</f>
        <v>0</v>
      </c>
      <c r="BJ335" s="25" t="s">
        <v>24</v>
      </c>
      <c r="BK335" s="238">
        <f>ROUND(I335*H335,2)</f>
        <v>0</v>
      </c>
      <c r="BL335" s="25" t="s">
        <v>287</v>
      </c>
      <c r="BM335" s="25" t="s">
        <v>864</v>
      </c>
    </row>
    <row r="336" spans="2:47" s="1" customFormat="1" ht="13.5">
      <c r="B336" s="48"/>
      <c r="C336" s="76"/>
      <c r="D336" s="239" t="s">
        <v>269</v>
      </c>
      <c r="E336" s="76"/>
      <c r="F336" s="240" t="s">
        <v>865</v>
      </c>
      <c r="G336" s="76"/>
      <c r="H336" s="76"/>
      <c r="I336" s="198"/>
      <c r="J336" s="76"/>
      <c r="K336" s="76"/>
      <c r="L336" s="74"/>
      <c r="M336" s="241"/>
      <c r="N336" s="49"/>
      <c r="O336" s="49"/>
      <c r="P336" s="49"/>
      <c r="Q336" s="49"/>
      <c r="R336" s="49"/>
      <c r="S336" s="49"/>
      <c r="T336" s="97"/>
      <c r="AT336" s="25" t="s">
        <v>269</v>
      </c>
      <c r="AU336" s="25" t="s">
        <v>92</v>
      </c>
    </row>
    <row r="337" spans="2:63" s="10" customFormat="1" ht="29.85" customHeight="1">
      <c r="B337" s="214"/>
      <c r="C337" s="215"/>
      <c r="D337" s="216" t="s">
        <v>83</v>
      </c>
      <c r="E337" s="274" t="s">
        <v>313</v>
      </c>
      <c r="F337" s="274" t="s">
        <v>866</v>
      </c>
      <c r="G337" s="215"/>
      <c r="H337" s="215"/>
      <c r="I337" s="218"/>
      <c r="J337" s="275">
        <f>BK337</f>
        <v>0</v>
      </c>
      <c r="K337" s="215"/>
      <c r="L337" s="220"/>
      <c r="M337" s="221"/>
      <c r="N337" s="222"/>
      <c r="O337" s="222"/>
      <c r="P337" s="223">
        <f>SUM(P338:P351)</f>
        <v>0</v>
      </c>
      <c r="Q337" s="222"/>
      <c r="R337" s="223">
        <f>SUM(R338:R351)</f>
        <v>0.26210873</v>
      </c>
      <c r="S337" s="222"/>
      <c r="T337" s="224">
        <f>SUM(T338:T351)</f>
        <v>24</v>
      </c>
      <c r="AR337" s="225" t="s">
        <v>24</v>
      </c>
      <c r="AT337" s="226" t="s">
        <v>83</v>
      </c>
      <c r="AU337" s="226" t="s">
        <v>24</v>
      </c>
      <c r="AY337" s="225" t="s">
        <v>261</v>
      </c>
      <c r="BK337" s="227">
        <f>SUM(BK338:BK351)</f>
        <v>0</v>
      </c>
    </row>
    <row r="338" spans="2:65" s="1" customFormat="1" ht="22.8" customHeight="1">
      <c r="B338" s="48"/>
      <c r="C338" s="228" t="s">
        <v>867</v>
      </c>
      <c r="D338" s="228" t="s">
        <v>262</v>
      </c>
      <c r="E338" s="229" t="s">
        <v>868</v>
      </c>
      <c r="F338" s="230" t="s">
        <v>869</v>
      </c>
      <c r="G338" s="231" t="s">
        <v>340</v>
      </c>
      <c r="H338" s="232">
        <v>10</v>
      </c>
      <c r="I338" s="233"/>
      <c r="J338" s="232">
        <f>ROUND(I338*H338,2)</f>
        <v>0</v>
      </c>
      <c r="K338" s="230" t="s">
        <v>40</v>
      </c>
      <c r="L338" s="74"/>
      <c r="M338" s="234" t="s">
        <v>40</v>
      </c>
      <c r="N338" s="235" t="s">
        <v>55</v>
      </c>
      <c r="O338" s="49"/>
      <c r="P338" s="236">
        <f>O338*H338</f>
        <v>0</v>
      </c>
      <c r="Q338" s="236">
        <v>0</v>
      </c>
      <c r="R338" s="236">
        <f>Q338*H338</f>
        <v>0</v>
      </c>
      <c r="S338" s="236">
        <v>2.4</v>
      </c>
      <c r="T338" s="237">
        <f>S338*H338</f>
        <v>24</v>
      </c>
      <c r="AR338" s="25" t="s">
        <v>287</v>
      </c>
      <c r="AT338" s="25" t="s">
        <v>262</v>
      </c>
      <c r="AU338" s="25" t="s">
        <v>92</v>
      </c>
      <c r="AY338" s="25" t="s">
        <v>261</v>
      </c>
      <c r="BE338" s="238">
        <f>IF(N338="základní",J338,0)</f>
        <v>0</v>
      </c>
      <c r="BF338" s="238">
        <f>IF(N338="snížená",J338,0)</f>
        <v>0</v>
      </c>
      <c r="BG338" s="238">
        <f>IF(N338="zákl. přenesená",J338,0)</f>
        <v>0</v>
      </c>
      <c r="BH338" s="238">
        <f>IF(N338="sníž. přenesená",J338,0)</f>
        <v>0</v>
      </c>
      <c r="BI338" s="238">
        <f>IF(N338="nulová",J338,0)</f>
        <v>0</v>
      </c>
      <c r="BJ338" s="25" t="s">
        <v>24</v>
      </c>
      <c r="BK338" s="238">
        <f>ROUND(I338*H338,2)</f>
        <v>0</v>
      </c>
      <c r="BL338" s="25" t="s">
        <v>287</v>
      </c>
      <c r="BM338" s="25" t="s">
        <v>870</v>
      </c>
    </row>
    <row r="339" spans="2:47" s="1" customFormat="1" ht="13.5">
      <c r="B339" s="48"/>
      <c r="C339" s="76"/>
      <c r="D339" s="239" t="s">
        <v>271</v>
      </c>
      <c r="E339" s="76"/>
      <c r="F339" s="242" t="s">
        <v>871</v>
      </c>
      <c r="G339" s="76"/>
      <c r="H339" s="76"/>
      <c r="I339" s="198"/>
      <c r="J339" s="76"/>
      <c r="K339" s="76"/>
      <c r="L339" s="74"/>
      <c r="M339" s="241"/>
      <c r="N339" s="49"/>
      <c r="O339" s="49"/>
      <c r="P339" s="49"/>
      <c r="Q339" s="49"/>
      <c r="R339" s="49"/>
      <c r="S339" s="49"/>
      <c r="T339" s="97"/>
      <c r="AT339" s="25" t="s">
        <v>271</v>
      </c>
      <c r="AU339" s="25" t="s">
        <v>92</v>
      </c>
    </row>
    <row r="340" spans="2:51" s="12" customFormat="1" ht="13.5">
      <c r="B340" s="253"/>
      <c r="C340" s="254"/>
      <c r="D340" s="239" t="s">
        <v>278</v>
      </c>
      <c r="E340" s="255" t="s">
        <v>40</v>
      </c>
      <c r="F340" s="256" t="s">
        <v>872</v>
      </c>
      <c r="G340" s="254"/>
      <c r="H340" s="257">
        <v>10</v>
      </c>
      <c r="I340" s="258"/>
      <c r="J340" s="254"/>
      <c r="K340" s="254"/>
      <c r="L340" s="259"/>
      <c r="M340" s="260"/>
      <c r="N340" s="261"/>
      <c r="O340" s="261"/>
      <c r="P340" s="261"/>
      <c r="Q340" s="261"/>
      <c r="R340" s="261"/>
      <c r="S340" s="261"/>
      <c r="T340" s="262"/>
      <c r="AT340" s="263" t="s">
        <v>278</v>
      </c>
      <c r="AU340" s="263" t="s">
        <v>92</v>
      </c>
      <c r="AV340" s="12" t="s">
        <v>92</v>
      </c>
      <c r="AW340" s="12" t="s">
        <v>47</v>
      </c>
      <c r="AX340" s="12" t="s">
        <v>24</v>
      </c>
      <c r="AY340" s="263" t="s">
        <v>261</v>
      </c>
    </row>
    <row r="341" spans="2:65" s="1" customFormat="1" ht="22.8" customHeight="1">
      <c r="B341" s="48"/>
      <c r="C341" s="228" t="s">
        <v>873</v>
      </c>
      <c r="D341" s="228" t="s">
        <v>262</v>
      </c>
      <c r="E341" s="229" t="s">
        <v>874</v>
      </c>
      <c r="F341" s="230" t="s">
        <v>875</v>
      </c>
      <c r="G341" s="231" t="s">
        <v>504</v>
      </c>
      <c r="H341" s="232">
        <v>307.82</v>
      </c>
      <c r="I341" s="233"/>
      <c r="J341" s="232">
        <f>ROUND(I341*H341,2)</f>
        <v>0</v>
      </c>
      <c r="K341" s="230" t="s">
        <v>266</v>
      </c>
      <c r="L341" s="74"/>
      <c r="M341" s="234" t="s">
        <v>40</v>
      </c>
      <c r="N341" s="235" t="s">
        <v>55</v>
      </c>
      <c r="O341" s="49"/>
      <c r="P341" s="236">
        <f>O341*H341</f>
        <v>0</v>
      </c>
      <c r="Q341" s="236">
        <v>0.0005115</v>
      </c>
      <c r="R341" s="236">
        <f>Q341*H341</f>
        <v>0.15744993000000002</v>
      </c>
      <c r="S341" s="236">
        <v>0</v>
      </c>
      <c r="T341" s="237">
        <f>S341*H341</f>
        <v>0</v>
      </c>
      <c r="AR341" s="25" t="s">
        <v>287</v>
      </c>
      <c r="AT341" s="25" t="s">
        <v>262</v>
      </c>
      <c r="AU341" s="25" t="s">
        <v>92</v>
      </c>
      <c r="AY341" s="25" t="s">
        <v>261</v>
      </c>
      <c r="BE341" s="238">
        <f>IF(N341="základní",J341,0)</f>
        <v>0</v>
      </c>
      <c r="BF341" s="238">
        <f>IF(N341="snížená",J341,0)</f>
        <v>0</v>
      </c>
      <c r="BG341" s="238">
        <f>IF(N341="zákl. přenesená",J341,0)</f>
        <v>0</v>
      </c>
      <c r="BH341" s="238">
        <f>IF(N341="sníž. přenesená",J341,0)</f>
        <v>0</v>
      </c>
      <c r="BI341" s="238">
        <f>IF(N341="nulová",J341,0)</f>
        <v>0</v>
      </c>
      <c r="BJ341" s="25" t="s">
        <v>24</v>
      </c>
      <c r="BK341" s="238">
        <f>ROUND(I341*H341,2)</f>
        <v>0</v>
      </c>
      <c r="BL341" s="25" t="s">
        <v>287</v>
      </c>
      <c r="BM341" s="25" t="s">
        <v>876</v>
      </c>
    </row>
    <row r="342" spans="2:47" s="1" customFormat="1" ht="13.5">
      <c r="B342" s="48"/>
      <c r="C342" s="76"/>
      <c r="D342" s="239" t="s">
        <v>269</v>
      </c>
      <c r="E342" s="76"/>
      <c r="F342" s="240" t="s">
        <v>877</v>
      </c>
      <c r="G342" s="76"/>
      <c r="H342" s="76"/>
      <c r="I342" s="198"/>
      <c r="J342" s="76"/>
      <c r="K342" s="76"/>
      <c r="L342" s="74"/>
      <c r="M342" s="241"/>
      <c r="N342" s="49"/>
      <c r="O342" s="49"/>
      <c r="P342" s="49"/>
      <c r="Q342" s="49"/>
      <c r="R342" s="49"/>
      <c r="S342" s="49"/>
      <c r="T342" s="97"/>
      <c r="AT342" s="25" t="s">
        <v>269</v>
      </c>
      <c r="AU342" s="25" t="s">
        <v>92</v>
      </c>
    </row>
    <row r="343" spans="2:51" s="12" customFormat="1" ht="13.5">
      <c r="B343" s="253"/>
      <c r="C343" s="254"/>
      <c r="D343" s="239" t="s">
        <v>278</v>
      </c>
      <c r="E343" s="255" t="s">
        <v>40</v>
      </c>
      <c r="F343" s="256" t="s">
        <v>878</v>
      </c>
      <c r="G343" s="254"/>
      <c r="H343" s="257">
        <v>307.82</v>
      </c>
      <c r="I343" s="258"/>
      <c r="J343" s="254"/>
      <c r="K343" s="254"/>
      <c r="L343" s="259"/>
      <c r="M343" s="260"/>
      <c r="N343" s="261"/>
      <c r="O343" s="261"/>
      <c r="P343" s="261"/>
      <c r="Q343" s="261"/>
      <c r="R343" s="261"/>
      <c r="S343" s="261"/>
      <c r="T343" s="262"/>
      <c r="AT343" s="263" t="s">
        <v>278</v>
      </c>
      <c r="AU343" s="263" t="s">
        <v>92</v>
      </c>
      <c r="AV343" s="12" t="s">
        <v>92</v>
      </c>
      <c r="AW343" s="12" t="s">
        <v>47</v>
      </c>
      <c r="AX343" s="12" t="s">
        <v>24</v>
      </c>
      <c r="AY343" s="263" t="s">
        <v>261</v>
      </c>
    </row>
    <row r="344" spans="2:65" s="1" customFormat="1" ht="14.4" customHeight="1">
      <c r="B344" s="48"/>
      <c r="C344" s="301" t="s">
        <v>879</v>
      </c>
      <c r="D344" s="301" t="s">
        <v>510</v>
      </c>
      <c r="E344" s="302" t="s">
        <v>880</v>
      </c>
      <c r="F344" s="303" t="s">
        <v>881</v>
      </c>
      <c r="G344" s="304" t="s">
        <v>504</v>
      </c>
      <c r="H344" s="305">
        <v>307.82</v>
      </c>
      <c r="I344" s="306"/>
      <c r="J344" s="305">
        <f>ROUND(I344*H344,2)</f>
        <v>0</v>
      </c>
      <c r="K344" s="303" t="s">
        <v>266</v>
      </c>
      <c r="L344" s="307"/>
      <c r="M344" s="308" t="s">
        <v>40</v>
      </c>
      <c r="N344" s="309" t="s">
        <v>55</v>
      </c>
      <c r="O344" s="49"/>
      <c r="P344" s="236">
        <f>O344*H344</f>
        <v>0</v>
      </c>
      <c r="Q344" s="236">
        <v>0.00034</v>
      </c>
      <c r="R344" s="236">
        <f>Q344*H344</f>
        <v>0.10465880000000001</v>
      </c>
      <c r="S344" s="236">
        <v>0</v>
      </c>
      <c r="T344" s="237">
        <f>S344*H344</f>
        <v>0</v>
      </c>
      <c r="AR344" s="25" t="s">
        <v>308</v>
      </c>
      <c r="AT344" s="25" t="s">
        <v>510</v>
      </c>
      <c r="AU344" s="25" t="s">
        <v>92</v>
      </c>
      <c r="AY344" s="25" t="s">
        <v>261</v>
      </c>
      <c r="BE344" s="238">
        <f>IF(N344="základní",J344,0)</f>
        <v>0</v>
      </c>
      <c r="BF344" s="238">
        <f>IF(N344="snížená",J344,0)</f>
        <v>0</v>
      </c>
      <c r="BG344" s="238">
        <f>IF(N344="zákl. přenesená",J344,0)</f>
        <v>0</v>
      </c>
      <c r="BH344" s="238">
        <f>IF(N344="sníž. přenesená",J344,0)</f>
        <v>0</v>
      </c>
      <c r="BI344" s="238">
        <f>IF(N344="nulová",J344,0)</f>
        <v>0</v>
      </c>
      <c r="BJ344" s="25" t="s">
        <v>24</v>
      </c>
      <c r="BK344" s="238">
        <f>ROUND(I344*H344,2)</f>
        <v>0</v>
      </c>
      <c r="BL344" s="25" t="s">
        <v>287</v>
      </c>
      <c r="BM344" s="25" t="s">
        <v>882</v>
      </c>
    </row>
    <row r="345" spans="2:47" s="1" customFormat="1" ht="13.5">
      <c r="B345" s="48"/>
      <c r="C345" s="76"/>
      <c r="D345" s="239" t="s">
        <v>269</v>
      </c>
      <c r="E345" s="76"/>
      <c r="F345" s="240" t="s">
        <v>883</v>
      </c>
      <c r="G345" s="76"/>
      <c r="H345" s="76"/>
      <c r="I345" s="198"/>
      <c r="J345" s="76"/>
      <c r="K345" s="76"/>
      <c r="L345" s="74"/>
      <c r="M345" s="241"/>
      <c r="N345" s="49"/>
      <c r="O345" s="49"/>
      <c r="P345" s="49"/>
      <c r="Q345" s="49"/>
      <c r="R345" s="49"/>
      <c r="S345" s="49"/>
      <c r="T345" s="97"/>
      <c r="AT345" s="25" t="s">
        <v>269</v>
      </c>
      <c r="AU345" s="25" t="s">
        <v>92</v>
      </c>
    </row>
    <row r="346" spans="2:65" s="1" customFormat="1" ht="22.8" customHeight="1">
      <c r="B346" s="48"/>
      <c r="C346" s="228" t="s">
        <v>884</v>
      </c>
      <c r="D346" s="228" t="s">
        <v>262</v>
      </c>
      <c r="E346" s="229" t="s">
        <v>885</v>
      </c>
      <c r="F346" s="230" t="s">
        <v>886</v>
      </c>
      <c r="G346" s="231" t="s">
        <v>474</v>
      </c>
      <c r="H346" s="232">
        <v>1</v>
      </c>
      <c r="I346" s="233"/>
      <c r="J346" s="232">
        <f>ROUND(I346*H346,2)</f>
        <v>0</v>
      </c>
      <c r="K346" s="230" t="s">
        <v>40</v>
      </c>
      <c r="L346" s="74"/>
      <c r="M346" s="234" t="s">
        <v>40</v>
      </c>
      <c r="N346" s="235" t="s">
        <v>55</v>
      </c>
      <c r="O346" s="49"/>
      <c r="P346" s="236">
        <f>O346*H346</f>
        <v>0</v>
      </c>
      <c r="Q346" s="236">
        <v>0</v>
      </c>
      <c r="R346" s="236">
        <f>Q346*H346</f>
        <v>0</v>
      </c>
      <c r="S346" s="236">
        <v>0</v>
      </c>
      <c r="T346" s="237">
        <f>S346*H346</f>
        <v>0</v>
      </c>
      <c r="AR346" s="25" t="s">
        <v>287</v>
      </c>
      <c r="AT346" s="25" t="s">
        <v>262</v>
      </c>
      <c r="AU346" s="25" t="s">
        <v>92</v>
      </c>
      <c r="AY346" s="25" t="s">
        <v>261</v>
      </c>
      <c r="BE346" s="238">
        <f>IF(N346="základní",J346,0)</f>
        <v>0</v>
      </c>
      <c r="BF346" s="238">
        <f>IF(N346="snížená",J346,0)</f>
        <v>0</v>
      </c>
      <c r="BG346" s="238">
        <f>IF(N346="zákl. přenesená",J346,0)</f>
        <v>0</v>
      </c>
      <c r="BH346" s="238">
        <f>IF(N346="sníž. přenesená",J346,0)</f>
        <v>0</v>
      </c>
      <c r="BI346" s="238">
        <f>IF(N346="nulová",J346,0)</f>
        <v>0</v>
      </c>
      <c r="BJ346" s="25" t="s">
        <v>24</v>
      </c>
      <c r="BK346" s="238">
        <f>ROUND(I346*H346,2)</f>
        <v>0</v>
      </c>
      <c r="BL346" s="25" t="s">
        <v>287</v>
      </c>
      <c r="BM346" s="25" t="s">
        <v>887</v>
      </c>
    </row>
    <row r="347" spans="2:47" s="1" customFormat="1" ht="13.5">
      <c r="B347" s="48"/>
      <c r="C347" s="76"/>
      <c r="D347" s="239" t="s">
        <v>269</v>
      </c>
      <c r="E347" s="76"/>
      <c r="F347" s="240" t="s">
        <v>886</v>
      </c>
      <c r="G347" s="76"/>
      <c r="H347" s="76"/>
      <c r="I347" s="198"/>
      <c r="J347" s="76"/>
      <c r="K347" s="76"/>
      <c r="L347" s="74"/>
      <c r="M347" s="241"/>
      <c r="N347" s="49"/>
      <c r="O347" s="49"/>
      <c r="P347" s="49"/>
      <c r="Q347" s="49"/>
      <c r="R347" s="49"/>
      <c r="S347" s="49"/>
      <c r="T347" s="97"/>
      <c r="AT347" s="25" t="s">
        <v>269</v>
      </c>
      <c r="AU347" s="25" t="s">
        <v>92</v>
      </c>
    </row>
    <row r="348" spans="2:51" s="12" customFormat="1" ht="13.5">
      <c r="B348" s="253"/>
      <c r="C348" s="254"/>
      <c r="D348" s="239" t="s">
        <v>278</v>
      </c>
      <c r="E348" s="255" t="s">
        <v>40</v>
      </c>
      <c r="F348" s="256" t="s">
        <v>24</v>
      </c>
      <c r="G348" s="254"/>
      <c r="H348" s="257">
        <v>1</v>
      </c>
      <c r="I348" s="258"/>
      <c r="J348" s="254"/>
      <c r="K348" s="254"/>
      <c r="L348" s="259"/>
      <c r="M348" s="260"/>
      <c r="N348" s="261"/>
      <c r="O348" s="261"/>
      <c r="P348" s="261"/>
      <c r="Q348" s="261"/>
      <c r="R348" s="261"/>
      <c r="S348" s="261"/>
      <c r="T348" s="262"/>
      <c r="AT348" s="263" t="s">
        <v>278</v>
      </c>
      <c r="AU348" s="263" t="s">
        <v>92</v>
      </c>
      <c r="AV348" s="12" t="s">
        <v>92</v>
      </c>
      <c r="AW348" s="12" t="s">
        <v>47</v>
      </c>
      <c r="AX348" s="12" t="s">
        <v>24</v>
      </c>
      <c r="AY348" s="263" t="s">
        <v>261</v>
      </c>
    </row>
    <row r="349" spans="2:65" s="1" customFormat="1" ht="22.8" customHeight="1">
      <c r="B349" s="48"/>
      <c r="C349" s="228" t="s">
        <v>888</v>
      </c>
      <c r="D349" s="228" t="s">
        <v>262</v>
      </c>
      <c r="E349" s="229" t="s">
        <v>889</v>
      </c>
      <c r="F349" s="230" t="s">
        <v>890</v>
      </c>
      <c r="G349" s="231" t="s">
        <v>474</v>
      </c>
      <c r="H349" s="232">
        <v>1</v>
      </c>
      <c r="I349" s="233"/>
      <c r="J349" s="232">
        <f>ROUND(I349*H349,2)</f>
        <v>0</v>
      </c>
      <c r="K349" s="230" t="s">
        <v>40</v>
      </c>
      <c r="L349" s="74"/>
      <c r="M349" s="234" t="s">
        <v>40</v>
      </c>
      <c r="N349" s="235" t="s">
        <v>55</v>
      </c>
      <c r="O349" s="49"/>
      <c r="P349" s="236">
        <f>O349*H349</f>
        <v>0</v>
      </c>
      <c r="Q349" s="236">
        <v>0</v>
      </c>
      <c r="R349" s="236">
        <f>Q349*H349</f>
        <v>0</v>
      </c>
      <c r="S349" s="236">
        <v>0</v>
      </c>
      <c r="T349" s="237">
        <f>S349*H349</f>
        <v>0</v>
      </c>
      <c r="AR349" s="25" t="s">
        <v>287</v>
      </c>
      <c r="AT349" s="25" t="s">
        <v>262</v>
      </c>
      <c r="AU349" s="25" t="s">
        <v>92</v>
      </c>
      <c r="AY349" s="25" t="s">
        <v>261</v>
      </c>
      <c r="BE349" s="238">
        <f>IF(N349="základní",J349,0)</f>
        <v>0</v>
      </c>
      <c r="BF349" s="238">
        <f>IF(N349="snížená",J349,0)</f>
        <v>0</v>
      </c>
      <c r="BG349" s="238">
        <f>IF(N349="zákl. přenesená",J349,0)</f>
        <v>0</v>
      </c>
      <c r="BH349" s="238">
        <f>IF(N349="sníž. přenesená",J349,0)</f>
        <v>0</v>
      </c>
      <c r="BI349" s="238">
        <f>IF(N349="nulová",J349,0)</f>
        <v>0</v>
      </c>
      <c r="BJ349" s="25" t="s">
        <v>24</v>
      </c>
      <c r="BK349" s="238">
        <f>ROUND(I349*H349,2)</f>
        <v>0</v>
      </c>
      <c r="BL349" s="25" t="s">
        <v>287</v>
      </c>
      <c r="BM349" s="25" t="s">
        <v>891</v>
      </c>
    </row>
    <row r="350" spans="2:47" s="1" customFormat="1" ht="13.5">
      <c r="B350" s="48"/>
      <c r="C350" s="76"/>
      <c r="D350" s="239" t="s">
        <v>269</v>
      </c>
      <c r="E350" s="76"/>
      <c r="F350" s="240" t="s">
        <v>892</v>
      </c>
      <c r="G350" s="76"/>
      <c r="H350" s="76"/>
      <c r="I350" s="198"/>
      <c r="J350" s="76"/>
      <c r="K350" s="76"/>
      <c r="L350" s="74"/>
      <c r="M350" s="241"/>
      <c r="N350" s="49"/>
      <c r="O350" s="49"/>
      <c r="P350" s="49"/>
      <c r="Q350" s="49"/>
      <c r="R350" s="49"/>
      <c r="S350" s="49"/>
      <c r="T350" s="97"/>
      <c r="AT350" s="25" t="s">
        <v>269</v>
      </c>
      <c r="AU350" s="25" t="s">
        <v>92</v>
      </c>
    </row>
    <row r="351" spans="2:51" s="12" customFormat="1" ht="13.5">
      <c r="B351" s="253"/>
      <c r="C351" s="254"/>
      <c r="D351" s="239" t="s">
        <v>278</v>
      </c>
      <c r="E351" s="255" t="s">
        <v>40</v>
      </c>
      <c r="F351" s="256" t="s">
        <v>24</v>
      </c>
      <c r="G351" s="254"/>
      <c r="H351" s="257">
        <v>1</v>
      </c>
      <c r="I351" s="258"/>
      <c r="J351" s="254"/>
      <c r="K351" s="254"/>
      <c r="L351" s="259"/>
      <c r="M351" s="260"/>
      <c r="N351" s="261"/>
      <c r="O351" s="261"/>
      <c r="P351" s="261"/>
      <c r="Q351" s="261"/>
      <c r="R351" s="261"/>
      <c r="S351" s="261"/>
      <c r="T351" s="262"/>
      <c r="AT351" s="263" t="s">
        <v>278</v>
      </c>
      <c r="AU351" s="263" t="s">
        <v>92</v>
      </c>
      <c r="AV351" s="12" t="s">
        <v>92</v>
      </c>
      <c r="AW351" s="12" t="s">
        <v>47</v>
      </c>
      <c r="AX351" s="12" t="s">
        <v>24</v>
      </c>
      <c r="AY351" s="263" t="s">
        <v>261</v>
      </c>
    </row>
    <row r="352" spans="2:63" s="10" customFormat="1" ht="29.85" customHeight="1">
      <c r="B352" s="214"/>
      <c r="C352" s="215"/>
      <c r="D352" s="216" t="s">
        <v>83</v>
      </c>
      <c r="E352" s="274" t="s">
        <v>893</v>
      </c>
      <c r="F352" s="274" t="s">
        <v>894</v>
      </c>
      <c r="G352" s="215"/>
      <c r="H352" s="215"/>
      <c r="I352" s="218"/>
      <c r="J352" s="275">
        <f>BK352</f>
        <v>0</v>
      </c>
      <c r="K352" s="215"/>
      <c r="L352" s="220"/>
      <c r="M352" s="221"/>
      <c r="N352" s="222"/>
      <c r="O352" s="222"/>
      <c r="P352" s="223">
        <f>SUM(P353:P374)</f>
        <v>0</v>
      </c>
      <c r="Q352" s="222"/>
      <c r="R352" s="223">
        <f>SUM(R353:R374)</f>
        <v>0</v>
      </c>
      <c r="S352" s="222"/>
      <c r="T352" s="224">
        <f>SUM(T353:T374)</f>
        <v>0</v>
      </c>
      <c r="AR352" s="225" t="s">
        <v>24</v>
      </c>
      <c r="AT352" s="226" t="s">
        <v>83</v>
      </c>
      <c r="AU352" s="226" t="s">
        <v>24</v>
      </c>
      <c r="AY352" s="225" t="s">
        <v>261</v>
      </c>
      <c r="BK352" s="227">
        <f>SUM(BK353:BK374)</f>
        <v>0</v>
      </c>
    </row>
    <row r="353" spans="2:65" s="1" customFormat="1" ht="22.8" customHeight="1">
      <c r="B353" s="48"/>
      <c r="C353" s="228" t="s">
        <v>895</v>
      </c>
      <c r="D353" s="228" t="s">
        <v>262</v>
      </c>
      <c r="E353" s="229" t="s">
        <v>896</v>
      </c>
      <c r="F353" s="230" t="s">
        <v>897</v>
      </c>
      <c r="G353" s="231" t="s">
        <v>363</v>
      </c>
      <c r="H353" s="232">
        <v>24</v>
      </c>
      <c r="I353" s="233"/>
      <c r="J353" s="232">
        <f>ROUND(I353*H353,2)</f>
        <v>0</v>
      </c>
      <c r="K353" s="230" t="s">
        <v>266</v>
      </c>
      <c r="L353" s="74"/>
      <c r="M353" s="234" t="s">
        <v>40</v>
      </c>
      <c r="N353" s="235" t="s">
        <v>55</v>
      </c>
      <c r="O353" s="49"/>
      <c r="P353" s="236">
        <f>O353*H353</f>
        <v>0</v>
      </c>
      <c r="Q353" s="236">
        <v>0</v>
      </c>
      <c r="R353" s="236">
        <f>Q353*H353</f>
        <v>0</v>
      </c>
      <c r="S353" s="236">
        <v>0</v>
      </c>
      <c r="T353" s="237">
        <f>S353*H353</f>
        <v>0</v>
      </c>
      <c r="AR353" s="25" t="s">
        <v>287</v>
      </c>
      <c r="AT353" s="25" t="s">
        <v>262</v>
      </c>
      <c r="AU353" s="25" t="s">
        <v>92</v>
      </c>
      <c r="AY353" s="25" t="s">
        <v>261</v>
      </c>
      <c r="BE353" s="238">
        <f>IF(N353="základní",J353,0)</f>
        <v>0</v>
      </c>
      <c r="BF353" s="238">
        <f>IF(N353="snížená",J353,0)</f>
        <v>0</v>
      </c>
      <c r="BG353" s="238">
        <f>IF(N353="zákl. přenesená",J353,0)</f>
        <v>0</v>
      </c>
      <c r="BH353" s="238">
        <f>IF(N353="sníž. přenesená",J353,0)</f>
        <v>0</v>
      </c>
      <c r="BI353" s="238">
        <f>IF(N353="nulová",J353,0)</f>
        <v>0</v>
      </c>
      <c r="BJ353" s="25" t="s">
        <v>24</v>
      </c>
      <c r="BK353" s="238">
        <f>ROUND(I353*H353,2)</f>
        <v>0</v>
      </c>
      <c r="BL353" s="25" t="s">
        <v>287</v>
      </c>
      <c r="BM353" s="25" t="s">
        <v>898</v>
      </c>
    </row>
    <row r="354" spans="2:47" s="1" customFormat="1" ht="13.5">
      <c r="B354" s="48"/>
      <c r="C354" s="76"/>
      <c r="D354" s="239" t="s">
        <v>269</v>
      </c>
      <c r="E354" s="76"/>
      <c r="F354" s="240" t="s">
        <v>899</v>
      </c>
      <c r="G354" s="76"/>
      <c r="H354" s="76"/>
      <c r="I354" s="198"/>
      <c r="J354" s="76"/>
      <c r="K354" s="76"/>
      <c r="L354" s="74"/>
      <c r="M354" s="241"/>
      <c r="N354" s="49"/>
      <c r="O354" s="49"/>
      <c r="P354" s="49"/>
      <c r="Q354" s="49"/>
      <c r="R354" s="49"/>
      <c r="S354" s="49"/>
      <c r="T354" s="97"/>
      <c r="AT354" s="25" t="s">
        <v>269</v>
      </c>
      <c r="AU354" s="25" t="s">
        <v>92</v>
      </c>
    </row>
    <row r="355" spans="2:47" s="1" customFormat="1" ht="13.5">
      <c r="B355" s="48"/>
      <c r="C355" s="76"/>
      <c r="D355" s="239" t="s">
        <v>343</v>
      </c>
      <c r="E355" s="76"/>
      <c r="F355" s="242" t="s">
        <v>900</v>
      </c>
      <c r="G355" s="76"/>
      <c r="H355" s="76"/>
      <c r="I355" s="198"/>
      <c r="J355" s="76"/>
      <c r="K355" s="76"/>
      <c r="L355" s="74"/>
      <c r="M355" s="241"/>
      <c r="N355" s="49"/>
      <c r="O355" s="49"/>
      <c r="P355" s="49"/>
      <c r="Q355" s="49"/>
      <c r="R355" s="49"/>
      <c r="S355" s="49"/>
      <c r="T355" s="97"/>
      <c r="AT355" s="25" t="s">
        <v>343</v>
      </c>
      <c r="AU355" s="25" t="s">
        <v>92</v>
      </c>
    </row>
    <row r="356" spans="2:65" s="1" customFormat="1" ht="14.4" customHeight="1">
      <c r="B356" s="48"/>
      <c r="C356" s="228" t="s">
        <v>901</v>
      </c>
      <c r="D356" s="228" t="s">
        <v>262</v>
      </c>
      <c r="E356" s="229" t="s">
        <v>902</v>
      </c>
      <c r="F356" s="230" t="s">
        <v>903</v>
      </c>
      <c r="G356" s="231" t="s">
        <v>363</v>
      </c>
      <c r="H356" s="232">
        <v>264</v>
      </c>
      <c r="I356" s="233"/>
      <c r="J356" s="232">
        <f>ROUND(I356*H356,2)</f>
        <v>0</v>
      </c>
      <c r="K356" s="230" t="s">
        <v>266</v>
      </c>
      <c r="L356" s="74"/>
      <c r="M356" s="234" t="s">
        <v>40</v>
      </c>
      <c r="N356" s="235" t="s">
        <v>55</v>
      </c>
      <c r="O356" s="49"/>
      <c r="P356" s="236">
        <f>O356*H356</f>
        <v>0</v>
      </c>
      <c r="Q356" s="236">
        <v>0</v>
      </c>
      <c r="R356" s="236">
        <f>Q356*H356</f>
        <v>0</v>
      </c>
      <c r="S356" s="236">
        <v>0</v>
      </c>
      <c r="T356" s="237">
        <f>S356*H356</f>
        <v>0</v>
      </c>
      <c r="AR356" s="25" t="s">
        <v>287</v>
      </c>
      <c r="AT356" s="25" t="s">
        <v>262</v>
      </c>
      <c r="AU356" s="25" t="s">
        <v>92</v>
      </c>
      <c r="AY356" s="25" t="s">
        <v>261</v>
      </c>
      <c r="BE356" s="238">
        <f>IF(N356="základní",J356,0)</f>
        <v>0</v>
      </c>
      <c r="BF356" s="238">
        <f>IF(N356="snížená",J356,0)</f>
        <v>0</v>
      </c>
      <c r="BG356" s="238">
        <f>IF(N356="zákl. přenesená",J356,0)</f>
        <v>0</v>
      </c>
      <c r="BH356" s="238">
        <f>IF(N356="sníž. přenesená",J356,0)</f>
        <v>0</v>
      </c>
      <c r="BI356" s="238">
        <f>IF(N356="nulová",J356,0)</f>
        <v>0</v>
      </c>
      <c r="BJ356" s="25" t="s">
        <v>24</v>
      </c>
      <c r="BK356" s="238">
        <f>ROUND(I356*H356,2)</f>
        <v>0</v>
      </c>
      <c r="BL356" s="25" t="s">
        <v>287</v>
      </c>
      <c r="BM356" s="25" t="s">
        <v>904</v>
      </c>
    </row>
    <row r="357" spans="2:47" s="1" customFormat="1" ht="13.5">
      <c r="B357" s="48"/>
      <c r="C357" s="76"/>
      <c r="D357" s="239" t="s">
        <v>269</v>
      </c>
      <c r="E357" s="76"/>
      <c r="F357" s="240" t="s">
        <v>905</v>
      </c>
      <c r="G357" s="76"/>
      <c r="H357" s="76"/>
      <c r="I357" s="198"/>
      <c r="J357" s="76"/>
      <c r="K357" s="76"/>
      <c r="L357" s="74"/>
      <c r="M357" s="241"/>
      <c r="N357" s="49"/>
      <c r="O357" s="49"/>
      <c r="P357" s="49"/>
      <c r="Q357" s="49"/>
      <c r="R357" s="49"/>
      <c r="S357" s="49"/>
      <c r="T357" s="97"/>
      <c r="AT357" s="25" t="s">
        <v>269</v>
      </c>
      <c r="AU357" s="25" t="s">
        <v>92</v>
      </c>
    </row>
    <row r="358" spans="2:47" s="1" customFormat="1" ht="13.5">
      <c r="B358" s="48"/>
      <c r="C358" s="76"/>
      <c r="D358" s="239" t="s">
        <v>343</v>
      </c>
      <c r="E358" s="76"/>
      <c r="F358" s="242" t="s">
        <v>900</v>
      </c>
      <c r="G358" s="76"/>
      <c r="H358" s="76"/>
      <c r="I358" s="198"/>
      <c r="J358" s="76"/>
      <c r="K358" s="76"/>
      <c r="L358" s="74"/>
      <c r="M358" s="241"/>
      <c r="N358" s="49"/>
      <c r="O358" s="49"/>
      <c r="P358" s="49"/>
      <c r="Q358" s="49"/>
      <c r="R358" s="49"/>
      <c r="S358" s="49"/>
      <c r="T358" s="97"/>
      <c r="AT358" s="25" t="s">
        <v>343</v>
      </c>
      <c r="AU358" s="25" t="s">
        <v>92</v>
      </c>
    </row>
    <row r="359" spans="2:51" s="12" customFormat="1" ht="13.5">
      <c r="B359" s="253"/>
      <c r="C359" s="254"/>
      <c r="D359" s="239" t="s">
        <v>278</v>
      </c>
      <c r="E359" s="255" t="s">
        <v>40</v>
      </c>
      <c r="F359" s="256" t="s">
        <v>906</v>
      </c>
      <c r="G359" s="254"/>
      <c r="H359" s="257">
        <v>264</v>
      </c>
      <c r="I359" s="258"/>
      <c r="J359" s="254"/>
      <c r="K359" s="254"/>
      <c r="L359" s="259"/>
      <c r="M359" s="260"/>
      <c r="N359" s="261"/>
      <c r="O359" s="261"/>
      <c r="P359" s="261"/>
      <c r="Q359" s="261"/>
      <c r="R359" s="261"/>
      <c r="S359" s="261"/>
      <c r="T359" s="262"/>
      <c r="AT359" s="263" t="s">
        <v>278</v>
      </c>
      <c r="AU359" s="263" t="s">
        <v>92</v>
      </c>
      <c r="AV359" s="12" t="s">
        <v>92</v>
      </c>
      <c r="AW359" s="12" t="s">
        <v>47</v>
      </c>
      <c r="AX359" s="12" t="s">
        <v>24</v>
      </c>
      <c r="AY359" s="263" t="s">
        <v>261</v>
      </c>
    </row>
    <row r="360" spans="2:65" s="1" customFormat="1" ht="14.4" customHeight="1">
      <c r="B360" s="48"/>
      <c r="C360" s="228" t="s">
        <v>907</v>
      </c>
      <c r="D360" s="228" t="s">
        <v>262</v>
      </c>
      <c r="E360" s="229" t="s">
        <v>908</v>
      </c>
      <c r="F360" s="230" t="s">
        <v>909</v>
      </c>
      <c r="G360" s="231" t="s">
        <v>363</v>
      </c>
      <c r="H360" s="232">
        <v>24</v>
      </c>
      <c r="I360" s="233"/>
      <c r="J360" s="232">
        <f>ROUND(I360*H360,2)</f>
        <v>0</v>
      </c>
      <c r="K360" s="230" t="s">
        <v>266</v>
      </c>
      <c r="L360" s="74"/>
      <c r="M360" s="234" t="s">
        <v>40</v>
      </c>
      <c r="N360" s="235" t="s">
        <v>55</v>
      </c>
      <c r="O360" s="49"/>
      <c r="P360" s="236">
        <f>O360*H360</f>
        <v>0</v>
      </c>
      <c r="Q360" s="236">
        <v>0</v>
      </c>
      <c r="R360" s="236">
        <f>Q360*H360</f>
        <v>0</v>
      </c>
      <c r="S360" s="236">
        <v>0</v>
      </c>
      <c r="T360" s="237">
        <f>S360*H360</f>
        <v>0</v>
      </c>
      <c r="AR360" s="25" t="s">
        <v>287</v>
      </c>
      <c r="AT360" s="25" t="s">
        <v>262</v>
      </c>
      <c r="AU360" s="25" t="s">
        <v>92</v>
      </c>
      <c r="AY360" s="25" t="s">
        <v>261</v>
      </c>
      <c r="BE360" s="238">
        <f>IF(N360="základní",J360,0)</f>
        <v>0</v>
      </c>
      <c r="BF360" s="238">
        <f>IF(N360="snížená",J360,0)</f>
        <v>0</v>
      </c>
      <c r="BG360" s="238">
        <f>IF(N360="zákl. přenesená",J360,0)</f>
        <v>0</v>
      </c>
      <c r="BH360" s="238">
        <f>IF(N360="sníž. přenesená",J360,0)</f>
        <v>0</v>
      </c>
      <c r="BI360" s="238">
        <f>IF(N360="nulová",J360,0)</f>
        <v>0</v>
      </c>
      <c r="BJ360" s="25" t="s">
        <v>24</v>
      </c>
      <c r="BK360" s="238">
        <f>ROUND(I360*H360,2)</f>
        <v>0</v>
      </c>
      <c r="BL360" s="25" t="s">
        <v>287</v>
      </c>
      <c r="BM360" s="25" t="s">
        <v>910</v>
      </c>
    </row>
    <row r="361" spans="2:47" s="1" customFormat="1" ht="13.5">
      <c r="B361" s="48"/>
      <c r="C361" s="76"/>
      <c r="D361" s="239" t="s">
        <v>269</v>
      </c>
      <c r="E361" s="76"/>
      <c r="F361" s="240" t="s">
        <v>911</v>
      </c>
      <c r="G361" s="76"/>
      <c r="H361" s="76"/>
      <c r="I361" s="198"/>
      <c r="J361" s="76"/>
      <c r="K361" s="76"/>
      <c r="L361" s="74"/>
      <c r="M361" s="241"/>
      <c r="N361" s="49"/>
      <c r="O361" s="49"/>
      <c r="P361" s="49"/>
      <c r="Q361" s="49"/>
      <c r="R361" s="49"/>
      <c r="S361" s="49"/>
      <c r="T361" s="97"/>
      <c r="AT361" s="25" t="s">
        <v>269</v>
      </c>
      <c r="AU361" s="25" t="s">
        <v>92</v>
      </c>
    </row>
    <row r="362" spans="2:47" s="1" customFormat="1" ht="13.5">
      <c r="B362" s="48"/>
      <c r="C362" s="76"/>
      <c r="D362" s="239" t="s">
        <v>343</v>
      </c>
      <c r="E362" s="76"/>
      <c r="F362" s="242" t="s">
        <v>912</v>
      </c>
      <c r="G362" s="76"/>
      <c r="H362" s="76"/>
      <c r="I362" s="198"/>
      <c r="J362" s="76"/>
      <c r="K362" s="76"/>
      <c r="L362" s="74"/>
      <c r="M362" s="241"/>
      <c r="N362" s="49"/>
      <c r="O362" s="49"/>
      <c r="P362" s="49"/>
      <c r="Q362" s="49"/>
      <c r="R362" s="49"/>
      <c r="S362" s="49"/>
      <c r="T362" s="97"/>
      <c r="AT362" s="25" t="s">
        <v>343</v>
      </c>
      <c r="AU362" s="25" t="s">
        <v>92</v>
      </c>
    </row>
    <row r="363" spans="2:65" s="1" customFormat="1" ht="22.8" customHeight="1">
      <c r="B363" s="48"/>
      <c r="C363" s="228" t="s">
        <v>913</v>
      </c>
      <c r="D363" s="228" t="s">
        <v>262</v>
      </c>
      <c r="E363" s="229" t="s">
        <v>914</v>
      </c>
      <c r="F363" s="230" t="s">
        <v>915</v>
      </c>
      <c r="G363" s="231" t="s">
        <v>363</v>
      </c>
      <c r="H363" s="232">
        <v>24</v>
      </c>
      <c r="I363" s="233"/>
      <c r="J363" s="232">
        <f>ROUND(I363*H363,2)</f>
        <v>0</v>
      </c>
      <c r="K363" s="230" t="s">
        <v>266</v>
      </c>
      <c r="L363" s="74"/>
      <c r="M363" s="234" t="s">
        <v>40</v>
      </c>
      <c r="N363" s="235" t="s">
        <v>55</v>
      </c>
      <c r="O363" s="49"/>
      <c r="P363" s="236">
        <f>O363*H363</f>
        <v>0</v>
      </c>
      <c r="Q363" s="236">
        <v>0</v>
      </c>
      <c r="R363" s="236">
        <f>Q363*H363</f>
        <v>0</v>
      </c>
      <c r="S363" s="236">
        <v>0</v>
      </c>
      <c r="T363" s="237">
        <f>S363*H363</f>
        <v>0</v>
      </c>
      <c r="AR363" s="25" t="s">
        <v>287</v>
      </c>
      <c r="AT363" s="25" t="s">
        <v>262</v>
      </c>
      <c r="AU363" s="25" t="s">
        <v>92</v>
      </c>
      <c r="AY363" s="25" t="s">
        <v>261</v>
      </c>
      <c r="BE363" s="238">
        <f>IF(N363="základní",J363,0)</f>
        <v>0</v>
      </c>
      <c r="BF363" s="238">
        <f>IF(N363="snížená",J363,0)</f>
        <v>0</v>
      </c>
      <c r="BG363" s="238">
        <f>IF(N363="zákl. přenesená",J363,0)</f>
        <v>0</v>
      </c>
      <c r="BH363" s="238">
        <f>IF(N363="sníž. přenesená",J363,0)</f>
        <v>0</v>
      </c>
      <c r="BI363" s="238">
        <f>IF(N363="nulová",J363,0)</f>
        <v>0</v>
      </c>
      <c r="BJ363" s="25" t="s">
        <v>24</v>
      </c>
      <c r="BK363" s="238">
        <f>ROUND(I363*H363,2)</f>
        <v>0</v>
      </c>
      <c r="BL363" s="25" t="s">
        <v>287</v>
      </c>
      <c r="BM363" s="25" t="s">
        <v>916</v>
      </c>
    </row>
    <row r="364" spans="2:47" s="1" customFormat="1" ht="13.5">
      <c r="B364" s="48"/>
      <c r="C364" s="76"/>
      <c r="D364" s="239" t="s">
        <v>269</v>
      </c>
      <c r="E364" s="76"/>
      <c r="F364" s="240" t="s">
        <v>917</v>
      </c>
      <c r="G364" s="76"/>
      <c r="H364" s="76"/>
      <c r="I364" s="198"/>
      <c r="J364" s="76"/>
      <c r="K364" s="76"/>
      <c r="L364" s="74"/>
      <c r="M364" s="241"/>
      <c r="N364" s="49"/>
      <c r="O364" s="49"/>
      <c r="P364" s="49"/>
      <c r="Q364" s="49"/>
      <c r="R364" s="49"/>
      <c r="S364" s="49"/>
      <c r="T364" s="97"/>
      <c r="AT364" s="25" t="s">
        <v>269</v>
      </c>
      <c r="AU364" s="25" t="s">
        <v>92</v>
      </c>
    </row>
    <row r="365" spans="2:47" s="1" customFormat="1" ht="13.5">
      <c r="B365" s="48"/>
      <c r="C365" s="76"/>
      <c r="D365" s="239" t="s">
        <v>343</v>
      </c>
      <c r="E365" s="76"/>
      <c r="F365" s="242" t="s">
        <v>918</v>
      </c>
      <c r="G365" s="76"/>
      <c r="H365" s="76"/>
      <c r="I365" s="198"/>
      <c r="J365" s="76"/>
      <c r="K365" s="76"/>
      <c r="L365" s="74"/>
      <c r="M365" s="241"/>
      <c r="N365" s="49"/>
      <c r="O365" s="49"/>
      <c r="P365" s="49"/>
      <c r="Q365" s="49"/>
      <c r="R365" s="49"/>
      <c r="S365" s="49"/>
      <c r="T365" s="97"/>
      <c r="AT365" s="25" t="s">
        <v>343</v>
      </c>
      <c r="AU365" s="25" t="s">
        <v>92</v>
      </c>
    </row>
    <row r="366" spans="2:47" s="1" customFormat="1" ht="13.5">
      <c r="B366" s="48"/>
      <c r="C366" s="76"/>
      <c r="D366" s="239" t="s">
        <v>271</v>
      </c>
      <c r="E366" s="76"/>
      <c r="F366" s="242" t="s">
        <v>919</v>
      </c>
      <c r="G366" s="76"/>
      <c r="H366" s="76"/>
      <c r="I366" s="198"/>
      <c r="J366" s="76"/>
      <c r="K366" s="76"/>
      <c r="L366" s="74"/>
      <c r="M366" s="241"/>
      <c r="N366" s="49"/>
      <c r="O366" s="49"/>
      <c r="P366" s="49"/>
      <c r="Q366" s="49"/>
      <c r="R366" s="49"/>
      <c r="S366" s="49"/>
      <c r="T366" s="97"/>
      <c r="AT366" s="25" t="s">
        <v>271</v>
      </c>
      <c r="AU366" s="25" t="s">
        <v>92</v>
      </c>
    </row>
    <row r="367" spans="2:65" s="1" customFormat="1" ht="22.8" customHeight="1">
      <c r="B367" s="48"/>
      <c r="C367" s="228" t="s">
        <v>920</v>
      </c>
      <c r="D367" s="228" t="s">
        <v>262</v>
      </c>
      <c r="E367" s="229" t="s">
        <v>921</v>
      </c>
      <c r="F367" s="230" t="s">
        <v>922</v>
      </c>
      <c r="G367" s="231" t="s">
        <v>363</v>
      </c>
      <c r="H367" s="232">
        <v>3.99</v>
      </c>
      <c r="I367" s="233"/>
      <c r="J367" s="232">
        <f>ROUND(I367*H367,2)</f>
        <v>0</v>
      </c>
      <c r="K367" s="230" t="s">
        <v>266</v>
      </c>
      <c r="L367" s="74"/>
      <c r="M367" s="234" t="s">
        <v>40</v>
      </c>
      <c r="N367" s="235" t="s">
        <v>55</v>
      </c>
      <c r="O367" s="49"/>
      <c r="P367" s="236">
        <f>O367*H367</f>
        <v>0</v>
      </c>
      <c r="Q367" s="236">
        <v>0</v>
      </c>
      <c r="R367" s="236">
        <f>Q367*H367</f>
        <v>0</v>
      </c>
      <c r="S367" s="236">
        <v>0</v>
      </c>
      <c r="T367" s="237">
        <f>S367*H367</f>
        <v>0</v>
      </c>
      <c r="AR367" s="25" t="s">
        <v>287</v>
      </c>
      <c r="AT367" s="25" t="s">
        <v>262</v>
      </c>
      <c r="AU367" s="25" t="s">
        <v>92</v>
      </c>
      <c r="AY367" s="25" t="s">
        <v>261</v>
      </c>
      <c r="BE367" s="238">
        <f>IF(N367="základní",J367,0)</f>
        <v>0</v>
      </c>
      <c r="BF367" s="238">
        <f>IF(N367="snížená",J367,0)</f>
        <v>0</v>
      </c>
      <c r="BG367" s="238">
        <f>IF(N367="zákl. přenesená",J367,0)</f>
        <v>0</v>
      </c>
      <c r="BH367" s="238">
        <f>IF(N367="sníž. přenesená",J367,0)</f>
        <v>0</v>
      </c>
      <c r="BI367" s="238">
        <f>IF(N367="nulová",J367,0)</f>
        <v>0</v>
      </c>
      <c r="BJ367" s="25" t="s">
        <v>24</v>
      </c>
      <c r="BK367" s="238">
        <f>ROUND(I367*H367,2)</f>
        <v>0</v>
      </c>
      <c r="BL367" s="25" t="s">
        <v>287</v>
      </c>
      <c r="BM367" s="25" t="s">
        <v>923</v>
      </c>
    </row>
    <row r="368" spans="2:47" s="1" customFormat="1" ht="13.5">
      <c r="B368" s="48"/>
      <c r="C368" s="76"/>
      <c r="D368" s="239" t="s">
        <v>269</v>
      </c>
      <c r="E368" s="76"/>
      <c r="F368" s="240" t="s">
        <v>924</v>
      </c>
      <c r="G368" s="76"/>
      <c r="H368" s="76"/>
      <c r="I368" s="198"/>
      <c r="J368" s="76"/>
      <c r="K368" s="76"/>
      <c r="L368" s="74"/>
      <c r="M368" s="241"/>
      <c r="N368" s="49"/>
      <c r="O368" s="49"/>
      <c r="P368" s="49"/>
      <c r="Q368" s="49"/>
      <c r="R368" s="49"/>
      <c r="S368" s="49"/>
      <c r="T368" s="97"/>
      <c r="AT368" s="25" t="s">
        <v>269</v>
      </c>
      <c r="AU368" s="25" t="s">
        <v>92</v>
      </c>
    </row>
    <row r="369" spans="2:47" s="1" customFormat="1" ht="13.5">
      <c r="B369" s="48"/>
      <c r="C369" s="76"/>
      <c r="D369" s="239" t="s">
        <v>271</v>
      </c>
      <c r="E369" s="76"/>
      <c r="F369" s="242" t="s">
        <v>925</v>
      </c>
      <c r="G369" s="76"/>
      <c r="H369" s="76"/>
      <c r="I369" s="198"/>
      <c r="J369" s="76"/>
      <c r="K369" s="76"/>
      <c r="L369" s="74"/>
      <c r="M369" s="241"/>
      <c r="N369" s="49"/>
      <c r="O369" s="49"/>
      <c r="P369" s="49"/>
      <c r="Q369" s="49"/>
      <c r="R369" s="49"/>
      <c r="S369" s="49"/>
      <c r="T369" s="97"/>
      <c r="AT369" s="25" t="s">
        <v>271</v>
      </c>
      <c r="AU369" s="25" t="s">
        <v>92</v>
      </c>
    </row>
    <row r="370" spans="2:51" s="11" customFormat="1" ht="13.5">
      <c r="B370" s="243"/>
      <c r="C370" s="244"/>
      <c r="D370" s="239" t="s">
        <v>278</v>
      </c>
      <c r="E370" s="245" t="s">
        <v>40</v>
      </c>
      <c r="F370" s="246" t="s">
        <v>926</v>
      </c>
      <c r="G370" s="244"/>
      <c r="H370" s="245" t="s">
        <v>40</v>
      </c>
      <c r="I370" s="247"/>
      <c r="J370" s="244"/>
      <c r="K370" s="244"/>
      <c r="L370" s="248"/>
      <c r="M370" s="249"/>
      <c r="N370" s="250"/>
      <c r="O370" s="250"/>
      <c r="P370" s="250"/>
      <c r="Q370" s="250"/>
      <c r="R370" s="250"/>
      <c r="S370" s="250"/>
      <c r="T370" s="251"/>
      <c r="AT370" s="252" t="s">
        <v>278</v>
      </c>
      <c r="AU370" s="252" t="s">
        <v>92</v>
      </c>
      <c r="AV370" s="11" t="s">
        <v>24</v>
      </c>
      <c r="AW370" s="11" t="s">
        <v>47</v>
      </c>
      <c r="AX370" s="11" t="s">
        <v>84</v>
      </c>
      <c r="AY370" s="252" t="s">
        <v>261</v>
      </c>
    </row>
    <row r="371" spans="2:51" s="12" customFormat="1" ht="13.5">
      <c r="B371" s="253"/>
      <c r="C371" s="254"/>
      <c r="D371" s="239" t="s">
        <v>278</v>
      </c>
      <c r="E371" s="255" t="s">
        <v>40</v>
      </c>
      <c r="F371" s="256" t="s">
        <v>927</v>
      </c>
      <c r="G371" s="254"/>
      <c r="H371" s="257">
        <v>0.58</v>
      </c>
      <c r="I371" s="258"/>
      <c r="J371" s="254"/>
      <c r="K371" s="254"/>
      <c r="L371" s="259"/>
      <c r="M371" s="260"/>
      <c r="N371" s="261"/>
      <c r="O371" s="261"/>
      <c r="P371" s="261"/>
      <c r="Q371" s="261"/>
      <c r="R371" s="261"/>
      <c r="S371" s="261"/>
      <c r="T371" s="262"/>
      <c r="AT371" s="263" t="s">
        <v>278</v>
      </c>
      <c r="AU371" s="263" t="s">
        <v>92</v>
      </c>
      <c r="AV371" s="12" t="s">
        <v>92</v>
      </c>
      <c r="AW371" s="12" t="s">
        <v>47</v>
      </c>
      <c r="AX371" s="12" t="s">
        <v>84</v>
      </c>
      <c r="AY371" s="263" t="s">
        <v>261</v>
      </c>
    </row>
    <row r="372" spans="2:51" s="12" customFormat="1" ht="13.5">
      <c r="B372" s="253"/>
      <c r="C372" s="254"/>
      <c r="D372" s="239" t="s">
        <v>278</v>
      </c>
      <c r="E372" s="255" t="s">
        <v>40</v>
      </c>
      <c r="F372" s="256" t="s">
        <v>928</v>
      </c>
      <c r="G372" s="254"/>
      <c r="H372" s="257">
        <v>2.98</v>
      </c>
      <c r="I372" s="258"/>
      <c r="J372" s="254"/>
      <c r="K372" s="254"/>
      <c r="L372" s="259"/>
      <c r="M372" s="260"/>
      <c r="N372" s="261"/>
      <c r="O372" s="261"/>
      <c r="P372" s="261"/>
      <c r="Q372" s="261"/>
      <c r="R372" s="261"/>
      <c r="S372" s="261"/>
      <c r="T372" s="262"/>
      <c r="AT372" s="263" t="s">
        <v>278</v>
      </c>
      <c r="AU372" s="263" t="s">
        <v>92</v>
      </c>
      <c r="AV372" s="12" t="s">
        <v>92</v>
      </c>
      <c r="AW372" s="12" t="s">
        <v>47</v>
      </c>
      <c r="AX372" s="12" t="s">
        <v>84</v>
      </c>
      <c r="AY372" s="263" t="s">
        <v>261</v>
      </c>
    </row>
    <row r="373" spans="2:51" s="12" customFormat="1" ht="13.5">
      <c r="B373" s="253"/>
      <c r="C373" s="254"/>
      <c r="D373" s="239" t="s">
        <v>278</v>
      </c>
      <c r="E373" s="255" t="s">
        <v>40</v>
      </c>
      <c r="F373" s="256" t="s">
        <v>929</v>
      </c>
      <c r="G373" s="254"/>
      <c r="H373" s="257">
        <v>0.43</v>
      </c>
      <c r="I373" s="258"/>
      <c r="J373" s="254"/>
      <c r="K373" s="254"/>
      <c r="L373" s="259"/>
      <c r="M373" s="260"/>
      <c r="N373" s="261"/>
      <c r="O373" s="261"/>
      <c r="P373" s="261"/>
      <c r="Q373" s="261"/>
      <c r="R373" s="261"/>
      <c r="S373" s="261"/>
      <c r="T373" s="262"/>
      <c r="AT373" s="263" t="s">
        <v>278</v>
      </c>
      <c r="AU373" s="263" t="s">
        <v>92</v>
      </c>
      <c r="AV373" s="12" t="s">
        <v>92</v>
      </c>
      <c r="AW373" s="12" t="s">
        <v>47</v>
      </c>
      <c r="AX373" s="12" t="s">
        <v>84</v>
      </c>
      <c r="AY373" s="263" t="s">
        <v>261</v>
      </c>
    </row>
    <row r="374" spans="2:51" s="15" customFormat="1" ht="13.5">
      <c r="B374" s="290"/>
      <c r="C374" s="291"/>
      <c r="D374" s="239" t="s">
        <v>278</v>
      </c>
      <c r="E374" s="292" t="s">
        <v>40</v>
      </c>
      <c r="F374" s="293" t="s">
        <v>380</v>
      </c>
      <c r="G374" s="291"/>
      <c r="H374" s="294">
        <v>3.99</v>
      </c>
      <c r="I374" s="295"/>
      <c r="J374" s="291"/>
      <c r="K374" s="291"/>
      <c r="L374" s="296"/>
      <c r="M374" s="297"/>
      <c r="N374" s="298"/>
      <c r="O374" s="298"/>
      <c r="P374" s="298"/>
      <c r="Q374" s="298"/>
      <c r="R374" s="298"/>
      <c r="S374" s="298"/>
      <c r="T374" s="299"/>
      <c r="AT374" s="300" t="s">
        <v>278</v>
      </c>
      <c r="AU374" s="300" t="s">
        <v>92</v>
      </c>
      <c r="AV374" s="15" t="s">
        <v>287</v>
      </c>
      <c r="AW374" s="15" t="s">
        <v>47</v>
      </c>
      <c r="AX374" s="15" t="s">
        <v>24</v>
      </c>
      <c r="AY374" s="300" t="s">
        <v>261</v>
      </c>
    </row>
    <row r="375" spans="2:63" s="10" customFormat="1" ht="29.85" customHeight="1">
      <c r="B375" s="214"/>
      <c r="C375" s="215"/>
      <c r="D375" s="216" t="s">
        <v>83</v>
      </c>
      <c r="E375" s="274" t="s">
        <v>930</v>
      </c>
      <c r="F375" s="274" t="s">
        <v>931</v>
      </c>
      <c r="G375" s="215"/>
      <c r="H375" s="215"/>
      <c r="I375" s="218"/>
      <c r="J375" s="275">
        <f>BK375</f>
        <v>0</v>
      </c>
      <c r="K375" s="215"/>
      <c r="L375" s="220"/>
      <c r="M375" s="221"/>
      <c r="N375" s="222"/>
      <c r="O375" s="222"/>
      <c r="P375" s="223">
        <f>SUM(P376:P377)</f>
        <v>0</v>
      </c>
      <c r="Q375" s="222"/>
      <c r="R375" s="223">
        <f>SUM(R376:R377)</f>
        <v>0</v>
      </c>
      <c r="S375" s="222"/>
      <c r="T375" s="224">
        <f>SUM(T376:T377)</f>
        <v>0</v>
      </c>
      <c r="AR375" s="225" t="s">
        <v>24</v>
      </c>
      <c r="AT375" s="226" t="s">
        <v>83</v>
      </c>
      <c r="AU375" s="226" t="s">
        <v>24</v>
      </c>
      <c r="AY375" s="225" t="s">
        <v>261</v>
      </c>
      <c r="BK375" s="227">
        <f>SUM(BK376:BK377)</f>
        <v>0</v>
      </c>
    </row>
    <row r="376" spans="2:65" s="1" customFormat="1" ht="14.4" customHeight="1">
      <c r="B376" s="48"/>
      <c r="C376" s="228" t="s">
        <v>932</v>
      </c>
      <c r="D376" s="228" t="s">
        <v>262</v>
      </c>
      <c r="E376" s="229" t="s">
        <v>933</v>
      </c>
      <c r="F376" s="230" t="s">
        <v>934</v>
      </c>
      <c r="G376" s="231" t="s">
        <v>363</v>
      </c>
      <c r="H376" s="232">
        <v>730.63</v>
      </c>
      <c r="I376" s="233"/>
      <c r="J376" s="232">
        <f>ROUND(I376*H376,2)</f>
        <v>0</v>
      </c>
      <c r="K376" s="230" t="s">
        <v>266</v>
      </c>
      <c r="L376" s="74"/>
      <c r="M376" s="234" t="s">
        <v>40</v>
      </c>
      <c r="N376" s="235" t="s">
        <v>55</v>
      </c>
      <c r="O376" s="49"/>
      <c r="P376" s="236">
        <f>O376*H376</f>
        <v>0</v>
      </c>
      <c r="Q376" s="236">
        <v>0</v>
      </c>
      <c r="R376" s="236">
        <f>Q376*H376</f>
        <v>0</v>
      </c>
      <c r="S376" s="236">
        <v>0</v>
      </c>
      <c r="T376" s="237">
        <f>S376*H376</f>
        <v>0</v>
      </c>
      <c r="AR376" s="25" t="s">
        <v>287</v>
      </c>
      <c r="AT376" s="25" t="s">
        <v>262</v>
      </c>
      <c r="AU376" s="25" t="s">
        <v>92</v>
      </c>
      <c r="AY376" s="25" t="s">
        <v>261</v>
      </c>
      <c r="BE376" s="238">
        <f>IF(N376="základní",J376,0)</f>
        <v>0</v>
      </c>
      <c r="BF376" s="238">
        <f>IF(N376="snížená",J376,0)</f>
        <v>0</v>
      </c>
      <c r="BG376" s="238">
        <f>IF(N376="zákl. přenesená",J376,0)</f>
        <v>0</v>
      </c>
      <c r="BH376" s="238">
        <f>IF(N376="sníž. přenesená",J376,0)</f>
        <v>0</v>
      </c>
      <c r="BI376" s="238">
        <f>IF(N376="nulová",J376,0)</f>
        <v>0</v>
      </c>
      <c r="BJ376" s="25" t="s">
        <v>24</v>
      </c>
      <c r="BK376" s="238">
        <f>ROUND(I376*H376,2)</f>
        <v>0</v>
      </c>
      <c r="BL376" s="25" t="s">
        <v>287</v>
      </c>
      <c r="BM376" s="25" t="s">
        <v>935</v>
      </c>
    </row>
    <row r="377" spans="2:47" s="1" customFormat="1" ht="13.5">
      <c r="B377" s="48"/>
      <c r="C377" s="76"/>
      <c r="D377" s="239" t="s">
        <v>269</v>
      </c>
      <c r="E377" s="76"/>
      <c r="F377" s="240" t="s">
        <v>936</v>
      </c>
      <c r="G377" s="76"/>
      <c r="H377" s="76"/>
      <c r="I377" s="198"/>
      <c r="J377" s="76"/>
      <c r="K377" s="76"/>
      <c r="L377" s="74"/>
      <c r="M377" s="241"/>
      <c r="N377" s="49"/>
      <c r="O377" s="49"/>
      <c r="P377" s="49"/>
      <c r="Q377" s="49"/>
      <c r="R377" s="49"/>
      <c r="S377" s="49"/>
      <c r="T377" s="97"/>
      <c r="AT377" s="25" t="s">
        <v>269</v>
      </c>
      <c r="AU377" s="25" t="s">
        <v>92</v>
      </c>
    </row>
    <row r="378" spans="2:63" s="10" customFormat="1" ht="37.4" customHeight="1">
      <c r="B378" s="214"/>
      <c r="C378" s="215"/>
      <c r="D378" s="216" t="s">
        <v>83</v>
      </c>
      <c r="E378" s="217" t="s">
        <v>937</v>
      </c>
      <c r="F378" s="217" t="s">
        <v>938</v>
      </c>
      <c r="G378" s="215"/>
      <c r="H378" s="215"/>
      <c r="I378" s="218"/>
      <c r="J378" s="219">
        <f>BK378</f>
        <v>0</v>
      </c>
      <c r="K378" s="215"/>
      <c r="L378" s="220"/>
      <c r="M378" s="221"/>
      <c r="N378" s="222"/>
      <c r="O378" s="222"/>
      <c r="P378" s="223">
        <f>P379</f>
        <v>0</v>
      </c>
      <c r="Q378" s="222"/>
      <c r="R378" s="223">
        <f>R379</f>
        <v>0.06</v>
      </c>
      <c r="S378" s="222"/>
      <c r="T378" s="224">
        <f>T379</f>
        <v>0</v>
      </c>
      <c r="AR378" s="225" t="s">
        <v>92</v>
      </c>
      <c r="AT378" s="226" t="s">
        <v>83</v>
      </c>
      <c r="AU378" s="226" t="s">
        <v>84</v>
      </c>
      <c r="AY378" s="225" t="s">
        <v>261</v>
      </c>
      <c r="BK378" s="227">
        <f>BK379</f>
        <v>0</v>
      </c>
    </row>
    <row r="379" spans="2:63" s="10" customFormat="1" ht="19.9" customHeight="1">
      <c r="B379" s="214"/>
      <c r="C379" s="215"/>
      <c r="D379" s="216" t="s">
        <v>83</v>
      </c>
      <c r="E379" s="274" t="s">
        <v>939</v>
      </c>
      <c r="F379" s="274" t="s">
        <v>940</v>
      </c>
      <c r="G379" s="215"/>
      <c r="H379" s="215"/>
      <c r="I379" s="218"/>
      <c r="J379" s="275">
        <f>BK379</f>
        <v>0</v>
      </c>
      <c r="K379" s="215"/>
      <c r="L379" s="220"/>
      <c r="M379" s="221"/>
      <c r="N379" s="222"/>
      <c r="O379" s="222"/>
      <c r="P379" s="223">
        <f>SUM(P380:P398)</f>
        <v>0</v>
      </c>
      <c r="Q379" s="222"/>
      <c r="R379" s="223">
        <f>SUM(R380:R398)</f>
        <v>0.06</v>
      </c>
      <c r="S379" s="222"/>
      <c r="T379" s="224">
        <f>SUM(T380:T398)</f>
        <v>0</v>
      </c>
      <c r="AR379" s="225" t="s">
        <v>92</v>
      </c>
      <c r="AT379" s="226" t="s">
        <v>83</v>
      </c>
      <c r="AU379" s="226" t="s">
        <v>24</v>
      </c>
      <c r="AY379" s="225" t="s">
        <v>261</v>
      </c>
      <c r="BK379" s="227">
        <f>SUM(BK380:BK398)</f>
        <v>0</v>
      </c>
    </row>
    <row r="380" spans="2:65" s="1" customFormat="1" ht="22.8" customHeight="1">
      <c r="B380" s="48"/>
      <c r="C380" s="228" t="s">
        <v>941</v>
      </c>
      <c r="D380" s="228" t="s">
        <v>262</v>
      </c>
      <c r="E380" s="229" t="s">
        <v>942</v>
      </c>
      <c r="F380" s="230" t="s">
        <v>943</v>
      </c>
      <c r="G380" s="231" t="s">
        <v>504</v>
      </c>
      <c r="H380" s="232">
        <v>63</v>
      </c>
      <c r="I380" s="233"/>
      <c r="J380" s="232">
        <f>ROUND(I380*H380,2)</f>
        <v>0</v>
      </c>
      <c r="K380" s="230" t="s">
        <v>266</v>
      </c>
      <c r="L380" s="74"/>
      <c r="M380" s="234" t="s">
        <v>40</v>
      </c>
      <c r="N380" s="235" t="s">
        <v>55</v>
      </c>
      <c r="O380" s="49"/>
      <c r="P380" s="236">
        <f>O380*H380</f>
        <v>0</v>
      </c>
      <c r="Q380" s="236">
        <v>0</v>
      </c>
      <c r="R380" s="236">
        <f>Q380*H380</f>
        <v>0</v>
      </c>
      <c r="S380" s="236">
        <v>0</v>
      </c>
      <c r="T380" s="237">
        <f>S380*H380</f>
        <v>0</v>
      </c>
      <c r="AR380" s="25" t="s">
        <v>563</v>
      </c>
      <c r="AT380" s="25" t="s">
        <v>262</v>
      </c>
      <c r="AU380" s="25" t="s">
        <v>92</v>
      </c>
      <c r="AY380" s="25" t="s">
        <v>261</v>
      </c>
      <c r="BE380" s="238">
        <f>IF(N380="základní",J380,0)</f>
        <v>0</v>
      </c>
      <c r="BF380" s="238">
        <f>IF(N380="snížená",J380,0)</f>
        <v>0</v>
      </c>
      <c r="BG380" s="238">
        <f>IF(N380="zákl. přenesená",J380,0)</f>
        <v>0</v>
      </c>
      <c r="BH380" s="238">
        <f>IF(N380="sníž. přenesená",J380,0)</f>
        <v>0</v>
      </c>
      <c r="BI380" s="238">
        <f>IF(N380="nulová",J380,0)</f>
        <v>0</v>
      </c>
      <c r="BJ380" s="25" t="s">
        <v>24</v>
      </c>
      <c r="BK380" s="238">
        <f>ROUND(I380*H380,2)</f>
        <v>0</v>
      </c>
      <c r="BL380" s="25" t="s">
        <v>563</v>
      </c>
      <c r="BM380" s="25" t="s">
        <v>944</v>
      </c>
    </row>
    <row r="381" spans="2:47" s="1" customFormat="1" ht="13.5">
      <c r="B381" s="48"/>
      <c r="C381" s="76"/>
      <c r="D381" s="239" t="s">
        <v>269</v>
      </c>
      <c r="E381" s="76"/>
      <c r="F381" s="240" t="s">
        <v>945</v>
      </c>
      <c r="G381" s="76"/>
      <c r="H381" s="76"/>
      <c r="I381" s="198"/>
      <c r="J381" s="76"/>
      <c r="K381" s="76"/>
      <c r="L381" s="74"/>
      <c r="M381" s="241"/>
      <c r="N381" s="49"/>
      <c r="O381" s="49"/>
      <c r="P381" s="49"/>
      <c r="Q381" s="49"/>
      <c r="R381" s="49"/>
      <c r="S381" s="49"/>
      <c r="T381" s="97"/>
      <c r="AT381" s="25" t="s">
        <v>269</v>
      </c>
      <c r="AU381" s="25" t="s">
        <v>92</v>
      </c>
    </row>
    <row r="382" spans="2:47" s="1" customFormat="1" ht="13.5">
      <c r="B382" s="48"/>
      <c r="C382" s="76"/>
      <c r="D382" s="239" t="s">
        <v>343</v>
      </c>
      <c r="E382" s="76"/>
      <c r="F382" s="242" t="s">
        <v>946</v>
      </c>
      <c r="G382" s="76"/>
      <c r="H382" s="76"/>
      <c r="I382" s="198"/>
      <c r="J382" s="76"/>
      <c r="K382" s="76"/>
      <c r="L382" s="74"/>
      <c r="M382" s="241"/>
      <c r="N382" s="49"/>
      <c r="O382" s="49"/>
      <c r="P382" s="49"/>
      <c r="Q382" s="49"/>
      <c r="R382" s="49"/>
      <c r="S382" s="49"/>
      <c r="T382" s="97"/>
      <c r="AT382" s="25" t="s">
        <v>343</v>
      </c>
      <c r="AU382" s="25" t="s">
        <v>92</v>
      </c>
    </row>
    <row r="383" spans="2:51" s="12" customFormat="1" ht="13.5">
      <c r="B383" s="253"/>
      <c r="C383" s="254"/>
      <c r="D383" s="239" t="s">
        <v>278</v>
      </c>
      <c r="E383" s="255" t="s">
        <v>40</v>
      </c>
      <c r="F383" s="256" t="s">
        <v>947</v>
      </c>
      <c r="G383" s="254"/>
      <c r="H383" s="257">
        <v>63</v>
      </c>
      <c r="I383" s="258"/>
      <c r="J383" s="254"/>
      <c r="K383" s="254"/>
      <c r="L383" s="259"/>
      <c r="M383" s="260"/>
      <c r="N383" s="261"/>
      <c r="O383" s="261"/>
      <c r="P383" s="261"/>
      <c r="Q383" s="261"/>
      <c r="R383" s="261"/>
      <c r="S383" s="261"/>
      <c r="T383" s="262"/>
      <c r="AT383" s="263" t="s">
        <v>278</v>
      </c>
      <c r="AU383" s="263" t="s">
        <v>92</v>
      </c>
      <c r="AV383" s="12" t="s">
        <v>92</v>
      </c>
      <c r="AW383" s="12" t="s">
        <v>47</v>
      </c>
      <c r="AX383" s="12" t="s">
        <v>24</v>
      </c>
      <c r="AY383" s="263" t="s">
        <v>261</v>
      </c>
    </row>
    <row r="384" spans="2:65" s="1" customFormat="1" ht="14.4" customHeight="1">
      <c r="B384" s="48"/>
      <c r="C384" s="301" t="s">
        <v>948</v>
      </c>
      <c r="D384" s="301" t="s">
        <v>510</v>
      </c>
      <c r="E384" s="302" t="s">
        <v>949</v>
      </c>
      <c r="F384" s="303" t="s">
        <v>950</v>
      </c>
      <c r="G384" s="304" t="s">
        <v>363</v>
      </c>
      <c r="H384" s="305">
        <v>0.03</v>
      </c>
      <c r="I384" s="306"/>
      <c r="J384" s="305">
        <f>ROUND(I384*H384,2)</f>
        <v>0</v>
      </c>
      <c r="K384" s="303" t="s">
        <v>266</v>
      </c>
      <c r="L384" s="307"/>
      <c r="M384" s="308" t="s">
        <v>40</v>
      </c>
      <c r="N384" s="309" t="s">
        <v>55</v>
      </c>
      <c r="O384" s="49"/>
      <c r="P384" s="236">
        <f>O384*H384</f>
        <v>0</v>
      </c>
      <c r="Q384" s="236">
        <v>1</v>
      </c>
      <c r="R384" s="236">
        <f>Q384*H384</f>
        <v>0.03</v>
      </c>
      <c r="S384" s="236">
        <v>0</v>
      </c>
      <c r="T384" s="237">
        <f>S384*H384</f>
        <v>0</v>
      </c>
      <c r="AR384" s="25" t="s">
        <v>650</v>
      </c>
      <c r="AT384" s="25" t="s">
        <v>510</v>
      </c>
      <c r="AU384" s="25" t="s">
        <v>92</v>
      </c>
      <c r="AY384" s="25" t="s">
        <v>261</v>
      </c>
      <c r="BE384" s="238">
        <f>IF(N384="základní",J384,0)</f>
        <v>0</v>
      </c>
      <c r="BF384" s="238">
        <f>IF(N384="snížená",J384,0)</f>
        <v>0</v>
      </c>
      <c r="BG384" s="238">
        <f>IF(N384="zákl. přenesená",J384,0)</f>
        <v>0</v>
      </c>
      <c r="BH384" s="238">
        <f>IF(N384="sníž. přenesená",J384,0)</f>
        <v>0</v>
      </c>
      <c r="BI384" s="238">
        <f>IF(N384="nulová",J384,0)</f>
        <v>0</v>
      </c>
      <c r="BJ384" s="25" t="s">
        <v>24</v>
      </c>
      <c r="BK384" s="238">
        <f>ROUND(I384*H384,2)</f>
        <v>0</v>
      </c>
      <c r="BL384" s="25" t="s">
        <v>563</v>
      </c>
      <c r="BM384" s="25" t="s">
        <v>951</v>
      </c>
    </row>
    <row r="385" spans="2:47" s="1" customFormat="1" ht="13.5">
      <c r="B385" s="48"/>
      <c r="C385" s="76"/>
      <c r="D385" s="239" t="s">
        <v>269</v>
      </c>
      <c r="E385" s="76"/>
      <c r="F385" s="240" t="s">
        <v>952</v>
      </c>
      <c r="G385" s="76"/>
      <c r="H385" s="76"/>
      <c r="I385" s="198"/>
      <c r="J385" s="76"/>
      <c r="K385" s="76"/>
      <c r="L385" s="74"/>
      <c r="M385" s="241"/>
      <c r="N385" s="49"/>
      <c r="O385" s="49"/>
      <c r="P385" s="49"/>
      <c r="Q385" s="49"/>
      <c r="R385" s="49"/>
      <c r="S385" s="49"/>
      <c r="T385" s="97"/>
      <c r="AT385" s="25" t="s">
        <v>269</v>
      </c>
      <c r="AU385" s="25" t="s">
        <v>92</v>
      </c>
    </row>
    <row r="386" spans="2:47" s="1" customFormat="1" ht="13.5">
      <c r="B386" s="48"/>
      <c r="C386" s="76"/>
      <c r="D386" s="239" t="s">
        <v>271</v>
      </c>
      <c r="E386" s="76"/>
      <c r="F386" s="242" t="s">
        <v>953</v>
      </c>
      <c r="G386" s="76"/>
      <c r="H386" s="76"/>
      <c r="I386" s="198"/>
      <c r="J386" s="76"/>
      <c r="K386" s="76"/>
      <c r="L386" s="74"/>
      <c r="M386" s="241"/>
      <c r="N386" s="49"/>
      <c r="O386" s="49"/>
      <c r="P386" s="49"/>
      <c r="Q386" s="49"/>
      <c r="R386" s="49"/>
      <c r="S386" s="49"/>
      <c r="T386" s="97"/>
      <c r="AT386" s="25" t="s">
        <v>271</v>
      </c>
      <c r="AU386" s="25" t="s">
        <v>92</v>
      </c>
    </row>
    <row r="387" spans="2:51" s="12" customFormat="1" ht="13.5">
      <c r="B387" s="253"/>
      <c r="C387" s="254"/>
      <c r="D387" s="239" t="s">
        <v>278</v>
      </c>
      <c r="E387" s="254"/>
      <c r="F387" s="256" t="s">
        <v>954</v>
      </c>
      <c r="G387" s="254"/>
      <c r="H387" s="257">
        <v>0.03</v>
      </c>
      <c r="I387" s="258"/>
      <c r="J387" s="254"/>
      <c r="K387" s="254"/>
      <c r="L387" s="259"/>
      <c r="M387" s="260"/>
      <c r="N387" s="261"/>
      <c r="O387" s="261"/>
      <c r="P387" s="261"/>
      <c r="Q387" s="261"/>
      <c r="R387" s="261"/>
      <c r="S387" s="261"/>
      <c r="T387" s="262"/>
      <c r="AT387" s="263" t="s">
        <v>278</v>
      </c>
      <c r="AU387" s="263" t="s">
        <v>92</v>
      </c>
      <c r="AV387" s="12" t="s">
        <v>92</v>
      </c>
      <c r="AW387" s="12" t="s">
        <v>6</v>
      </c>
      <c r="AX387" s="12" t="s">
        <v>24</v>
      </c>
      <c r="AY387" s="263" t="s">
        <v>261</v>
      </c>
    </row>
    <row r="388" spans="2:65" s="1" customFormat="1" ht="22.8" customHeight="1">
      <c r="B388" s="48"/>
      <c r="C388" s="228" t="s">
        <v>955</v>
      </c>
      <c r="D388" s="228" t="s">
        <v>262</v>
      </c>
      <c r="E388" s="229" t="s">
        <v>956</v>
      </c>
      <c r="F388" s="230" t="s">
        <v>957</v>
      </c>
      <c r="G388" s="231" t="s">
        <v>504</v>
      </c>
      <c r="H388" s="232">
        <v>63</v>
      </c>
      <c r="I388" s="233"/>
      <c r="J388" s="232">
        <f>ROUND(I388*H388,2)</f>
        <v>0</v>
      </c>
      <c r="K388" s="230" t="s">
        <v>266</v>
      </c>
      <c r="L388" s="74"/>
      <c r="M388" s="234" t="s">
        <v>40</v>
      </c>
      <c r="N388" s="235" t="s">
        <v>55</v>
      </c>
      <c r="O388" s="49"/>
      <c r="P388" s="236">
        <f>O388*H388</f>
        <v>0</v>
      </c>
      <c r="Q388" s="236">
        <v>0</v>
      </c>
      <c r="R388" s="236">
        <f>Q388*H388</f>
        <v>0</v>
      </c>
      <c r="S388" s="236">
        <v>0</v>
      </c>
      <c r="T388" s="237">
        <f>S388*H388</f>
        <v>0</v>
      </c>
      <c r="AR388" s="25" t="s">
        <v>563</v>
      </c>
      <c r="AT388" s="25" t="s">
        <v>262</v>
      </c>
      <c r="AU388" s="25" t="s">
        <v>92</v>
      </c>
      <c r="AY388" s="25" t="s">
        <v>261</v>
      </c>
      <c r="BE388" s="238">
        <f>IF(N388="základní",J388,0)</f>
        <v>0</v>
      </c>
      <c r="BF388" s="238">
        <f>IF(N388="snížená",J388,0)</f>
        <v>0</v>
      </c>
      <c r="BG388" s="238">
        <f>IF(N388="zákl. přenesená",J388,0)</f>
        <v>0</v>
      </c>
      <c r="BH388" s="238">
        <f>IF(N388="sníž. přenesená",J388,0)</f>
        <v>0</v>
      </c>
      <c r="BI388" s="238">
        <f>IF(N388="nulová",J388,0)</f>
        <v>0</v>
      </c>
      <c r="BJ388" s="25" t="s">
        <v>24</v>
      </c>
      <c r="BK388" s="238">
        <f>ROUND(I388*H388,2)</f>
        <v>0</v>
      </c>
      <c r="BL388" s="25" t="s">
        <v>563</v>
      </c>
      <c r="BM388" s="25" t="s">
        <v>958</v>
      </c>
    </row>
    <row r="389" spans="2:47" s="1" customFormat="1" ht="13.5">
      <c r="B389" s="48"/>
      <c r="C389" s="76"/>
      <c r="D389" s="239" t="s">
        <v>269</v>
      </c>
      <c r="E389" s="76"/>
      <c r="F389" s="240" t="s">
        <v>959</v>
      </c>
      <c r="G389" s="76"/>
      <c r="H389" s="76"/>
      <c r="I389" s="198"/>
      <c r="J389" s="76"/>
      <c r="K389" s="76"/>
      <c r="L389" s="74"/>
      <c r="M389" s="241"/>
      <c r="N389" s="49"/>
      <c r="O389" s="49"/>
      <c r="P389" s="49"/>
      <c r="Q389" s="49"/>
      <c r="R389" s="49"/>
      <c r="S389" s="49"/>
      <c r="T389" s="97"/>
      <c r="AT389" s="25" t="s">
        <v>269</v>
      </c>
      <c r="AU389" s="25" t="s">
        <v>92</v>
      </c>
    </row>
    <row r="390" spans="2:47" s="1" customFormat="1" ht="13.5">
      <c r="B390" s="48"/>
      <c r="C390" s="76"/>
      <c r="D390" s="239" t="s">
        <v>343</v>
      </c>
      <c r="E390" s="76"/>
      <c r="F390" s="242" t="s">
        <v>946</v>
      </c>
      <c r="G390" s="76"/>
      <c r="H390" s="76"/>
      <c r="I390" s="198"/>
      <c r="J390" s="76"/>
      <c r="K390" s="76"/>
      <c r="L390" s="74"/>
      <c r="M390" s="241"/>
      <c r="N390" s="49"/>
      <c r="O390" s="49"/>
      <c r="P390" s="49"/>
      <c r="Q390" s="49"/>
      <c r="R390" s="49"/>
      <c r="S390" s="49"/>
      <c r="T390" s="97"/>
      <c r="AT390" s="25" t="s">
        <v>343</v>
      </c>
      <c r="AU390" s="25" t="s">
        <v>92</v>
      </c>
    </row>
    <row r="391" spans="2:51" s="12" customFormat="1" ht="13.5">
      <c r="B391" s="253"/>
      <c r="C391" s="254"/>
      <c r="D391" s="239" t="s">
        <v>278</v>
      </c>
      <c r="E391" s="255" t="s">
        <v>40</v>
      </c>
      <c r="F391" s="256" t="s">
        <v>947</v>
      </c>
      <c r="G391" s="254"/>
      <c r="H391" s="257">
        <v>63</v>
      </c>
      <c r="I391" s="258"/>
      <c r="J391" s="254"/>
      <c r="K391" s="254"/>
      <c r="L391" s="259"/>
      <c r="M391" s="260"/>
      <c r="N391" s="261"/>
      <c r="O391" s="261"/>
      <c r="P391" s="261"/>
      <c r="Q391" s="261"/>
      <c r="R391" s="261"/>
      <c r="S391" s="261"/>
      <c r="T391" s="262"/>
      <c r="AT391" s="263" t="s">
        <v>278</v>
      </c>
      <c r="AU391" s="263" t="s">
        <v>92</v>
      </c>
      <c r="AV391" s="12" t="s">
        <v>92</v>
      </c>
      <c r="AW391" s="12" t="s">
        <v>47</v>
      </c>
      <c r="AX391" s="12" t="s">
        <v>24</v>
      </c>
      <c r="AY391" s="263" t="s">
        <v>261</v>
      </c>
    </row>
    <row r="392" spans="2:65" s="1" customFormat="1" ht="14.4" customHeight="1">
      <c r="B392" s="48"/>
      <c r="C392" s="301" t="s">
        <v>960</v>
      </c>
      <c r="D392" s="301" t="s">
        <v>510</v>
      </c>
      <c r="E392" s="302" t="s">
        <v>961</v>
      </c>
      <c r="F392" s="303" t="s">
        <v>962</v>
      </c>
      <c r="G392" s="304" t="s">
        <v>363</v>
      </c>
      <c r="H392" s="305">
        <v>0.03</v>
      </c>
      <c r="I392" s="306"/>
      <c r="J392" s="305">
        <f>ROUND(I392*H392,2)</f>
        <v>0</v>
      </c>
      <c r="K392" s="303" t="s">
        <v>266</v>
      </c>
      <c r="L392" s="307"/>
      <c r="M392" s="308" t="s">
        <v>40</v>
      </c>
      <c r="N392" s="309" t="s">
        <v>55</v>
      </c>
      <c r="O392" s="49"/>
      <c r="P392" s="236">
        <f>O392*H392</f>
        <v>0</v>
      </c>
      <c r="Q392" s="236">
        <v>1</v>
      </c>
      <c r="R392" s="236">
        <f>Q392*H392</f>
        <v>0.03</v>
      </c>
      <c r="S392" s="236">
        <v>0</v>
      </c>
      <c r="T392" s="237">
        <f>S392*H392</f>
        <v>0</v>
      </c>
      <c r="AR392" s="25" t="s">
        <v>650</v>
      </c>
      <c r="AT392" s="25" t="s">
        <v>510</v>
      </c>
      <c r="AU392" s="25" t="s">
        <v>92</v>
      </c>
      <c r="AY392" s="25" t="s">
        <v>261</v>
      </c>
      <c r="BE392" s="238">
        <f>IF(N392="základní",J392,0)</f>
        <v>0</v>
      </c>
      <c r="BF392" s="238">
        <f>IF(N392="snížená",J392,0)</f>
        <v>0</v>
      </c>
      <c r="BG392" s="238">
        <f>IF(N392="zákl. přenesená",J392,0)</f>
        <v>0</v>
      </c>
      <c r="BH392" s="238">
        <f>IF(N392="sníž. přenesená",J392,0)</f>
        <v>0</v>
      </c>
      <c r="BI392" s="238">
        <f>IF(N392="nulová",J392,0)</f>
        <v>0</v>
      </c>
      <c r="BJ392" s="25" t="s">
        <v>24</v>
      </c>
      <c r="BK392" s="238">
        <f>ROUND(I392*H392,2)</f>
        <v>0</v>
      </c>
      <c r="BL392" s="25" t="s">
        <v>563</v>
      </c>
      <c r="BM392" s="25" t="s">
        <v>963</v>
      </c>
    </row>
    <row r="393" spans="2:47" s="1" customFormat="1" ht="13.5">
      <c r="B393" s="48"/>
      <c r="C393" s="76"/>
      <c r="D393" s="239" t="s">
        <v>269</v>
      </c>
      <c r="E393" s="76"/>
      <c r="F393" s="240" t="s">
        <v>964</v>
      </c>
      <c r="G393" s="76"/>
      <c r="H393" s="76"/>
      <c r="I393" s="198"/>
      <c r="J393" s="76"/>
      <c r="K393" s="76"/>
      <c r="L393" s="74"/>
      <c r="M393" s="241"/>
      <c r="N393" s="49"/>
      <c r="O393" s="49"/>
      <c r="P393" s="49"/>
      <c r="Q393" s="49"/>
      <c r="R393" s="49"/>
      <c r="S393" s="49"/>
      <c r="T393" s="97"/>
      <c r="AT393" s="25" t="s">
        <v>269</v>
      </c>
      <c r="AU393" s="25" t="s">
        <v>92</v>
      </c>
    </row>
    <row r="394" spans="2:47" s="1" customFormat="1" ht="13.5">
      <c r="B394" s="48"/>
      <c r="C394" s="76"/>
      <c r="D394" s="239" t="s">
        <v>271</v>
      </c>
      <c r="E394" s="76"/>
      <c r="F394" s="242" t="s">
        <v>965</v>
      </c>
      <c r="G394" s="76"/>
      <c r="H394" s="76"/>
      <c r="I394" s="198"/>
      <c r="J394" s="76"/>
      <c r="K394" s="76"/>
      <c r="L394" s="74"/>
      <c r="M394" s="241"/>
      <c r="N394" s="49"/>
      <c r="O394" s="49"/>
      <c r="P394" s="49"/>
      <c r="Q394" s="49"/>
      <c r="R394" s="49"/>
      <c r="S394" s="49"/>
      <c r="T394" s="97"/>
      <c r="AT394" s="25" t="s">
        <v>271</v>
      </c>
      <c r="AU394" s="25" t="s">
        <v>92</v>
      </c>
    </row>
    <row r="395" spans="2:51" s="12" customFormat="1" ht="13.5">
      <c r="B395" s="253"/>
      <c r="C395" s="254"/>
      <c r="D395" s="239" t="s">
        <v>278</v>
      </c>
      <c r="E395" s="254"/>
      <c r="F395" s="256" t="s">
        <v>966</v>
      </c>
      <c r="G395" s="254"/>
      <c r="H395" s="257">
        <v>0.03</v>
      </c>
      <c r="I395" s="258"/>
      <c r="J395" s="254"/>
      <c r="K395" s="254"/>
      <c r="L395" s="259"/>
      <c r="M395" s="260"/>
      <c r="N395" s="261"/>
      <c r="O395" s="261"/>
      <c r="P395" s="261"/>
      <c r="Q395" s="261"/>
      <c r="R395" s="261"/>
      <c r="S395" s="261"/>
      <c r="T395" s="262"/>
      <c r="AT395" s="263" t="s">
        <v>278</v>
      </c>
      <c r="AU395" s="263" t="s">
        <v>92</v>
      </c>
      <c r="AV395" s="12" t="s">
        <v>92</v>
      </c>
      <c r="AW395" s="12" t="s">
        <v>6</v>
      </c>
      <c r="AX395" s="12" t="s">
        <v>24</v>
      </c>
      <c r="AY395" s="263" t="s">
        <v>261</v>
      </c>
    </row>
    <row r="396" spans="2:65" s="1" customFormat="1" ht="22.8" customHeight="1">
      <c r="B396" s="48"/>
      <c r="C396" s="228" t="s">
        <v>967</v>
      </c>
      <c r="D396" s="228" t="s">
        <v>262</v>
      </c>
      <c r="E396" s="229" t="s">
        <v>968</v>
      </c>
      <c r="F396" s="230" t="s">
        <v>969</v>
      </c>
      <c r="G396" s="231" t="s">
        <v>363</v>
      </c>
      <c r="H396" s="232">
        <v>0.06</v>
      </c>
      <c r="I396" s="233"/>
      <c r="J396" s="232">
        <f>ROUND(I396*H396,2)</f>
        <v>0</v>
      </c>
      <c r="K396" s="230" t="s">
        <v>266</v>
      </c>
      <c r="L396" s="74"/>
      <c r="M396" s="234" t="s">
        <v>40</v>
      </c>
      <c r="N396" s="235" t="s">
        <v>55</v>
      </c>
      <c r="O396" s="49"/>
      <c r="P396" s="236">
        <f>O396*H396</f>
        <v>0</v>
      </c>
      <c r="Q396" s="236">
        <v>0</v>
      </c>
      <c r="R396" s="236">
        <f>Q396*H396</f>
        <v>0</v>
      </c>
      <c r="S396" s="236">
        <v>0</v>
      </c>
      <c r="T396" s="237">
        <f>S396*H396</f>
        <v>0</v>
      </c>
      <c r="AR396" s="25" t="s">
        <v>563</v>
      </c>
      <c r="AT396" s="25" t="s">
        <v>262</v>
      </c>
      <c r="AU396" s="25" t="s">
        <v>92</v>
      </c>
      <c r="AY396" s="25" t="s">
        <v>261</v>
      </c>
      <c r="BE396" s="238">
        <f>IF(N396="základní",J396,0)</f>
        <v>0</v>
      </c>
      <c r="BF396" s="238">
        <f>IF(N396="snížená",J396,0)</f>
        <v>0</v>
      </c>
      <c r="BG396" s="238">
        <f>IF(N396="zákl. přenesená",J396,0)</f>
        <v>0</v>
      </c>
      <c r="BH396" s="238">
        <f>IF(N396="sníž. přenesená",J396,0)</f>
        <v>0</v>
      </c>
      <c r="BI396" s="238">
        <f>IF(N396="nulová",J396,0)</f>
        <v>0</v>
      </c>
      <c r="BJ396" s="25" t="s">
        <v>24</v>
      </c>
      <c r="BK396" s="238">
        <f>ROUND(I396*H396,2)</f>
        <v>0</v>
      </c>
      <c r="BL396" s="25" t="s">
        <v>563</v>
      </c>
      <c r="BM396" s="25" t="s">
        <v>970</v>
      </c>
    </row>
    <row r="397" spans="2:47" s="1" customFormat="1" ht="13.5">
      <c r="B397" s="48"/>
      <c r="C397" s="76"/>
      <c r="D397" s="239" t="s">
        <v>269</v>
      </c>
      <c r="E397" s="76"/>
      <c r="F397" s="240" t="s">
        <v>971</v>
      </c>
      <c r="G397" s="76"/>
      <c r="H397" s="76"/>
      <c r="I397" s="198"/>
      <c r="J397" s="76"/>
      <c r="K397" s="76"/>
      <c r="L397" s="74"/>
      <c r="M397" s="241"/>
      <c r="N397" s="49"/>
      <c r="O397" s="49"/>
      <c r="P397" s="49"/>
      <c r="Q397" s="49"/>
      <c r="R397" s="49"/>
      <c r="S397" s="49"/>
      <c r="T397" s="97"/>
      <c r="AT397" s="25" t="s">
        <v>269</v>
      </c>
      <c r="AU397" s="25" t="s">
        <v>92</v>
      </c>
    </row>
    <row r="398" spans="2:47" s="1" customFormat="1" ht="13.5">
      <c r="B398" s="48"/>
      <c r="C398" s="76"/>
      <c r="D398" s="239" t="s">
        <v>343</v>
      </c>
      <c r="E398" s="76"/>
      <c r="F398" s="242" t="s">
        <v>972</v>
      </c>
      <c r="G398" s="76"/>
      <c r="H398" s="76"/>
      <c r="I398" s="198"/>
      <c r="J398" s="76"/>
      <c r="K398" s="76"/>
      <c r="L398" s="74"/>
      <c r="M398" s="264"/>
      <c r="N398" s="265"/>
      <c r="O398" s="265"/>
      <c r="P398" s="265"/>
      <c r="Q398" s="265"/>
      <c r="R398" s="265"/>
      <c r="S398" s="265"/>
      <c r="T398" s="266"/>
      <c r="AT398" s="25" t="s">
        <v>343</v>
      </c>
      <c r="AU398" s="25" t="s">
        <v>92</v>
      </c>
    </row>
    <row r="399" spans="2:12" s="1" customFormat="1" ht="6.95" customHeight="1">
      <c r="B399" s="69"/>
      <c r="C399" s="70"/>
      <c r="D399" s="70"/>
      <c r="E399" s="70"/>
      <c r="F399" s="70"/>
      <c r="G399" s="70"/>
      <c r="H399" s="70"/>
      <c r="I399" s="180"/>
      <c r="J399" s="70"/>
      <c r="K399" s="70"/>
      <c r="L399" s="74"/>
    </row>
  </sheetData>
  <sheetProtection password="CC35" sheet="1" objects="1" scenarios="1" formatColumns="0" formatRows="0" autoFilter="0"/>
  <autoFilter ref="C92:K398"/>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52"/>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120</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459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973</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974</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ROUND(J89,2)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ROUND(SUM(BE89:BE251),2)</f>
        <v>0</v>
      </c>
      <c r="G32" s="49"/>
      <c r="H32" s="49"/>
      <c r="I32" s="172">
        <v>0.21</v>
      </c>
      <c r="J32" s="171">
        <f>ROUND(ROUND((SUM(BE89:BE251)),2)*I32,2)</f>
        <v>0</v>
      </c>
      <c r="K32" s="53"/>
    </row>
    <row r="33" spans="2:11" s="1" customFormat="1" ht="14.4" customHeight="1">
      <c r="B33" s="48"/>
      <c r="C33" s="49"/>
      <c r="D33" s="49"/>
      <c r="E33" s="57" t="s">
        <v>56</v>
      </c>
      <c r="F33" s="171">
        <f>ROUND(SUM(BF89:BF251),2)</f>
        <v>0</v>
      </c>
      <c r="G33" s="49"/>
      <c r="H33" s="49"/>
      <c r="I33" s="172">
        <v>0.15</v>
      </c>
      <c r="J33" s="171">
        <f>ROUND(ROUND((SUM(BF89:BF251)),2)*I33,2)</f>
        <v>0</v>
      </c>
      <c r="K33" s="53"/>
    </row>
    <row r="34" spans="2:11" s="1" customFormat="1" ht="14.4" customHeight="1" hidden="1">
      <c r="B34" s="48"/>
      <c r="C34" s="49"/>
      <c r="D34" s="49"/>
      <c r="E34" s="57" t="s">
        <v>57</v>
      </c>
      <c r="F34" s="171">
        <f>ROUND(SUM(BG89:BG251),2)</f>
        <v>0</v>
      </c>
      <c r="G34" s="49"/>
      <c r="H34" s="49"/>
      <c r="I34" s="172">
        <v>0.21</v>
      </c>
      <c r="J34" s="171">
        <v>0</v>
      </c>
      <c r="K34" s="53"/>
    </row>
    <row r="35" spans="2:11" s="1" customFormat="1" ht="14.4" customHeight="1" hidden="1">
      <c r="B35" s="48"/>
      <c r="C35" s="49"/>
      <c r="D35" s="49"/>
      <c r="E35" s="57" t="s">
        <v>58</v>
      </c>
      <c r="F35" s="171">
        <f>ROUND(SUM(BH89:BH251),2)</f>
        <v>0</v>
      </c>
      <c r="G35" s="49"/>
      <c r="H35" s="49"/>
      <c r="I35" s="172">
        <v>0.15</v>
      </c>
      <c r="J35" s="171">
        <v>0</v>
      </c>
      <c r="K35" s="53"/>
    </row>
    <row r="36" spans="2:11" s="1" customFormat="1" ht="14.4" customHeight="1" hidden="1">
      <c r="B36" s="48"/>
      <c r="C36" s="49"/>
      <c r="D36" s="49"/>
      <c r="E36" s="57" t="s">
        <v>59</v>
      </c>
      <c r="F36" s="171">
        <f>ROUND(SUM(BI89:BI251),2)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459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01-2 - Bezpečnostní přeliv VV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J89</f>
        <v>0</v>
      </c>
      <c r="K60" s="53"/>
      <c r="AU60" s="25" t="s">
        <v>242</v>
      </c>
    </row>
    <row r="61" spans="2:11" s="8" customFormat="1" ht="24.95" customHeight="1">
      <c r="B61" s="191"/>
      <c r="C61" s="192"/>
      <c r="D61" s="193" t="s">
        <v>333</v>
      </c>
      <c r="E61" s="194"/>
      <c r="F61" s="194"/>
      <c r="G61" s="194"/>
      <c r="H61" s="194"/>
      <c r="I61" s="195"/>
      <c r="J61" s="196">
        <f>J90</f>
        <v>0</v>
      </c>
      <c r="K61" s="197"/>
    </row>
    <row r="62" spans="2:11" s="13" customFormat="1" ht="19.9" customHeight="1">
      <c r="B62" s="267"/>
      <c r="C62" s="268"/>
      <c r="D62" s="269" t="s">
        <v>334</v>
      </c>
      <c r="E62" s="270"/>
      <c r="F62" s="270"/>
      <c r="G62" s="270"/>
      <c r="H62" s="270"/>
      <c r="I62" s="271"/>
      <c r="J62" s="272">
        <f>J91</f>
        <v>0</v>
      </c>
      <c r="K62" s="273"/>
    </row>
    <row r="63" spans="2:11" s="13" customFormat="1" ht="19.9" customHeight="1">
      <c r="B63" s="267"/>
      <c r="C63" s="268"/>
      <c r="D63" s="269" t="s">
        <v>463</v>
      </c>
      <c r="E63" s="270"/>
      <c r="F63" s="270"/>
      <c r="G63" s="270"/>
      <c r="H63" s="270"/>
      <c r="I63" s="271"/>
      <c r="J63" s="272">
        <f>J172</f>
        <v>0</v>
      </c>
      <c r="K63" s="273"/>
    </row>
    <row r="64" spans="2:11" s="13" customFormat="1" ht="19.9" customHeight="1">
      <c r="B64" s="267"/>
      <c r="C64" s="268"/>
      <c r="D64" s="269" t="s">
        <v>464</v>
      </c>
      <c r="E64" s="270"/>
      <c r="F64" s="270"/>
      <c r="G64" s="270"/>
      <c r="H64" s="270"/>
      <c r="I64" s="271"/>
      <c r="J64" s="272">
        <f>J189</f>
        <v>0</v>
      </c>
      <c r="K64" s="273"/>
    </row>
    <row r="65" spans="2:11" s="13" customFormat="1" ht="19.9" customHeight="1">
      <c r="B65" s="267"/>
      <c r="C65" s="268"/>
      <c r="D65" s="269" t="s">
        <v>469</v>
      </c>
      <c r="E65" s="270"/>
      <c r="F65" s="270"/>
      <c r="G65" s="270"/>
      <c r="H65" s="270"/>
      <c r="I65" s="271"/>
      <c r="J65" s="272">
        <f>J228</f>
        <v>0</v>
      </c>
      <c r="K65" s="273"/>
    </row>
    <row r="66" spans="2:11" s="8" customFormat="1" ht="24.95" customHeight="1">
      <c r="B66" s="191"/>
      <c r="C66" s="192"/>
      <c r="D66" s="193" t="s">
        <v>470</v>
      </c>
      <c r="E66" s="194"/>
      <c r="F66" s="194"/>
      <c r="G66" s="194"/>
      <c r="H66" s="194"/>
      <c r="I66" s="195"/>
      <c r="J66" s="196">
        <f>J231</f>
        <v>0</v>
      </c>
      <c r="K66" s="197"/>
    </row>
    <row r="67" spans="2:11" s="13" customFormat="1" ht="19.9" customHeight="1">
      <c r="B67" s="267"/>
      <c r="C67" s="268"/>
      <c r="D67" s="269" t="s">
        <v>471</v>
      </c>
      <c r="E67" s="270"/>
      <c r="F67" s="270"/>
      <c r="G67" s="270"/>
      <c r="H67" s="270"/>
      <c r="I67" s="271"/>
      <c r="J67" s="272">
        <f>J232</f>
        <v>0</v>
      </c>
      <c r="K67" s="273"/>
    </row>
    <row r="68" spans="2:11" s="1" customFormat="1" ht="21.8" customHeight="1">
      <c r="B68" s="48"/>
      <c r="C68" s="49"/>
      <c r="D68" s="49"/>
      <c r="E68" s="49"/>
      <c r="F68" s="49"/>
      <c r="G68" s="49"/>
      <c r="H68" s="49"/>
      <c r="I68" s="158"/>
      <c r="J68" s="49"/>
      <c r="K68" s="53"/>
    </row>
    <row r="69" spans="2:11" s="1" customFormat="1" ht="6.95" customHeight="1">
      <c r="B69" s="69"/>
      <c r="C69" s="70"/>
      <c r="D69" s="70"/>
      <c r="E69" s="70"/>
      <c r="F69" s="70"/>
      <c r="G69" s="70"/>
      <c r="H69" s="70"/>
      <c r="I69" s="180"/>
      <c r="J69" s="70"/>
      <c r="K69" s="71"/>
    </row>
    <row r="73" spans="2:12" s="1" customFormat="1" ht="6.95" customHeight="1">
      <c r="B73" s="72"/>
      <c r="C73" s="73"/>
      <c r="D73" s="73"/>
      <c r="E73" s="73"/>
      <c r="F73" s="73"/>
      <c r="G73" s="73"/>
      <c r="H73" s="73"/>
      <c r="I73" s="183"/>
      <c r="J73" s="73"/>
      <c r="K73" s="73"/>
      <c r="L73" s="74"/>
    </row>
    <row r="74" spans="2:12" s="1" customFormat="1" ht="36.95" customHeight="1">
      <c r="B74" s="48"/>
      <c r="C74" s="75" t="s">
        <v>244</v>
      </c>
      <c r="D74" s="76"/>
      <c r="E74" s="76"/>
      <c r="F74" s="76"/>
      <c r="G74" s="76"/>
      <c r="H74" s="76"/>
      <c r="I74" s="198"/>
      <c r="J74" s="76"/>
      <c r="K74" s="76"/>
      <c r="L74" s="74"/>
    </row>
    <row r="75" spans="2:12" s="1" customFormat="1" ht="6.95" customHeight="1">
      <c r="B75" s="48"/>
      <c r="C75" s="76"/>
      <c r="D75" s="76"/>
      <c r="E75" s="76"/>
      <c r="F75" s="76"/>
      <c r="G75" s="76"/>
      <c r="H75" s="76"/>
      <c r="I75" s="198"/>
      <c r="J75" s="76"/>
      <c r="K75" s="76"/>
      <c r="L75" s="74"/>
    </row>
    <row r="76" spans="2:12" s="1" customFormat="1" ht="14.4" customHeight="1">
      <c r="B76" s="48"/>
      <c r="C76" s="78" t="s">
        <v>17</v>
      </c>
      <c r="D76" s="76"/>
      <c r="E76" s="76"/>
      <c r="F76" s="76"/>
      <c r="G76" s="76"/>
      <c r="H76" s="76"/>
      <c r="I76" s="198"/>
      <c r="J76" s="76"/>
      <c r="K76" s="76"/>
      <c r="L76" s="74"/>
    </row>
    <row r="77" spans="2:12" s="1" customFormat="1" ht="14.4" customHeight="1">
      <c r="B77" s="48"/>
      <c r="C77" s="76"/>
      <c r="D77" s="76"/>
      <c r="E77" s="199" t="str">
        <f>E7</f>
        <v>Revitalizace PR U sedmi rybníků - DPS</v>
      </c>
      <c r="F77" s="78"/>
      <c r="G77" s="78"/>
      <c r="H77" s="78"/>
      <c r="I77" s="198"/>
      <c r="J77" s="76"/>
      <c r="K77" s="76"/>
      <c r="L77" s="74"/>
    </row>
    <row r="78" spans="2:12" ht="13.5">
      <c r="B78" s="29"/>
      <c r="C78" s="78" t="s">
        <v>234</v>
      </c>
      <c r="D78" s="200"/>
      <c r="E78" s="200"/>
      <c r="F78" s="200"/>
      <c r="G78" s="200"/>
      <c r="H78" s="200"/>
      <c r="I78" s="150"/>
      <c r="J78" s="200"/>
      <c r="K78" s="200"/>
      <c r="L78" s="201"/>
    </row>
    <row r="79" spans="2:12" s="1" customFormat="1" ht="14.4" customHeight="1">
      <c r="B79" s="48"/>
      <c r="C79" s="76"/>
      <c r="D79" s="76"/>
      <c r="E79" s="199" t="s">
        <v>459</v>
      </c>
      <c r="F79" s="76"/>
      <c r="G79" s="76"/>
      <c r="H79" s="76"/>
      <c r="I79" s="198"/>
      <c r="J79" s="76"/>
      <c r="K79" s="76"/>
      <c r="L79" s="74"/>
    </row>
    <row r="80" spans="2:12" s="1" customFormat="1" ht="14.4" customHeight="1">
      <c r="B80" s="48"/>
      <c r="C80" s="78" t="s">
        <v>236</v>
      </c>
      <c r="D80" s="76"/>
      <c r="E80" s="76"/>
      <c r="F80" s="76"/>
      <c r="G80" s="76"/>
      <c r="H80" s="76"/>
      <c r="I80" s="198"/>
      <c r="J80" s="76"/>
      <c r="K80" s="76"/>
      <c r="L80" s="74"/>
    </row>
    <row r="81" spans="2:12" s="1" customFormat="1" ht="16.2" customHeight="1">
      <c r="B81" s="48"/>
      <c r="C81" s="76"/>
      <c r="D81" s="76"/>
      <c r="E81" s="84" t="str">
        <f>E11</f>
        <v>SO 01-2 - Bezpečnostní přeliv VV</v>
      </c>
      <c r="F81" s="76"/>
      <c r="G81" s="76"/>
      <c r="H81" s="76"/>
      <c r="I81" s="198"/>
      <c r="J81" s="76"/>
      <c r="K81" s="76"/>
      <c r="L81" s="74"/>
    </row>
    <row r="82" spans="2:12" s="1" customFormat="1" ht="6.95" customHeight="1">
      <c r="B82" s="48"/>
      <c r="C82" s="76"/>
      <c r="D82" s="76"/>
      <c r="E82" s="76"/>
      <c r="F82" s="76"/>
      <c r="G82" s="76"/>
      <c r="H82" s="76"/>
      <c r="I82" s="198"/>
      <c r="J82" s="76"/>
      <c r="K82" s="76"/>
      <c r="L82" s="74"/>
    </row>
    <row r="83" spans="2:12" s="1" customFormat="1" ht="18" customHeight="1">
      <c r="B83" s="48"/>
      <c r="C83" s="78" t="s">
        <v>25</v>
      </c>
      <c r="D83" s="76"/>
      <c r="E83" s="76"/>
      <c r="F83" s="202" t="str">
        <f>F14</f>
        <v>Vojtanov</v>
      </c>
      <c r="G83" s="76"/>
      <c r="H83" s="76"/>
      <c r="I83" s="203" t="s">
        <v>27</v>
      </c>
      <c r="J83" s="87" t="str">
        <f>IF(J14="","",J14)</f>
        <v>29. 9. 2016</v>
      </c>
      <c r="K83" s="76"/>
      <c r="L83" s="74"/>
    </row>
    <row r="84" spans="2:12" s="1" customFormat="1" ht="6.95" customHeight="1">
      <c r="B84" s="48"/>
      <c r="C84" s="76"/>
      <c r="D84" s="76"/>
      <c r="E84" s="76"/>
      <c r="F84" s="76"/>
      <c r="G84" s="76"/>
      <c r="H84" s="76"/>
      <c r="I84" s="198"/>
      <c r="J84" s="76"/>
      <c r="K84" s="76"/>
      <c r="L84" s="74"/>
    </row>
    <row r="85" spans="2:12" s="1" customFormat="1" ht="13.5">
      <c r="B85" s="48"/>
      <c r="C85" s="78" t="s">
        <v>35</v>
      </c>
      <c r="D85" s="76"/>
      <c r="E85" s="76"/>
      <c r="F85" s="202" t="str">
        <f>E17</f>
        <v>AOPK ČR</v>
      </c>
      <c r="G85" s="76"/>
      <c r="H85" s="76"/>
      <c r="I85" s="203" t="s">
        <v>43</v>
      </c>
      <c r="J85" s="202" t="str">
        <f>E23</f>
        <v>VRV, a.s.</v>
      </c>
      <c r="K85" s="76"/>
      <c r="L85" s="74"/>
    </row>
    <row r="86" spans="2:12" s="1" customFormat="1" ht="14.4" customHeight="1">
      <c r="B86" s="48"/>
      <c r="C86" s="78" t="s">
        <v>41</v>
      </c>
      <c r="D86" s="76"/>
      <c r="E86" s="76"/>
      <c r="F86" s="202" t="str">
        <f>IF(E20="","",E20)</f>
        <v/>
      </c>
      <c r="G86" s="76"/>
      <c r="H86" s="76"/>
      <c r="I86" s="198"/>
      <c r="J86" s="76"/>
      <c r="K86" s="76"/>
      <c r="L86" s="74"/>
    </row>
    <row r="87" spans="2:12" s="1" customFormat="1" ht="10.3" customHeight="1">
      <c r="B87" s="48"/>
      <c r="C87" s="76"/>
      <c r="D87" s="76"/>
      <c r="E87" s="76"/>
      <c r="F87" s="76"/>
      <c r="G87" s="76"/>
      <c r="H87" s="76"/>
      <c r="I87" s="198"/>
      <c r="J87" s="76"/>
      <c r="K87" s="76"/>
      <c r="L87" s="74"/>
    </row>
    <row r="88" spans="2:20" s="9" customFormat="1" ht="29.25" customHeight="1">
      <c r="B88" s="204"/>
      <c r="C88" s="205" t="s">
        <v>245</v>
      </c>
      <c r="D88" s="206" t="s">
        <v>69</v>
      </c>
      <c r="E88" s="206" t="s">
        <v>65</v>
      </c>
      <c r="F88" s="206" t="s">
        <v>246</v>
      </c>
      <c r="G88" s="206" t="s">
        <v>247</v>
      </c>
      <c r="H88" s="206" t="s">
        <v>248</v>
      </c>
      <c r="I88" s="207" t="s">
        <v>249</v>
      </c>
      <c r="J88" s="206" t="s">
        <v>240</v>
      </c>
      <c r="K88" s="208" t="s">
        <v>250</v>
      </c>
      <c r="L88" s="209"/>
      <c r="M88" s="104" t="s">
        <v>251</v>
      </c>
      <c r="N88" s="105" t="s">
        <v>54</v>
      </c>
      <c r="O88" s="105" t="s">
        <v>252</v>
      </c>
      <c r="P88" s="105" t="s">
        <v>253</v>
      </c>
      <c r="Q88" s="105" t="s">
        <v>254</v>
      </c>
      <c r="R88" s="105" t="s">
        <v>255</v>
      </c>
      <c r="S88" s="105" t="s">
        <v>256</v>
      </c>
      <c r="T88" s="106" t="s">
        <v>257</v>
      </c>
    </row>
    <row r="89" spans="2:63" s="1" customFormat="1" ht="29.25" customHeight="1">
      <c r="B89" s="48"/>
      <c r="C89" s="110" t="s">
        <v>241</v>
      </c>
      <c r="D89" s="76"/>
      <c r="E89" s="76"/>
      <c r="F89" s="76"/>
      <c r="G89" s="76"/>
      <c r="H89" s="76"/>
      <c r="I89" s="198"/>
      <c r="J89" s="210">
        <f>BK89</f>
        <v>0</v>
      </c>
      <c r="K89" s="76"/>
      <c r="L89" s="74"/>
      <c r="M89" s="107"/>
      <c r="N89" s="108"/>
      <c r="O89" s="108"/>
      <c r="P89" s="211">
        <f>P90+P231</f>
        <v>0</v>
      </c>
      <c r="Q89" s="108"/>
      <c r="R89" s="211">
        <f>R90+R231</f>
        <v>231.27704309635996</v>
      </c>
      <c r="S89" s="108"/>
      <c r="T89" s="212">
        <f>T90+T231</f>
        <v>0</v>
      </c>
      <c r="AT89" s="25" t="s">
        <v>83</v>
      </c>
      <c r="AU89" s="25" t="s">
        <v>242</v>
      </c>
      <c r="BK89" s="213">
        <f>BK90+BK231</f>
        <v>0</v>
      </c>
    </row>
    <row r="90" spans="2:63" s="10" customFormat="1" ht="37.4" customHeight="1">
      <c r="B90" s="214"/>
      <c r="C90" s="215"/>
      <c r="D90" s="216" t="s">
        <v>83</v>
      </c>
      <c r="E90" s="217" t="s">
        <v>335</v>
      </c>
      <c r="F90" s="217" t="s">
        <v>336</v>
      </c>
      <c r="G90" s="215"/>
      <c r="H90" s="215"/>
      <c r="I90" s="218"/>
      <c r="J90" s="219">
        <f>BK90</f>
        <v>0</v>
      </c>
      <c r="K90" s="215"/>
      <c r="L90" s="220"/>
      <c r="M90" s="221"/>
      <c r="N90" s="222"/>
      <c r="O90" s="222"/>
      <c r="P90" s="223">
        <f>P91+P172+P189+P228</f>
        <v>0</v>
      </c>
      <c r="Q90" s="222"/>
      <c r="R90" s="223">
        <f>R91+R172+R189+R228</f>
        <v>231.20704309635997</v>
      </c>
      <c r="S90" s="222"/>
      <c r="T90" s="224">
        <f>T91+T172+T189+T228</f>
        <v>0</v>
      </c>
      <c r="AR90" s="225" t="s">
        <v>24</v>
      </c>
      <c r="AT90" s="226" t="s">
        <v>83</v>
      </c>
      <c r="AU90" s="226" t="s">
        <v>84</v>
      </c>
      <c r="AY90" s="225" t="s">
        <v>261</v>
      </c>
      <c r="BK90" s="227">
        <f>BK91+BK172+BK189+BK228</f>
        <v>0</v>
      </c>
    </row>
    <row r="91" spans="2:63" s="10" customFormat="1" ht="19.9" customHeight="1">
      <c r="B91" s="214"/>
      <c r="C91" s="215"/>
      <c r="D91" s="216" t="s">
        <v>83</v>
      </c>
      <c r="E91" s="274" t="s">
        <v>24</v>
      </c>
      <c r="F91" s="274" t="s">
        <v>337</v>
      </c>
      <c r="G91" s="215"/>
      <c r="H91" s="215"/>
      <c r="I91" s="218"/>
      <c r="J91" s="275">
        <f>BK91</f>
        <v>0</v>
      </c>
      <c r="K91" s="215"/>
      <c r="L91" s="220"/>
      <c r="M91" s="221"/>
      <c r="N91" s="222"/>
      <c r="O91" s="222"/>
      <c r="P91" s="223">
        <f>SUM(P92:P171)</f>
        <v>0</v>
      </c>
      <c r="Q91" s="222"/>
      <c r="R91" s="223">
        <f>SUM(R92:R171)</f>
        <v>4.5045158800000005</v>
      </c>
      <c r="S91" s="222"/>
      <c r="T91" s="224">
        <f>SUM(T92:T171)</f>
        <v>0</v>
      </c>
      <c r="AR91" s="225" t="s">
        <v>24</v>
      </c>
      <c r="AT91" s="226" t="s">
        <v>83</v>
      </c>
      <c r="AU91" s="226" t="s">
        <v>24</v>
      </c>
      <c r="AY91" s="225" t="s">
        <v>261</v>
      </c>
      <c r="BK91" s="227">
        <f>SUM(BK92:BK171)</f>
        <v>0</v>
      </c>
    </row>
    <row r="92" spans="2:65" s="1" customFormat="1" ht="14.4" customHeight="1">
      <c r="B92" s="48"/>
      <c r="C92" s="228" t="s">
        <v>24</v>
      </c>
      <c r="D92" s="228" t="s">
        <v>262</v>
      </c>
      <c r="E92" s="229" t="s">
        <v>975</v>
      </c>
      <c r="F92" s="230" t="s">
        <v>976</v>
      </c>
      <c r="G92" s="231" t="s">
        <v>340</v>
      </c>
      <c r="H92" s="232">
        <v>238.2</v>
      </c>
      <c r="I92" s="233"/>
      <c r="J92" s="232">
        <f>ROUND(I92*H92,2)</f>
        <v>0</v>
      </c>
      <c r="K92" s="230" t="s">
        <v>266</v>
      </c>
      <c r="L92" s="74"/>
      <c r="M92" s="234" t="s">
        <v>40</v>
      </c>
      <c r="N92" s="235" t="s">
        <v>55</v>
      </c>
      <c r="O92" s="49"/>
      <c r="P92" s="236">
        <f>O92*H92</f>
        <v>0</v>
      </c>
      <c r="Q92" s="236">
        <v>0</v>
      </c>
      <c r="R92" s="236">
        <f>Q92*H92</f>
        <v>0</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977</v>
      </c>
    </row>
    <row r="93" spans="2:47" s="1" customFormat="1" ht="13.5">
      <c r="B93" s="48"/>
      <c r="C93" s="76"/>
      <c r="D93" s="239" t="s">
        <v>269</v>
      </c>
      <c r="E93" s="76"/>
      <c r="F93" s="240" t="s">
        <v>978</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543</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979</v>
      </c>
      <c r="G95" s="254"/>
      <c r="H95" s="257">
        <v>238.2</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92</v>
      </c>
      <c r="D96" s="228" t="s">
        <v>262</v>
      </c>
      <c r="E96" s="229" t="s">
        <v>546</v>
      </c>
      <c r="F96" s="230" t="s">
        <v>547</v>
      </c>
      <c r="G96" s="231" t="s">
        <v>340</v>
      </c>
      <c r="H96" s="232">
        <v>71.46</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980</v>
      </c>
    </row>
    <row r="97" spans="2:47" s="1" customFormat="1" ht="13.5">
      <c r="B97" s="48"/>
      <c r="C97" s="76"/>
      <c r="D97" s="239" t="s">
        <v>269</v>
      </c>
      <c r="E97" s="76"/>
      <c r="F97" s="240" t="s">
        <v>549</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543</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4"/>
      <c r="F99" s="256" t="s">
        <v>981</v>
      </c>
      <c r="G99" s="254"/>
      <c r="H99" s="257">
        <v>71.46</v>
      </c>
      <c r="I99" s="258"/>
      <c r="J99" s="254"/>
      <c r="K99" s="254"/>
      <c r="L99" s="259"/>
      <c r="M99" s="260"/>
      <c r="N99" s="261"/>
      <c r="O99" s="261"/>
      <c r="P99" s="261"/>
      <c r="Q99" s="261"/>
      <c r="R99" s="261"/>
      <c r="S99" s="261"/>
      <c r="T99" s="262"/>
      <c r="AT99" s="263" t="s">
        <v>278</v>
      </c>
      <c r="AU99" s="263" t="s">
        <v>92</v>
      </c>
      <c r="AV99" s="12" t="s">
        <v>92</v>
      </c>
      <c r="AW99" s="12" t="s">
        <v>6</v>
      </c>
      <c r="AX99" s="12" t="s">
        <v>24</v>
      </c>
      <c r="AY99" s="263" t="s">
        <v>261</v>
      </c>
    </row>
    <row r="100" spans="2:65" s="1" customFormat="1" ht="22.8" customHeight="1">
      <c r="B100" s="48"/>
      <c r="C100" s="228" t="s">
        <v>282</v>
      </c>
      <c r="D100" s="228" t="s">
        <v>262</v>
      </c>
      <c r="E100" s="229" t="s">
        <v>552</v>
      </c>
      <c r="F100" s="230" t="s">
        <v>553</v>
      </c>
      <c r="G100" s="231" t="s">
        <v>340</v>
      </c>
      <c r="H100" s="232">
        <v>10.35</v>
      </c>
      <c r="I100" s="233"/>
      <c r="J100" s="232">
        <f>ROUND(I100*H100,2)</f>
        <v>0</v>
      </c>
      <c r="K100" s="230" t="s">
        <v>266</v>
      </c>
      <c r="L100" s="74"/>
      <c r="M100" s="234" t="s">
        <v>40</v>
      </c>
      <c r="N100" s="235" t="s">
        <v>55</v>
      </c>
      <c r="O100" s="49"/>
      <c r="P100" s="236">
        <f>O100*H100</f>
        <v>0</v>
      </c>
      <c r="Q100" s="236">
        <v>0</v>
      </c>
      <c r="R100" s="236">
        <f>Q100*H100</f>
        <v>0</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982</v>
      </c>
    </row>
    <row r="101" spans="2:47" s="1" customFormat="1" ht="13.5">
      <c r="B101" s="48"/>
      <c r="C101" s="76"/>
      <c r="D101" s="239" t="s">
        <v>269</v>
      </c>
      <c r="E101" s="76"/>
      <c r="F101" s="240" t="s">
        <v>555</v>
      </c>
      <c r="G101" s="76"/>
      <c r="H101" s="76"/>
      <c r="I101" s="198"/>
      <c r="J101" s="76"/>
      <c r="K101" s="76"/>
      <c r="L101" s="74"/>
      <c r="M101" s="241"/>
      <c r="N101" s="49"/>
      <c r="O101" s="49"/>
      <c r="P101" s="49"/>
      <c r="Q101" s="49"/>
      <c r="R101" s="49"/>
      <c r="S101" s="49"/>
      <c r="T101" s="97"/>
      <c r="AT101" s="25" t="s">
        <v>269</v>
      </c>
      <c r="AU101" s="25" t="s">
        <v>92</v>
      </c>
    </row>
    <row r="102" spans="2:47" s="1" customFormat="1" ht="13.5">
      <c r="B102" s="48"/>
      <c r="C102" s="76"/>
      <c r="D102" s="239" t="s">
        <v>343</v>
      </c>
      <c r="E102" s="76"/>
      <c r="F102" s="242" t="s">
        <v>556</v>
      </c>
      <c r="G102" s="76"/>
      <c r="H102" s="76"/>
      <c r="I102" s="198"/>
      <c r="J102" s="76"/>
      <c r="K102" s="76"/>
      <c r="L102" s="74"/>
      <c r="M102" s="241"/>
      <c r="N102" s="49"/>
      <c r="O102" s="49"/>
      <c r="P102" s="49"/>
      <c r="Q102" s="49"/>
      <c r="R102" s="49"/>
      <c r="S102" s="49"/>
      <c r="T102" s="97"/>
      <c r="AT102" s="25" t="s">
        <v>343</v>
      </c>
      <c r="AU102" s="25" t="s">
        <v>92</v>
      </c>
    </row>
    <row r="103" spans="2:51" s="12" customFormat="1" ht="13.5">
      <c r="B103" s="253"/>
      <c r="C103" s="254"/>
      <c r="D103" s="239" t="s">
        <v>278</v>
      </c>
      <c r="E103" s="255" t="s">
        <v>40</v>
      </c>
      <c r="F103" s="256" t="s">
        <v>983</v>
      </c>
      <c r="G103" s="254"/>
      <c r="H103" s="257">
        <v>6.17</v>
      </c>
      <c r="I103" s="258"/>
      <c r="J103" s="254"/>
      <c r="K103" s="254"/>
      <c r="L103" s="259"/>
      <c r="M103" s="260"/>
      <c r="N103" s="261"/>
      <c r="O103" s="261"/>
      <c r="P103" s="261"/>
      <c r="Q103" s="261"/>
      <c r="R103" s="261"/>
      <c r="S103" s="261"/>
      <c r="T103" s="262"/>
      <c r="AT103" s="263" t="s">
        <v>278</v>
      </c>
      <c r="AU103" s="263" t="s">
        <v>92</v>
      </c>
      <c r="AV103" s="12" t="s">
        <v>92</v>
      </c>
      <c r="AW103" s="12" t="s">
        <v>47</v>
      </c>
      <c r="AX103" s="12" t="s">
        <v>84</v>
      </c>
      <c r="AY103" s="263" t="s">
        <v>261</v>
      </c>
    </row>
    <row r="104" spans="2:51" s="12" customFormat="1" ht="13.5">
      <c r="B104" s="253"/>
      <c r="C104" s="254"/>
      <c r="D104" s="239" t="s">
        <v>278</v>
      </c>
      <c r="E104" s="255" t="s">
        <v>40</v>
      </c>
      <c r="F104" s="256" t="s">
        <v>984</v>
      </c>
      <c r="G104" s="254"/>
      <c r="H104" s="257">
        <v>4.18</v>
      </c>
      <c r="I104" s="258"/>
      <c r="J104" s="254"/>
      <c r="K104" s="254"/>
      <c r="L104" s="259"/>
      <c r="M104" s="260"/>
      <c r="N104" s="261"/>
      <c r="O104" s="261"/>
      <c r="P104" s="261"/>
      <c r="Q104" s="261"/>
      <c r="R104" s="261"/>
      <c r="S104" s="261"/>
      <c r="T104" s="262"/>
      <c r="AT104" s="263" t="s">
        <v>278</v>
      </c>
      <c r="AU104" s="263" t="s">
        <v>92</v>
      </c>
      <c r="AV104" s="12" t="s">
        <v>92</v>
      </c>
      <c r="AW104" s="12" t="s">
        <v>47</v>
      </c>
      <c r="AX104" s="12" t="s">
        <v>84</v>
      </c>
      <c r="AY104" s="263" t="s">
        <v>261</v>
      </c>
    </row>
    <row r="105" spans="2:51" s="15" customFormat="1" ht="13.5">
      <c r="B105" s="290"/>
      <c r="C105" s="291"/>
      <c r="D105" s="239" t="s">
        <v>278</v>
      </c>
      <c r="E105" s="292" t="s">
        <v>40</v>
      </c>
      <c r="F105" s="293" t="s">
        <v>380</v>
      </c>
      <c r="G105" s="291"/>
      <c r="H105" s="294">
        <v>10.35</v>
      </c>
      <c r="I105" s="295"/>
      <c r="J105" s="291"/>
      <c r="K105" s="291"/>
      <c r="L105" s="296"/>
      <c r="M105" s="297"/>
      <c r="N105" s="298"/>
      <c r="O105" s="298"/>
      <c r="P105" s="298"/>
      <c r="Q105" s="298"/>
      <c r="R105" s="298"/>
      <c r="S105" s="298"/>
      <c r="T105" s="299"/>
      <c r="AT105" s="300" t="s">
        <v>278</v>
      </c>
      <c r="AU105" s="300" t="s">
        <v>92</v>
      </c>
      <c r="AV105" s="15" t="s">
        <v>287</v>
      </c>
      <c r="AW105" s="15" t="s">
        <v>47</v>
      </c>
      <c r="AX105" s="15" t="s">
        <v>24</v>
      </c>
      <c r="AY105" s="300" t="s">
        <v>261</v>
      </c>
    </row>
    <row r="106" spans="2:65" s="1" customFormat="1" ht="22.8" customHeight="1">
      <c r="B106" s="48"/>
      <c r="C106" s="228" t="s">
        <v>287</v>
      </c>
      <c r="D106" s="228" t="s">
        <v>262</v>
      </c>
      <c r="E106" s="229" t="s">
        <v>558</v>
      </c>
      <c r="F106" s="230" t="s">
        <v>559</v>
      </c>
      <c r="G106" s="231" t="s">
        <v>340</v>
      </c>
      <c r="H106" s="232">
        <v>3.11</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985</v>
      </c>
    </row>
    <row r="107" spans="2:47" s="1" customFormat="1" ht="13.5">
      <c r="B107" s="48"/>
      <c r="C107" s="76"/>
      <c r="D107" s="239" t="s">
        <v>269</v>
      </c>
      <c r="E107" s="76"/>
      <c r="F107" s="240" t="s">
        <v>561</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556</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4"/>
      <c r="F109" s="256" t="s">
        <v>986</v>
      </c>
      <c r="G109" s="254"/>
      <c r="H109" s="257">
        <v>3.11</v>
      </c>
      <c r="I109" s="258"/>
      <c r="J109" s="254"/>
      <c r="K109" s="254"/>
      <c r="L109" s="259"/>
      <c r="M109" s="260"/>
      <c r="N109" s="261"/>
      <c r="O109" s="261"/>
      <c r="P109" s="261"/>
      <c r="Q109" s="261"/>
      <c r="R109" s="261"/>
      <c r="S109" s="261"/>
      <c r="T109" s="262"/>
      <c r="AT109" s="263" t="s">
        <v>278</v>
      </c>
      <c r="AU109" s="263" t="s">
        <v>92</v>
      </c>
      <c r="AV109" s="12" t="s">
        <v>92</v>
      </c>
      <c r="AW109" s="12" t="s">
        <v>6</v>
      </c>
      <c r="AX109" s="12" t="s">
        <v>24</v>
      </c>
      <c r="AY109" s="263" t="s">
        <v>261</v>
      </c>
    </row>
    <row r="110" spans="2:65" s="1" customFormat="1" ht="14.4" customHeight="1">
      <c r="B110" s="48"/>
      <c r="C110" s="228" t="s">
        <v>260</v>
      </c>
      <c r="D110" s="228" t="s">
        <v>262</v>
      </c>
      <c r="E110" s="229" t="s">
        <v>987</v>
      </c>
      <c r="F110" s="230" t="s">
        <v>988</v>
      </c>
      <c r="G110" s="231" t="s">
        <v>474</v>
      </c>
      <c r="H110" s="232">
        <v>35</v>
      </c>
      <c r="I110" s="233"/>
      <c r="J110" s="232">
        <f>ROUND(I110*H110,2)</f>
        <v>0</v>
      </c>
      <c r="K110" s="230" t="s">
        <v>266</v>
      </c>
      <c r="L110" s="74"/>
      <c r="M110" s="234" t="s">
        <v>40</v>
      </c>
      <c r="N110" s="235" t="s">
        <v>55</v>
      </c>
      <c r="O110" s="49"/>
      <c r="P110" s="236">
        <f>O110*H110</f>
        <v>0</v>
      </c>
      <c r="Q110" s="236">
        <v>0.000200712</v>
      </c>
      <c r="R110" s="236">
        <f>Q110*H110</f>
        <v>0.00702492</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989</v>
      </c>
    </row>
    <row r="111" spans="2:47" s="1" customFormat="1" ht="13.5">
      <c r="B111" s="48"/>
      <c r="C111" s="76"/>
      <c r="D111" s="239" t="s">
        <v>269</v>
      </c>
      <c r="E111" s="76"/>
      <c r="F111" s="240" t="s">
        <v>990</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242" t="s">
        <v>991</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992</v>
      </c>
      <c r="G113" s="254"/>
      <c r="H113" s="257">
        <v>35</v>
      </c>
      <c r="I113" s="258"/>
      <c r="J113" s="254"/>
      <c r="K113" s="254"/>
      <c r="L113" s="259"/>
      <c r="M113" s="260"/>
      <c r="N113" s="261"/>
      <c r="O113" s="261"/>
      <c r="P113" s="261"/>
      <c r="Q113" s="261"/>
      <c r="R113" s="261"/>
      <c r="S113" s="261"/>
      <c r="T113" s="262"/>
      <c r="AT113" s="263" t="s">
        <v>278</v>
      </c>
      <c r="AU113" s="263" t="s">
        <v>92</v>
      </c>
      <c r="AV113" s="12" t="s">
        <v>92</v>
      </c>
      <c r="AW113" s="12" t="s">
        <v>47</v>
      </c>
      <c r="AX113" s="12" t="s">
        <v>24</v>
      </c>
      <c r="AY113" s="263" t="s">
        <v>261</v>
      </c>
    </row>
    <row r="114" spans="2:65" s="1" customFormat="1" ht="22.8" customHeight="1">
      <c r="B114" s="48"/>
      <c r="C114" s="228" t="s">
        <v>297</v>
      </c>
      <c r="D114" s="228" t="s">
        <v>262</v>
      </c>
      <c r="E114" s="229" t="s">
        <v>993</v>
      </c>
      <c r="F114" s="230" t="s">
        <v>994</v>
      </c>
      <c r="G114" s="231" t="s">
        <v>504</v>
      </c>
      <c r="H114" s="232">
        <v>41.6</v>
      </c>
      <c r="I114" s="233"/>
      <c r="J114" s="232">
        <f>ROUND(I114*H114,2)</f>
        <v>0</v>
      </c>
      <c r="K114" s="230" t="s">
        <v>266</v>
      </c>
      <c r="L114" s="74"/>
      <c r="M114" s="234" t="s">
        <v>40</v>
      </c>
      <c r="N114" s="235" t="s">
        <v>55</v>
      </c>
      <c r="O114" s="49"/>
      <c r="P114" s="236">
        <f>O114*H114</f>
        <v>0</v>
      </c>
      <c r="Q114" s="236">
        <v>0.00015</v>
      </c>
      <c r="R114" s="236">
        <f>Q114*H114</f>
        <v>0.00624</v>
      </c>
      <c r="S114" s="236">
        <v>0</v>
      </c>
      <c r="T114" s="237">
        <f>S114*H114</f>
        <v>0</v>
      </c>
      <c r="AR114" s="25" t="s">
        <v>287</v>
      </c>
      <c r="AT114" s="25" t="s">
        <v>262</v>
      </c>
      <c r="AU114" s="25" t="s">
        <v>92</v>
      </c>
      <c r="AY114" s="25" t="s">
        <v>261</v>
      </c>
      <c r="BE114" s="238">
        <f>IF(N114="základní",J114,0)</f>
        <v>0</v>
      </c>
      <c r="BF114" s="238">
        <f>IF(N114="snížená",J114,0)</f>
        <v>0</v>
      </c>
      <c r="BG114" s="238">
        <f>IF(N114="zákl. přenesená",J114,0)</f>
        <v>0</v>
      </c>
      <c r="BH114" s="238">
        <f>IF(N114="sníž. přenesená",J114,0)</f>
        <v>0</v>
      </c>
      <c r="BI114" s="238">
        <f>IF(N114="nulová",J114,0)</f>
        <v>0</v>
      </c>
      <c r="BJ114" s="25" t="s">
        <v>24</v>
      </c>
      <c r="BK114" s="238">
        <f>ROUND(I114*H114,2)</f>
        <v>0</v>
      </c>
      <c r="BL114" s="25" t="s">
        <v>287</v>
      </c>
      <c r="BM114" s="25" t="s">
        <v>995</v>
      </c>
    </row>
    <row r="115" spans="2:47" s="1" customFormat="1" ht="13.5">
      <c r="B115" s="48"/>
      <c r="C115" s="76"/>
      <c r="D115" s="239" t="s">
        <v>269</v>
      </c>
      <c r="E115" s="76"/>
      <c r="F115" s="240" t="s">
        <v>996</v>
      </c>
      <c r="G115" s="76"/>
      <c r="H115" s="76"/>
      <c r="I115" s="198"/>
      <c r="J115" s="76"/>
      <c r="K115" s="76"/>
      <c r="L115" s="74"/>
      <c r="M115" s="241"/>
      <c r="N115" s="49"/>
      <c r="O115" s="49"/>
      <c r="P115" s="49"/>
      <c r="Q115" s="49"/>
      <c r="R115" s="49"/>
      <c r="S115" s="49"/>
      <c r="T115" s="97"/>
      <c r="AT115" s="25" t="s">
        <v>269</v>
      </c>
      <c r="AU115" s="25" t="s">
        <v>92</v>
      </c>
    </row>
    <row r="116" spans="2:47" s="1" customFormat="1" ht="13.5">
      <c r="B116" s="48"/>
      <c r="C116" s="76"/>
      <c r="D116" s="239" t="s">
        <v>343</v>
      </c>
      <c r="E116" s="76"/>
      <c r="F116" s="242" t="s">
        <v>997</v>
      </c>
      <c r="G116" s="76"/>
      <c r="H116" s="76"/>
      <c r="I116" s="198"/>
      <c r="J116" s="76"/>
      <c r="K116" s="76"/>
      <c r="L116" s="74"/>
      <c r="M116" s="241"/>
      <c r="N116" s="49"/>
      <c r="O116" s="49"/>
      <c r="P116" s="49"/>
      <c r="Q116" s="49"/>
      <c r="R116" s="49"/>
      <c r="S116" s="49"/>
      <c r="T116" s="97"/>
      <c r="AT116" s="25" t="s">
        <v>343</v>
      </c>
      <c r="AU116" s="25" t="s">
        <v>92</v>
      </c>
    </row>
    <row r="117" spans="2:51" s="12" customFormat="1" ht="13.5">
      <c r="B117" s="253"/>
      <c r="C117" s="254"/>
      <c r="D117" s="239" t="s">
        <v>278</v>
      </c>
      <c r="E117" s="255" t="s">
        <v>40</v>
      </c>
      <c r="F117" s="256" t="s">
        <v>998</v>
      </c>
      <c r="G117" s="254"/>
      <c r="H117" s="257">
        <v>41.6</v>
      </c>
      <c r="I117" s="258"/>
      <c r="J117" s="254"/>
      <c r="K117" s="254"/>
      <c r="L117" s="259"/>
      <c r="M117" s="260"/>
      <c r="N117" s="261"/>
      <c r="O117" s="261"/>
      <c r="P117" s="261"/>
      <c r="Q117" s="261"/>
      <c r="R117" s="261"/>
      <c r="S117" s="261"/>
      <c r="T117" s="262"/>
      <c r="AT117" s="263" t="s">
        <v>278</v>
      </c>
      <c r="AU117" s="263" t="s">
        <v>92</v>
      </c>
      <c r="AV117" s="12" t="s">
        <v>92</v>
      </c>
      <c r="AW117" s="12" t="s">
        <v>47</v>
      </c>
      <c r="AX117" s="12" t="s">
        <v>24</v>
      </c>
      <c r="AY117" s="263" t="s">
        <v>261</v>
      </c>
    </row>
    <row r="118" spans="2:65" s="1" customFormat="1" ht="22.8" customHeight="1">
      <c r="B118" s="48"/>
      <c r="C118" s="228" t="s">
        <v>303</v>
      </c>
      <c r="D118" s="228" t="s">
        <v>262</v>
      </c>
      <c r="E118" s="229" t="s">
        <v>999</v>
      </c>
      <c r="F118" s="230" t="s">
        <v>1000</v>
      </c>
      <c r="G118" s="231" t="s">
        <v>504</v>
      </c>
      <c r="H118" s="232">
        <v>41.6</v>
      </c>
      <c r="I118" s="233"/>
      <c r="J118" s="232">
        <f>ROUND(I118*H118,2)</f>
        <v>0</v>
      </c>
      <c r="K118" s="230" t="s">
        <v>266</v>
      </c>
      <c r="L118" s="74"/>
      <c r="M118" s="234" t="s">
        <v>40</v>
      </c>
      <c r="N118" s="235" t="s">
        <v>55</v>
      </c>
      <c r="O118" s="49"/>
      <c r="P118" s="236">
        <f>O118*H118</f>
        <v>0</v>
      </c>
      <c r="Q118" s="236">
        <v>0.0050076</v>
      </c>
      <c r="R118" s="236">
        <f>Q118*H118</f>
        <v>0.20831616</v>
      </c>
      <c r="S118" s="236">
        <v>0</v>
      </c>
      <c r="T118" s="237">
        <f>S118*H118</f>
        <v>0</v>
      </c>
      <c r="AR118" s="25" t="s">
        <v>287</v>
      </c>
      <c r="AT118" s="25" t="s">
        <v>262</v>
      </c>
      <c r="AU118" s="25" t="s">
        <v>92</v>
      </c>
      <c r="AY118" s="25" t="s">
        <v>261</v>
      </c>
      <c r="BE118" s="238">
        <f>IF(N118="základní",J118,0)</f>
        <v>0</v>
      </c>
      <c r="BF118" s="238">
        <f>IF(N118="snížená",J118,0)</f>
        <v>0</v>
      </c>
      <c r="BG118" s="238">
        <f>IF(N118="zákl. přenesená",J118,0)</f>
        <v>0</v>
      </c>
      <c r="BH118" s="238">
        <f>IF(N118="sníž. přenesená",J118,0)</f>
        <v>0</v>
      </c>
      <c r="BI118" s="238">
        <f>IF(N118="nulová",J118,0)</f>
        <v>0</v>
      </c>
      <c r="BJ118" s="25" t="s">
        <v>24</v>
      </c>
      <c r="BK118" s="238">
        <f>ROUND(I118*H118,2)</f>
        <v>0</v>
      </c>
      <c r="BL118" s="25" t="s">
        <v>287</v>
      </c>
      <c r="BM118" s="25" t="s">
        <v>1001</v>
      </c>
    </row>
    <row r="119" spans="2:47" s="1" customFormat="1" ht="13.5">
      <c r="B119" s="48"/>
      <c r="C119" s="76"/>
      <c r="D119" s="239" t="s">
        <v>269</v>
      </c>
      <c r="E119" s="76"/>
      <c r="F119" s="240" t="s">
        <v>1002</v>
      </c>
      <c r="G119" s="76"/>
      <c r="H119" s="76"/>
      <c r="I119" s="198"/>
      <c r="J119" s="76"/>
      <c r="K119" s="76"/>
      <c r="L119" s="74"/>
      <c r="M119" s="241"/>
      <c r="N119" s="49"/>
      <c r="O119" s="49"/>
      <c r="P119" s="49"/>
      <c r="Q119" s="49"/>
      <c r="R119" s="49"/>
      <c r="S119" s="49"/>
      <c r="T119" s="97"/>
      <c r="AT119" s="25" t="s">
        <v>269</v>
      </c>
      <c r="AU119" s="25" t="s">
        <v>92</v>
      </c>
    </row>
    <row r="120" spans="2:47" s="1" customFormat="1" ht="13.5">
      <c r="B120" s="48"/>
      <c r="C120" s="76"/>
      <c r="D120" s="239" t="s">
        <v>343</v>
      </c>
      <c r="E120" s="76"/>
      <c r="F120" s="242" t="s">
        <v>997</v>
      </c>
      <c r="G120" s="76"/>
      <c r="H120" s="76"/>
      <c r="I120" s="198"/>
      <c r="J120" s="76"/>
      <c r="K120" s="76"/>
      <c r="L120" s="74"/>
      <c r="M120" s="241"/>
      <c r="N120" s="49"/>
      <c r="O120" s="49"/>
      <c r="P120" s="49"/>
      <c r="Q120" s="49"/>
      <c r="R120" s="49"/>
      <c r="S120" s="49"/>
      <c r="T120" s="97"/>
      <c r="AT120" s="25" t="s">
        <v>343</v>
      </c>
      <c r="AU120" s="25" t="s">
        <v>92</v>
      </c>
    </row>
    <row r="121" spans="2:51" s="12" customFormat="1" ht="13.5">
      <c r="B121" s="253"/>
      <c r="C121" s="254"/>
      <c r="D121" s="239" t="s">
        <v>278</v>
      </c>
      <c r="E121" s="255" t="s">
        <v>40</v>
      </c>
      <c r="F121" s="256" t="s">
        <v>998</v>
      </c>
      <c r="G121" s="254"/>
      <c r="H121" s="257">
        <v>41.6</v>
      </c>
      <c r="I121" s="258"/>
      <c r="J121" s="254"/>
      <c r="K121" s="254"/>
      <c r="L121" s="259"/>
      <c r="M121" s="260"/>
      <c r="N121" s="261"/>
      <c r="O121" s="261"/>
      <c r="P121" s="261"/>
      <c r="Q121" s="261"/>
      <c r="R121" s="261"/>
      <c r="S121" s="261"/>
      <c r="T121" s="262"/>
      <c r="AT121" s="263" t="s">
        <v>278</v>
      </c>
      <c r="AU121" s="263" t="s">
        <v>92</v>
      </c>
      <c r="AV121" s="12" t="s">
        <v>92</v>
      </c>
      <c r="AW121" s="12" t="s">
        <v>47</v>
      </c>
      <c r="AX121" s="12" t="s">
        <v>24</v>
      </c>
      <c r="AY121" s="263" t="s">
        <v>261</v>
      </c>
    </row>
    <row r="122" spans="2:65" s="1" customFormat="1" ht="14.4" customHeight="1">
      <c r="B122" s="48"/>
      <c r="C122" s="301" t="s">
        <v>308</v>
      </c>
      <c r="D122" s="301" t="s">
        <v>510</v>
      </c>
      <c r="E122" s="302" t="s">
        <v>1003</v>
      </c>
      <c r="F122" s="303" t="s">
        <v>1004</v>
      </c>
      <c r="G122" s="304" t="s">
        <v>363</v>
      </c>
      <c r="H122" s="305">
        <v>4.28</v>
      </c>
      <c r="I122" s="306"/>
      <c r="J122" s="305">
        <f>ROUND(I122*H122,2)</f>
        <v>0</v>
      </c>
      <c r="K122" s="303" t="s">
        <v>40</v>
      </c>
      <c r="L122" s="307"/>
      <c r="M122" s="308" t="s">
        <v>40</v>
      </c>
      <c r="N122" s="309" t="s">
        <v>55</v>
      </c>
      <c r="O122" s="49"/>
      <c r="P122" s="236">
        <f>O122*H122</f>
        <v>0</v>
      </c>
      <c r="Q122" s="236">
        <v>1</v>
      </c>
      <c r="R122" s="236">
        <f>Q122*H122</f>
        <v>4.28</v>
      </c>
      <c r="S122" s="236">
        <v>0</v>
      </c>
      <c r="T122" s="237">
        <f>S122*H122</f>
        <v>0</v>
      </c>
      <c r="AR122" s="25" t="s">
        <v>308</v>
      </c>
      <c r="AT122" s="25" t="s">
        <v>510</v>
      </c>
      <c r="AU122" s="25" t="s">
        <v>92</v>
      </c>
      <c r="AY122" s="25" t="s">
        <v>261</v>
      </c>
      <c r="BE122" s="238">
        <f>IF(N122="základní",J122,0)</f>
        <v>0</v>
      </c>
      <c r="BF122" s="238">
        <f>IF(N122="snížená",J122,0)</f>
        <v>0</v>
      </c>
      <c r="BG122" s="238">
        <f>IF(N122="zákl. přenesená",J122,0)</f>
        <v>0</v>
      </c>
      <c r="BH122" s="238">
        <f>IF(N122="sníž. přenesená",J122,0)</f>
        <v>0</v>
      </c>
      <c r="BI122" s="238">
        <f>IF(N122="nulová",J122,0)</f>
        <v>0</v>
      </c>
      <c r="BJ122" s="25" t="s">
        <v>24</v>
      </c>
      <c r="BK122" s="238">
        <f>ROUND(I122*H122,2)</f>
        <v>0</v>
      </c>
      <c r="BL122" s="25" t="s">
        <v>287</v>
      </c>
      <c r="BM122" s="25" t="s">
        <v>1005</v>
      </c>
    </row>
    <row r="123" spans="2:47" s="1" customFormat="1" ht="13.5">
      <c r="B123" s="48"/>
      <c r="C123" s="76"/>
      <c r="D123" s="239" t="s">
        <v>269</v>
      </c>
      <c r="E123" s="76"/>
      <c r="F123" s="240" t="s">
        <v>1006</v>
      </c>
      <c r="G123" s="76"/>
      <c r="H123" s="76"/>
      <c r="I123" s="198"/>
      <c r="J123" s="76"/>
      <c r="K123" s="76"/>
      <c r="L123" s="74"/>
      <c r="M123" s="241"/>
      <c r="N123" s="49"/>
      <c r="O123" s="49"/>
      <c r="P123" s="49"/>
      <c r="Q123" s="49"/>
      <c r="R123" s="49"/>
      <c r="S123" s="49"/>
      <c r="T123" s="97"/>
      <c r="AT123" s="25" t="s">
        <v>269</v>
      </c>
      <c r="AU123" s="25" t="s">
        <v>92</v>
      </c>
    </row>
    <row r="124" spans="2:47" s="1" customFormat="1" ht="13.5">
      <c r="B124" s="48"/>
      <c r="C124" s="76"/>
      <c r="D124" s="239" t="s">
        <v>271</v>
      </c>
      <c r="E124" s="76"/>
      <c r="F124" s="242" t="s">
        <v>1007</v>
      </c>
      <c r="G124" s="76"/>
      <c r="H124" s="76"/>
      <c r="I124" s="198"/>
      <c r="J124" s="76"/>
      <c r="K124" s="76"/>
      <c r="L124" s="74"/>
      <c r="M124" s="241"/>
      <c r="N124" s="49"/>
      <c r="O124" s="49"/>
      <c r="P124" s="49"/>
      <c r="Q124" s="49"/>
      <c r="R124" s="49"/>
      <c r="S124" s="49"/>
      <c r="T124" s="97"/>
      <c r="AT124" s="25" t="s">
        <v>271</v>
      </c>
      <c r="AU124" s="25" t="s">
        <v>92</v>
      </c>
    </row>
    <row r="125" spans="2:51" s="12" customFormat="1" ht="13.5">
      <c r="B125" s="253"/>
      <c r="C125" s="254"/>
      <c r="D125" s="239" t="s">
        <v>278</v>
      </c>
      <c r="E125" s="255" t="s">
        <v>40</v>
      </c>
      <c r="F125" s="256" t="s">
        <v>1008</v>
      </c>
      <c r="G125" s="254"/>
      <c r="H125" s="257">
        <v>4.28</v>
      </c>
      <c r="I125" s="258"/>
      <c r="J125" s="254"/>
      <c r="K125" s="254"/>
      <c r="L125" s="259"/>
      <c r="M125" s="260"/>
      <c r="N125" s="261"/>
      <c r="O125" s="261"/>
      <c r="P125" s="261"/>
      <c r="Q125" s="261"/>
      <c r="R125" s="261"/>
      <c r="S125" s="261"/>
      <c r="T125" s="262"/>
      <c r="AT125" s="263" t="s">
        <v>278</v>
      </c>
      <c r="AU125" s="263" t="s">
        <v>92</v>
      </c>
      <c r="AV125" s="12" t="s">
        <v>92</v>
      </c>
      <c r="AW125" s="12" t="s">
        <v>47</v>
      </c>
      <c r="AX125" s="12" t="s">
        <v>24</v>
      </c>
      <c r="AY125" s="263" t="s">
        <v>261</v>
      </c>
    </row>
    <row r="126" spans="2:65" s="1" customFormat="1" ht="22.8" customHeight="1">
      <c r="B126" s="48"/>
      <c r="C126" s="228" t="s">
        <v>313</v>
      </c>
      <c r="D126" s="228" t="s">
        <v>262</v>
      </c>
      <c r="E126" s="229" t="s">
        <v>632</v>
      </c>
      <c r="F126" s="230" t="s">
        <v>633</v>
      </c>
      <c r="G126" s="231" t="s">
        <v>340</v>
      </c>
      <c r="H126" s="232">
        <v>2.53</v>
      </c>
      <c r="I126" s="233"/>
      <c r="J126" s="232">
        <f>ROUND(I126*H126,2)</f>
        <v>0</v>
      </c>
      <c r="K126" s="230" t="s">
        <v>266</v>
      </c>
      <c r="L126" s="74"/>
      <c r="M126" s="234" t="s">
        <v>40</v>
      </c>
      <c r="N126" s="235" t="s">
        <v>55</v>
      </c>
      <c r="O126" s="49"/>
      <c r="P126" s="236">
        <f>O126*H126</f>
        <v>0</v>
      </c>
      <c r="Q126" s="236">
        <v>0</v>
      </c>
      <c r="R126" s="236">
        <f>Q126*H126</f>
        <v>0</v>
      </c>
      <c r="S126" s="236">
        <v>0</v>
      </c>
      <c r="T126" s="237">
        <f>S126*H126</f>
        <v>0</v>
      </c>
      <c r="AR126" s="25" t="s">
        <v>287</v>
      </c>
      <c r="AT126" s="25" t="s">
        <v>262</v>
      </c>
      <c r="AU126" s="25" t="s">
        <v>92</v>
      </c>
      <c r="AY126" s="25" t="s">
        <v>261</v>
      </c>
      <c r="BE126" s="238">
        <f>IF(N126="základní",J126,0)</f>
        <v>0</v>
      </c>
      <c r="BF126" s="238">
        <f>IF(N126="snížená",J126,0)</f>
        <v>0</v>
      </c>
      <c r="BG126" s="238">
        <f>IF(N126="zákl. přenesená",J126,0)</f>
        <v>0</v>
      </c>
      <c r="BH126" s="238">
        <f>IF(N126="sníž. přenesená",J126,0)</f>
        <v>0</v>
      </c>
      <c r="BI126" s="238">
        <f>IF(N126="nulová",J126,0)</f>
        <v>0</v>
      </c>
      <c r="BJ126" s="25" t="s">
        <v>24</v>
      </c>
      <c r="BK126" s="238">
        <f>ROUND(I126*H126,2)</f>
        <v>0</v>
      </c>
      <c r="BL126" s="25" t="s">
        <v>287</v>
      </c>
      <c r="BM126" s="25" t="s">
        <v>1009</v>
      </c>
    </row>
    <row r="127" spans="2:47" s="1" customFormat="1" ht="13.5">
      <c r="B127" s="48"/>
      <c r="C127" s="76"/>
      <c r="D127" s="239" t="s">
        <v>269</v>
      </c>
      <c r="E127" s="76"/>
      <c r="F127" s="240" t="s">
        <v>635</v>
      </c>
      <c r="G127" s="76"/>
      <c r="H127" s="76"/>
      <c r="I127" s="198"/>
      <c r="J127" s="76"/>
      <c r="K127" s="76"/>
      <c r="L127" s="74"/>
      <c r="M127" s="241"/>
      <c r="N127" s="49"/>
      <c r="O127" s="49"/>
      <c r="P127" s="49"/>
      <c r="Q127" s="49"/>
      <c r="R127" s="49"/>
      <c r="S127" s="49"/>
      <c r="T127" s="97"/>
      <c r="AT127" s="25" t="s">
        <v>269</v>
      </c>
      <c r="AU127" s="25" t="s">
        <v>92</v>
      </c>
    </row>
    <row r="128" spans="2:47" s="1" customFormat="1" ht="13.5">
      <c r="B128" s="48"/>
      <c r="C128" s="76"/>
      <c r="D128" s="239" t="s">
        <v>343</v>
      </c>
      <c r="E128" s="76"/>
      <c r="F128" s="310" t="s">
        <v>636</v>
      </c>
      <c r="G128" s="76"/>
      <c r="H128" s="76"/>
      <c r="I128" s="198"/>
      <c r="J128" s="76"/>
      <c r="K128" s="76"/>
      <c r="L128" s="74"/>
      <c r="M128" s="241"/>
      <c r="N128" s="49"/>
      <c r="O128" s="49"/>
      <c r="P128" s="49"/>
      <c r="Q128" s="49"/>
      <c r="R128" s="49"/>
      <c r="S128" s="49"/>
      <c r="T128" s="97"/>
      <c r="AT128" s="25" t="s">
        <v>343</v>
      </c>
      <c r="AU128" s="25" t="s">
        <v>92</v>
      </c>
    </row>
    <row r="129" spans="2:51" s="12" customFormat="1" ht="13.5">
      <c r="B129" s="253"/>
      <c r="C129" s="254"/>
      <c r="D129" s="239" t="s">
        <v>278</v>
      </c>
      <c r="E129" s="255" t="s">
        <v>40</v>
      </c>
      <c r="F129" s="256" t="s">
        <v>1010</v>
      </c>
      <c r="G129" s="254"/>
      <c r="H129" s="257">
        <v>1.39</v>
      </c>
      <c r="I129" s="258"/>
      <c r="J129" s="254"/>
      <c r="K129" s="254"/>
      <c r="L129" s="259"/>
      <c r="M129" s="260"/>
      <c r="N129" s="261"/>
      <c r="O129" s="261"/>
      <c r="P129" s="261"/>
      <c r="Q129" s="261"/>
      <c r="R129" s="261"/>
      <c r="S129" s="261"/>
      <c r="T129" s="262"/>
      <c r="AT129" s="263" t="s">
        <v>278</v>
      </c>
      <c r="AU129" s="263" t="s">
        <v>92</v>
      </c>
      <c r="AV129" s="12" t="s">
        <v>92</v>
      </c>
      <c r="AW129" s="12" t="s">
        <v>47</v>
      </c>
      <c r="AX129" s="12" t="s">
        <v>84</v>
      </c>
      <c r="AY129" s="263" t="s">
        <v>261</v>
      </c>
    </row>
    <row r="130" spans="2:51" s="12" customFormat="1" ht="13.5">
      <c r="B130" s="253"/>
      <c r="C130" s="254"/>
      <c r="D130" s="239" t="s">
        <v>278</v>
      </c>
      <c r="E130" s="255" t="s">
        <v>40</v>
      </c>
      <c r="F130" s="256" t="s">
        <v>1011</v>
      </c>
      <c r="G130" s="254"/>
      <c r="H130" s="257">
        <v>1.14</v>
      </c>
      <c r="I130" s="258"/>
      <c r="J130" s="254"/>
      <c r="K130" s="254"/>
      <c r="L130" s="259"/>
      <c r="M130" s="260"/>
      <c r="N130" s="261"/>
      <c r="O130" s="261"/>
      <c r="P130" s="261"/>
      <c r="Q130" s="261"/>
      <c r="R130" s="261"/>
      <c r="S130" s="261"/>
      <c r="T130" s="262"/>
      <c r="AT130" s="263" t="s">
        <v>278</v>
      </c>
      <c r="AU130" s="263" t="s">
        <v>92</v>
      </c>
      <c r="AV130" s="12" t="s">
        <v>92</v>
      </c>
      <c r="AW130" s="12" t="s">
        <v>47</v>
      </c>
      <c r="AX130" s="12" t="s">
        <v>84</v>
      </c>
      <c r="AY130" s="263" t="s">
        <v>261</v>
      </c>
    </row>
    <row r="131" spans="2:51" s="15" customFormat="1" ht="13.5">
      <c r="B131" s="290"/>
      <c r="C131" s="291"/>
      <c r="D131" s="239" t="s">
        <v>278</v>
      </c>
      <c r="E131" s="292" t="s">
        <v>40</v>
      </c>
      <c r="F131" s="293" t="s">
        <v>380</v>
      </c>
      <c r="G131" s="291"/>
      <c r="H131" s="294">
        <v>2.53</v>
      </c>
      <c r="I131" s="295"/>
      <c r="J131" s="291"/>
      <c r="K131" s="291"/>
      <c r="L131" s="296"/>
      <c r="M131" s="297"/>
      <c r="N131" s="298"/>
      <c r="O131" s="298"/>
      <c r="P131" s="298"/>
      <c r="Q131" s="298"/>
      <c r="R131" s="298"/>
      <c r="S131" s="298"/>
      <c r="T131" s="299"/>
      <c r="AT131" s="300" t="s">
        <v>278</v>
      </c>
      <c r="AU131" s="300" t="s">
        <v>92</v>
      </c>
      <c r="AV131" s="15" t="s">
        <v>287</v>
      </c>
      <c r="AW131" s="15" t="s">
        <v>47</v>
      </c>
      <c r="AX131" s="15" t="s">
        <v>24</v>
      </c>
      <c r="AY131" s="300" t="s">
        <v>261</v>
      </c>
    </row>
    <row r="132" spans="2:65" s="1" customFormat="1" ht="22.8" customHeight="1">
      <c r="B132" s="48"/>
      <c r="C132" s="228" t="s">
        <v>29</v>
      </c>
      <c r="D132" s="228" t="s">
        <v>262</v>
      </c>
      <c r="E132" s="229" t="s">
        <v>661</v>
      </c>
      <c r="F132" s="230" t="s">
        <v>662</v>
      </c>
      <c r="G132" s="231" t="s">
        <v>504</v>
      </c>
      <c r="H132" s="232">
        <v>179.54</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1012</v>
      </c>
    </row>
    <row r="133" spans="2:47" s="1" customFormat="1" ht="13.5">
      <c r="B133" s="48"/>
      <c r="C133" s="76"/>
      <c r="D133" s="239" t="s">
        <v>269</v>
      </c>
      <c r="E133" s="76"/>
      <c r="F133" s="240" t="s">
        <v>664</v>
      </c>
      <c r="G133" s="76"/>
      <c r="H133" s="76"/>
      <c r="I133" s="198"/>
      <c r="J133" s="76"/>
      <c r="K133" s="76"/>
      <c r="L133" s="74"/>
      <c r="M133" s="241"/>
      <c r="N133" s="49"/>
      <c r="O133" s="49"/>
      <c r="P133" s="49"/>
      <c r="Q133" s="49"/>
      <c r="R133" s="49"/>
      <c r="S133" s="49"/>
      <c r="T133" s="97"/>
      <c r="AT133" s="25" t="s">
        <v>269</v>
      </c>
      <c r="AU133" s="25" t="s">
        <v>92</v>
      </c>
    </row>
    <row r="134" spans="2:51" s="12" customFormat="1" ht="13.5">
      <c r="B134" s="253"/>
      <c r="C134" s="254"/>
      <c r="D134" s="239" t="s">
        <v>278</v>
      </c>
      <c r="E134" s="255" t="s">
        <v>40</v>
      </c>
      <c r="F134" s="256" t="s">
        <v>1013</v>
      </c>
      <c r="G134" s="254"/>
      <c r="H134" s="257">
        <v>179.54</v>
      </c>
      <c r="I134" s="258"/>
      <c r="J134" s="254"/>
      <c r="K134" s="254"/>
      <c r="L134" s="259"/>
      <c r="M134" s="260"/>
      <c r="N134" s="261"/>
      <c r="O134" s="261"/>
      <c r="P134" s="261"/>
      <c r="Q134" s="261"/>
      <c r="R134" s="261"/>
      <c r="S134" s="261"/>
      <c r="T134" s="262"/>
      <c r="AT134" s="263" t="s">
        <v>278</v>
      </c>
      <c r="AU134" s="263" t="s">
        <v>92</v>
      </c>
      <c r="AV134" s="12" t="s">
        <v>92</v>
      </c>
      <c r="AW134" s="12" t="s">
        <v>47</v>
      </c>
      <c r="AX134" s="12" t="s">
        <v>24</v>
      </c>
      <c r="AY134" s="263" t="s">
        <v>261</v>
      </c>
    </row>
    <row r="135" spans="2:65" s="1" customFormat="1" ht="22.8" customHeight="1">
      <c r="B135" s="48"/>
      <c r="C135" s="228" t="s">
        <v>324</v>
      </c>
      <c r="D135" s="228" t="s">
        <v>262</v>
      </c>
      <c r="E135" s="229" t="s">
        <v>667</v>
      </c>
      <c r="F135" s="230" t="s">
        <v>668</v>
      </c>
      <c r="G135" s="231" t="s">
        <v>504</v>
      </c>
      <c r="H135" s="232">
        <v>60.3</v>
      </c>
      <c r="I135" s="233"/>
      <c r="J135" s="232">
        <f>ROUND(I135*H135,2)</f>
        <v>0</v>
      </c>
      <c r="K135" s="230" t="s">
        <v>266</v>
      </c>
      <c r="L135" s="74"/>
      <c r="M135" s="234" t="s">
        <v>40</v>
      </c>
      <c r="N135" s="235" t="s">
        <v>55</v>
      </c>
      <c r="O135" s="49"/>
      <c r="P135" s="236">
        <f>O135*H135</f>
        <v>0</v>
      </c>
      <c r="Q135" s="236">
        <v>0</v>
      </c>
      <c r="R135" s="236">
        <f>Q135*H135</f>
        <v>0</v>
      </c>
      <c r="S135" s="236">
        <v>0</v>
      </c>
      <c r="T135" s="237">
        <f>S135*H135</f>
        <v>0</v>
      </c>
      <c r="AR135" s="25" t="s">
        <v>287</v>
      </c>
      <c r="AT135" s="25" t="s">
        <v>262</v>
      </c>
      <c r="AU135" s="25" t="s">
        <v>92</v>
      </c>
      <c r="AY135" s="25" t="s">
        <v>261</v>
      </c>
      <c r="BE135" s="238">
        <f>IF(N135="základní",J135,0)</f>
        <v>0</v>
      </c>
      <c r="BF135" s="238">
        <f>IF(N135="snížená",J135,0)</f>
        <v>0</v>
      </c>
      <c r="BG135" s="238">
        <f>IF(N135="zákl. přenesená",J135,0)</f>
        <v>0</v>
      </c>
      <c r="BH135" s="238">
        <f>IF(N135="sníž. přenesená",J135,0)</f>
        <v>0</v>
      </c>
      <c r="BI135" s="238">
        <f>IF(N135="nulová",J135,0)</f>
        <v>0</v>
      </c>
      <c r="BJ135" s="25" t="s">
        <v>24</v>
      </c>
      <c r="BK135" s="238">
        <f>ROUND(I135*H135,2)</f>
        <v>0</v>
      </c>
      <c r="BL135" s="25" t="s">
        <v>287</v>
      </c>
      <c r="BM135" s="25" t="s">
        <v>1014</v>
      </c>
    </row>
    <row r="136" spans="2:47" s="1" customFormat="1" ht="13.5">
      <c r="B136" s="48"/>
      <c r="C136" s="76"/>
      <c r="D136" s="239" t="s">
        <v>269</v>
      </c>
      <c r="E136" s="76"/>
      <c r="F136" s="240" t="s">
        <v>670</v>
      </c>
      <c r="G136" s="76"/>
      <c r="H136" s="76"/>
      <c r="I136" s="198"/>
      <c r="J136" s="76"/>
      <c r="K136" s="76"/>
      <c r="L136" s="74"/>
      <c r="M136" s="241"/>
      <c r="N136" s="49"/>
      <c r="O136" s="49"/>
      <c r="P136" s="49"/>
      <c r="Q136" s="49"/>
      <c r="R136" s="49"/>
      <c r="S136" s="49"/>
      <c r="T136" s="97"/>
      <c r="AT136" s="25" t="s">
        <v>269</v>
      </c>
      <c r="AU136" s="25" t="s">
        <v>92</v>
      </c>
    </row>
    <row r="137" spans="2:51" s="12" customFormat="1" ht="13.5">
      <c r="B137" s="253"/>
      <c r="C137" s="254"/>
      <c r="D137" s="239" t="s">
        <v>278</v>
      </c>
      <c r="E137" s="255" t="s">
        <v>40</v>
      </c>
      <c r="F137" s="256" t="s">
        <v>1015</v>
      </c>
      <c r="G137" s="254"/>
      <c r="H137" s="257">
        <v>60.3</v>
      </c>
      <c r="I137" s="258"/>
      <c r="J137" s="254"/>
      <c r="K137" s="254"/>
      <c r="L137" s="259"/>
      <c r="M137" s="260"/>
      <c r="N137" s="261"/>
      <c r="O137" s="261"/>
      <c r="P137" s="261"/>
      <c r="Q137" s="261"/>
      <c r="R137" s="261"/>
      <c r="S137" s="261"/>
      <c r="T137" s="262"/>
      <c r="AT137" s="263" t="s">
        <v>278</v>
      </c>
      <c r="AU137" s="263" t="s">
        <v>92</v>
      </c>
      <c r="AV137" s="12" t="s">
        <v>92</v>
      </c>
      <c r="AW137" s="12" t="s">
        <v>47</v>
      </c>
      <c r="AX137" s="12" t="s">
        <v>24</v>
      </c>
      <c r="AY137" s="263" t="s">
        <v>261</v>
      </c>
    </row>
    <row r="138" spans="2:65" s="1" customFormat="1" ht="22.8" customHeight="1">
      <c r="B138" s="48"/>
      <c r="C138" s="228" t="s">
        <v>538</v>
      </c>
      <c r="D138" s="228" t="s">
        <v>262</v>
      </c>
      <c r="E138" s="229" t="s">
        <v>1016</v>
      </c>
      <c r="F138" s="230" t="s">
        <v>1017</v>
      </c>
      <c r="G138" s="231" t="s">
        <v>504</v>
      </c>
      <c r="H138" s="232">
        <v>116</v>
      </c>
      <c r="I138" s="233"/>
      <c r="J138" s="232">
        <f>ROUND(I138*H138,2)</f>
        <v>0</v>
      </c>
      <c r="K138" s="230" t="s">
        <v>266</v>
      </c>
      <c r="L138" s="74"/>
      <c r="M138" s="234" t="s">
        <v>40</v>
      </c>
      <c r="N138" s="235" t="s">
        <v>55</v>
      </c>
      <c r="O138" s="49"/>
      <c r="P138" s="236">
        <f>O138*H138</f>
        <v>0</v>
      </c>
      <c r="Q138" s="236">
        <v>0</v>
      </c>
      <c r="R138" s="236">
        <f>Q138*H138</f>
        <v>0</v>
      </c>
      <c r="S138" s="236">
        <v>0</v>
      </c>
      <c r="T138" s="237">
        <f>S138*H138</f>
        <v>0</v>
      </c>
      <c r="AR138" s="25" t="s">
        <v>287</v>
      </c>
      <c r="AT138" s="25" t="s">
        <v>262</v>
      </c>
      <c r="AU138" s="25" t="s">
        <v>92</v>
      </c>
      <c r="AY138" s="25" t="s">
        <v>261</v>
      </c>
      <c r="BE138" s="238">
        <f>IF(N138="základní",J138,0)</f>
        <v>0</v>
      </c>
      <c r="BF138" s="238">
        <f>IF(N138="snížená",J138,0)</f>
        <v>0</v>
      </c>
      <c r="BG138" s="238">
        <f>IF(N138="zákl. přenesená",J138,0)</f>
        <v>0</v>
      </c>
      <c r="BH138" s="238">
        <f>IF(N138="sníž. přenesená",J138,0)</f>
        <v>0</v>
      </c>
      <c r="BI138" s="238">
        <f>IF(N138="nulová",J138,0)</f>
        <v>0</v>
      </c>
      <c r="BJ138" s="25" t="s">
        <v>24</v>
      </c>
      <c r="BK138" s="238">
        <f>ROUND(I138*H138,2)</f>
        <v>0</v>
      </c>
      <c r="BL138" s="25" t="s">
        <v>287</v>
      </c>
      <c r="BM138" s="25" t="s">
        <v>1018</v>
      </c>
    </row>
    <row r="139" spans="2:47" s="1" customFormat="1" ht="13.5">
      <c r="B139" s="48"/>
      <c r="C139" s="76"/>
      <c r="D139" s="239" t="s">
        <v>269</v>
      </c>
      <c r="E139" s="76"/>
      <c r="F139" s="240" t="s">
        <v>1019</v>
      </c>
      <c r="G139" s="76"/>
      <c r="H139" s="76"/>
      <c r="I139" s="198"/>
      <c r="J139" s="76"/>
      <c r="K139" s="76"/>
      <c r="L139" s="74"/>
      <c r="M139" s="241"/>
      <c r="N139" s="49"/>
      <c r="O139" s="49"/>
      <c r="P139" s="49"/>
      <c r="Q139" s="49"/>
      <c r="R139" s="49"/>
      <c r="S139" s="49"/>
      <c r="T139" s="97"/>
      <c r="AT139" s="25" t="s">
        <v>269</v>
      </c>
      <c r="AU139" s="25" t="s">
        <v>92</v>
      </c>
    </row>
    <row r="140" spans="2:47" s="1" customFormat="1" ht="13.5">
      <c r="B140" s="48"/>
      <c r="C140" s="76"/>
      <c r="D140" s="239" t="s">
        <v>343</v>
      </c>
      <c r="E140" s="76"/>
      <c r="F140" s="242" t="s">
        <v>678</v>
      </c>
      <c r="G140" s="76"/>
      <c r="H140" s="76"/>
      <c r="I140" s="198"/>
      <c r="J140" s="76"/>
      <c r="K140" s="76"/>
      <c r="L140" s="74"/>
      <c r="M140" s="241"/>
      <c r="N140" s="49"/>
      <c r="O140" s="49"/>
      <c r="P140" s="49"/>
      <c r="Q140" s="49"/>
      <c r="R140" s="49"/>
      <c r="S140" s="49"/>
      <c r="T140" s="97"/>
      <c r="AT140" s="25" t="s">
        <v>343</v>
      </c>
      <c r="AU140" s="25" t="s">
        <v>92</v>
      </c>
    </row>
    <row r="141" spans="2:51" s="12" customFormat="1" ht="13.5">
      <c r="B141" s="253"/>
      <c r="C141" s="254"/>
      <c r="D141" s="239" t="s">
        <v>278</v>
      </c>
      <c r="E141" s="255" t="s">
        <v>40</v>
      </c>
      <c r="F141" s="256" t="s">
        <v>1020</v>
      </c>
      <c r="G141" s="254"/>
      <c r="H141" s="257">
        <v>116</v>
      </c>
      <c r="I141" s="258"/>
      <c r="J141" s="254"/>
      <c r="K141" s="254"/>
      <c r="L141" s="259"/>
      <c r="M141" s="260"/>
      <c r="N141" s="261"/>
      <c r="O141" s="261"/>
      <c r="P141" s="261"/>
      <c r="Q141" s="261"/>
      <c r="R141" s="261"/>
      <c r="S141" s="261"/>
      <c r="T141" s="262"/>
      <c r="AT141" s="263" t="s">
        <v>278</v>
      </c>
      <c r="AU141" s="263" t="s">
        <v>92</v>
      </c>
      <c r="AV141" s="12" t="s">
        <v>92</v>
      </c>
      <c r="AW141" s="12" t="s">
        <v>47</v>
      </c>
      <c r="AX141" s="12" t="s">
        <v>24</v>
      </c>
      <c r="AY141" s="263" t="s">
        <v>261</v>
      </c>
    </row>
    <row r="142" spans="2:65" s="1" customFormat="1" ht="14.4" customHeight="1">
      <c r="B142" s="48"/>
      <c r="C142" s="301" t="s">
        <v>545</v>
      </c>
      <c r="D142" s="301" t="s">
        <v>510</v>
      </c>
      <c r="E142" s="302" t="s">
        <v>693</v>
      </c>
      <c r="F142" s="303" t="s">
        <v>694</v>
      </c>
      <c r="G142" s="304" t="s">
        <v>683</v>
      </c>
      <c r="H142" s="305">
        <v>2.9</v>
      </c>
      <c r="I142" s="306"/>
      <c r="J142" s="305">
        <f>ROUND(I142*H142,2)</f>
        <v>0</v>
      </c>
      <c r="K142" s="303" t="s">
        <v>266</v>
      </c>
      <c r="L142" s="307"/>
      <c r="M142" s="308" t="s">
        <v>40</v>
      </c>
      <c r="N142" s="309" t="s">
        <v>55</v>
      </c>
      <c r="O142" s="49"/>
      <c r="P142" s="236">
        <f>O142*H142</f>
        <v>0</v>
      </c>
      <c r="Q142" s="236">
        <v>0.001</v>
      </c>
      <c r="R142" s="236">
        <f>Q142*H142</f>
        <v>0.0029</v>
      </c>
      <c r="S142" s="236">
        <v>0</v>
      </c>
      <c r="T142" s="237">
        <f>S142*H142</f>
        <v>0</v>
      </c>
      <c r="AR142" s="25" t="s">
        <v>308</v>
      </c>
      <c r="AT142" s="25" t="s">
        <v>510</v>
      </c>
      <c r="AU142" s="25" t="s">
        <v>92</v>
      </c>
      <c r="AY142" s="25" t="s">
        <v>261</v>
      </c>
      <c r="BE142" s="238">
        <f>IF(N142="základní",J142,0)</f>
        <v>0</v>
      </c>
      <c r="BF142" s="238">
        <f>IF(N142="snížená",J142,0)</f>
        <v>0</v>
      </c>
      <c r="BG142" s="238">
        <f>IF(N142="zákl. přenesená",J142,0)</f>
        <v>0</v>
      </c>
      <c r="BH142" s="238">
        <f>IF(N142="sníž. přenesená",J142,0)</f>
        <v>0</v>
      </c>
      <c r="BI142" s="238">
        <f>IF(N142="nulová",J142,0)</f>
        <v>0</v>
      </c>
      <c r="BJ142" s="25" t="s">
        <v>24</v>
      </c>
      <c r="BK142" s="238">
        <f>ROUND(I142*H142,2)</f>
        <v>0</v>
      </c>
      <c r="BL142" s="25" t="s">
        <v>287</v>
      </c>
      <c r="BM142" s="25" t="s">
        <v>1021</v>
      </c>
    </row>
    <row r="143" spans="2:47" s="1" customFormat="1" ht="13.5">
      <c r="B143" s="48"/>
      <c r="C143" s="76"/>
      <c r="D143" s="239" t="s">
        <v>269</v>
      </c>
      <c r="E143" s="76"/>
      <c r="F143" s="240" t="s">
        <v>694</v>
      </c>
      <c r="G143" s="76"/>
      <c r="H143" s="76"/>
      <c r="I143" s="198"/>
      <c r="J143" s="76"/>
      <c r="K143" s="76"/>
      <c r="L143" s="74"/>
      <c r="M143" s="241"/>
      <c r="N143" s="49"/>
      <c r="O143" s="49"/>
      <c r="P143" s="49"/>
      <c r="Q143" s="49"/>
      <c r="R143" s="49"/>
      <c r="S143" s="49"/>
      <c r="T143" s="97"/>
      <c r="AT143" s="25" t="s">
        <v>269</v>
      </c>
      <c r="AU143" s="25" t="s">
        <v>92</v>
      </c>
    </row>
    <row r="144" spans="2:51" s="12" customFormat="1" ht="13.5">
      <c r="B144" s="253"/>
      <c r="C144" s="254"/>
      <c r="D144" s="239" t="s">
        <v>278</v>
      </c>
      <c r="E144" s="254"/>
      <c r="F144" s="256" t="s">
        <v>1022</v>
      </c>
      <c r="G144" s="254"/>
      <c r="H144" s="257">
        <v>2.9</v>
      </c>
      <c r="I144" s="258"/>
      <c r="J144" s="254"/>
      <c r="K144" s="254"/>
      <c r="L144" s="259"/>
      <c r="M144" s="260"/>
      <c r="N144" s="261"/>
      <c r="O144" s="261"/>
      <c r="P144" s="261"/>
      <c r="Q144" s="261"/>
      <c r="R144" s="261"/>
      <c r="S144" s="261"/>
      <c r="T144" s="262"/>
      <c r="AT144" s="263" t="s">
        <v>278</v>
      </c>
      <c r="AU144" s="263" t="s">
        <v>92</v>
      </c>
      <c r="AV144" s="12" t="s">
        <v>92</v>
      </c>
      <c r="AW144" s="12" t="s">
        <v>6</v>
      </c>
      <c r="AX144" s="12" t="s">
        <v>24</v>
      </c>
      <c r="AY144" s="263" t="s">
        <v>261</v>
      </c>
    </row>
    <row r="145" spans="2:65" s="1" customFormat="1" ht="14.4" customHeight="1">
      <c r="B145" s="48"/>
      <c r="C145" s="228" t="s">
        <v>551</v>
      </c>
      <c r="D145" s="228" t="s">
        <v>262</v>
      </c>
      <c r="E145" s="229" t="s">
        <v>706</v>
      </c>
      <c r="F145" s="230" t="s">
        <v>707</v>
      </c>
      <c r="G145" s="231" t="s">
        <v>504</v>
      </c>
      <c r="H145" s="232">
        <v>76.99</v>
      </c>
      <c r="I145" s="233"/>
      <c r="J145" s="232">
        <f>ROUND(I145*H145,2)</f>
        <v>0</v>
      </c>
      <c r="K145" s="230" t="s">
        <v>266</v>
      </c>
      <c r="L145" s="74"/>
      <c r="M145" s="234" t="s">
        <v>40</v>
      </c>
      <c r="N145" s="235" t="s">
        <v>55</v>
      </c>
      <c r="O145" s="49"/>
      <c r="P145" s="236">
        <f>O145*H145</f>
        <v>0</v>
      </c>
      <c r="Q145" s="236">
        <v>0</v>
      </c>
      <c r="R145" s="236">
        <f>Q145*H145</f>
        <v>0</v>
      </c>
      <c r="S145" s="236">
        <v>0</v>
      </c>
      <c r="T145" s="237">
        <f>S145*H145</f>
        <v>0</v>
      </c>
      <c r="AR145" s="25" t="s">
        <v>287</v>
      </c>
      <c r="AT145" s="25" t="s">
        <v>262</v>
      </c>
      <c r="AU145" s="25" t="s">
        <v>92</v>
      </c>
      <c r="AY145" s="25" t="s">
        <v>261</v>
      </c>
      <c r="BE145" s="238">
        <f>IF(N145="základní",J145,0)</f>
        <v>0</v>
      </c>
      <c r="BF145" s="238">
        <f>IF(N145="snížená",J145,0)</f>
        <v>0</v>
      </c>
      <c r="BG145" s="238">
        <f>IF(N145="zákl. přenesená",J145,0)</f>
        <v>0</v>
      </c>
      <c r="BH145" s="238">
        <f>IF(N145="sníž. přenesená",J145,0)</f>
        <v>0</v>
      </c>
      <c r="BI145" s="238">
        <f>IF(N145="nulová",J145,0)</f>
        <v>0</v>
      </c>
      <c r="BJ145" s="25" t="s">
        <v>24</v>
      </c>
      <c r="BK145" s="238">
        <f>ROUND(I145*H145,2)</f>
        <v>0</v>
      </c>
      <c r="BL145" s="25" t="s">
        <v>287</v>
      </c>
      <c r="BM145" s="25" t="s">
        <v>1023</v>
      </c>
    </row>
    <row r="146" spans="2:47" s="1" customFormat="1" ht="13.5">
      <c r="B146" s="48"/>
      <c r="C146" s="76"/>
      <c r="D146" s="239" t="s">
        <v>269</v>
      </c>
      <c r="E146" s="76"/>
      <c r="F146" s="240" t="s">
        <v>709</v>
      </c>
      <c r="G146" s="76"/>
      <c r="H146" s="76"/>
      <c r="I146" s="198"/>
      <c r="J146" s="76"/>
      <c r="K146" s="76"/>
      <c r="L146" s="74"/>
      <c r="M146" s="241"/>
      <c r="N146" s="49"/>
      <c r="O146" s="49"/>
      <c r="P146" s="49"/>
      <c r="Q146" s="49"/>
      <c r="R146" s="49"/>
      <c r="S146" s="49"/>
      <c r="T146" s="97"/>
      <c r="AT146" s="25" t="s">
        <v>269</v>
      </c>
      <c r="AU146" s="25" t="s">
        <v>92</v>
      </c>
    </row>
    <row r="147" spans="2:47" s="1" customFormat="1" ht="13.5">
      <c r="B147" s="48"/>
      <c r="C147" s="76"/>
      <c r="D147" s="239" t="s">
        <v>343</v>
      </c>
      <c r="E147" s="76"/>
      <c r="F147" s="242" t="s">
        <v>710</v>
      </c>
      <c r="G147" s="76"/>
      <c r="H147" s="76"/>
      <c r="I147" s="198"/>
      <c r="J147" s="76"/>
      <c r="K147" s="76"/>
      <c r="L147" s="74"/>
      <c r="M147" s="241"/>
      <c r="N147" s="49"/>
      <c r="O147" s="49"/>
      <c r="P147" s="49"/>
      <c r="Q147" s="49"/>
      <c r="R147" s="49"/>
      <c r="S147" s="49"/>
      <c r="T147" s="97"/>
      <c r="AT147" s="25" t="s">
        <v>343</v>
      </c>
      <c r="AU147" s="25" t="s">
        <v>92</v>
      </c>
    </row>
    <row r="148" spans="2:51" s="12" customFormat="1" ht="13.5">
      <c r="B148" s="253"/>
      <c r="C148" s="254"/>
      <c r="D148" s="239" t="s">
        <v>278</v>
      </c>
      <c r="E148" s="255" t="s">
        <v>40</v>
      </c>
      <c r="F148" s="256" t="s">
        <v>1024</v>
      </c>
      <c r="G148" s="254"/>
      <c r="H148" s="257">
        <v>12.34</v>
      </c>
      <c r="I148" s="258"/>
      <c r="J148" s="254"/>
      <c r="K148" s="254"/>
      <c r="L148" s="259"/>
      <c r="M148" s="260"/>
      <c r="N148" s="261"/>
      <c r="O148" s="261"/>
      <c r="P148" s="261"/>
      <c r="Q148" s="261"/>
      <c r="R148" s="261"/>
      <c r="S148" s="261"/>
      <c r="T148" s="262"/>
      <c r="AT148" s="263" t="s">
        <v>278</v>
      </c>
      <c r="AU148" s="263" t="s">
        <v>92</v>
      </c>
      <c r="AV148" s="12" t="s">
        <v>92</v>
      </c>
      <c r="AW148" s="12" t="s">
        <v>47</v>
      </c>
      <c r="AX148" s="12" t="s">
        <v>84</v>
      </c>
      <c r="AY148" s="263" t="s">
        <v>261</v>
      </c>
    </row>
    <row r="149" spans="2:51" s="12" customFormat="1" ht="13.5">
      <c r="B149" s="253"/>
      <c r="C149" s="254"/>
      <c r="D149" s="239" t="s">
        <v>278</v>
      </c>
      <c r="E149" s="255" t="s">
        <v>40</v>
      </c>
      <c r="F149" s="256" t="s">
        <v>1025</v>
      </c>
      <c r="G149" s="254"/>
      <c r="H149" s="257">
        <v>7.65</v>
      </c>
      <c r="I149" s="258"/>
      <c r="J149" s="254"/>
      <c r="K149" s="254"/>
      <c r="L149" s="259"/>
      <c r="M149" s="260"/>
      <c r="N149" s="261"/>
      <c r="O149" s="261"/>
      <c r="P149" s="261"/>
      <c r="Q149" s="261"/>
      <c r="R149" s="261"/>
      <c r="S149" s="261"/>
      <c r="T149" s="262"/>
      <c r="AT149" s="263" t="s">
        <v>278</v>
      </c>
      <c r="AU149" s="263" t="s">
        <v>92</v>
      </c>
      <c r="AV149" s="12" t="s">
        <v>92</v>
      </c>
      <c r="AW149" s="12" t="s">
        <v>47</v>
      </c>
      <c r="AX149" s="12" t="s">
        <v>84</v>
      </c>
      <c r="AY149" s="263" t="s">
        <v>261</v>
      </c>
    </row>
    <row r="150" spans="2:51" s="12" customFormat="1" ht="13.5">
      <c r="B150" s="253"/>
      <c r="C150" s="254"/>
      <c r="D150" s="239" t="s">
        <v>278</v>
      </c>
      <c r="E150" s="255" t="s">
        <v>40</v>
      </c>
      <c r="F150" s="256" t="s">
        <v>1026</v>
      </c>
      <c r="G150" s="254"/>
      <c r="H150" s="257">
        <v>57</v>
      </c>
      <c r="I150" s="258"/>
      <c r="J150" s="254"/>
      <c r="K150" s="254"/>
      <c r="L150" s="259"/>
      <c r="M150" s="260"/>
      <c r="N150" s="261"/>
      <c r="O150" s="261"/>
      <c r="P150" s="261"/>
      <c r="Q150" s="261"/>
      <c r="R150" s="261"/>
      <c r="S150" s="261"/>
      <c r="T150" s="262"/>
      <c r="AT150" s="263" t="s">
        <v>278</v>
      </c>
      <c r="AU150" s="263" t="s">
        <v>92</v>
      </c>
      <c r="AV150" s="12" t="s">
        <v>92</v>
      </c>
      <c r="AW150" s="12" t="s">
        <v>47</v>
      </c>
      <c r="AX150" s="12" t="s">
        <v>84</v>
      </c>
      <c r="AY150" s="263" t="s">
        <v>261</v>
      </c>
    </row>
    <row r="151" spans="2:51" s="15" customFormat="1" ht="13.5">
      <c r="B151" s="290"/>
      <c r="C151" s="291"/>
      <c r="D151" s="239" t="s">
        <v>278</v>
      </c>
      <c r="E151" s="292" t="s">
        <v>40</v>
      </c>
      <c r="F151" s="293" t="s">
        <v>380</v>
      </c>
      <c r="G151" s="291"/>
      <c r="H151" s="294">
        <v>76.99</v>
      </c>
      <c r="I151" s="295"/>
      <c r="J151" s="291"/>
      <c r="K151" s="291"/>
      <c r="L151" s="296"/>
      <c r="M151" s="297"/>
      <c r="N151" s="298"/>
      <c r="O151" s="298"/>
      <c r="P151" s="298"/>
      <c r="Q151" s="298"/>
      <c r="R151" s="298"/>
      <c r="S151" s="298"/>
      <c r="T151" s="299"/>
      <c r="AT151" s="300" t="s">
        <v>278</v>
      </c>
      <c r="AU151" s="300" t="s">
        <v>92</v>
      </c>
      <c r="AV151" s="15" t="s">
        <v>287</v>
      </c>
      <c r="AW151" s="15" t="s">
        <v>47</v>
      </c>
      <c r="AX151" s="15" t="s">
        <v>24</v>
      </c>
      <c r="AY151" s="300" t="s">
        <v>261</v>
      </c>
    </row>
    <row r="152" spans="2:65" s="1" customFormat="1" ht="14.4" customHeight="1">
      <c r="B152" s="48"/>
      <c r="C152" s="228" t="s">
        <v>10</v>
      </c>
      <c r="D152" s="228" t="s">
        <v>262</v>
      </c>
      <c r="E152" s="229" t="s">
        <v>714</v>
      </c>
      <c r="F152" s="230" t="s">
        <v>715</v>
      </c>
      <c r="G152" s="231" t="s">
        <v>504</v>
      </c>
      <c r="H152" s="232">
        <v>485.42</v>
      </c>
      <c r="I152" s="233"/>
      <c r="J152" s="232">
        <f>ROUND(I152*H152,2)</f>
        <v>0</v>
      </c>
      <c r="K152" s="230" t="s">
        <v>266</v>
      </c>
      <c r="L152" s="74"/>
      <c r="M152" s="234" t="s">
        <v>40</v>
      </c>
      <c r="N152" s="235" t="s">
        <v>55</v>
      </c>
      <c r="O152" s="49"/>
      <c r="P152" s="236">
        <f>O152*H152</f>
        <v>0</v>
      </c>
      <c r="Q152" s="236">
        <v>0</v>
      </c>
      <c r="R152" s="236">
        <f>Q152*H152</f>
        <v>0</v>
      </c>
      <c r="S152" s="236">
        <v>0</v>
      </c>
      <c r="T152" s="237">
        <f>S152*H152</f>
        <v>0</v>
      </c>
      <c r="AR152" s="25" t="s">
        <v>287</v>
      </c>
      <c r="AT152" s="25" t="s">
        <v>262</v>
      </c>
      <c r="AU152" s="25" t="s">
        <v>92</v>
      </c>
      <c r="AY152" s="25" t="s">
        <v>261</v>
      </c>
      <c r="BE152" s="238">
        <f>IF(N152="základní",J152,0)</f>
        <v>0</v>
      </c>
      <c r="BF152" s="238">
        <f>IF(N152="snížená",J152,0)</f>
        <v>0</v>
      </c>
      <c r="BG152" s="238">
        <f>IF(N152="zákl. přenesená",J152,0)</f>
        <v>0</v>
      </c>
      <c r="BH152" s="238">
        <f>IF(N152="sníž. přenesená",J152,0)</f>
        <v>0</v>
      </c>
      <c r="BI152" s="238">
        <f>IF(N152="nulová",J152,0)</f>
        <v>0</v>
      </c>
      <c r="BJ152" s="25" t="s">
        <v>24</v>
      </c>
      <c r="BK152" s="238">
        <f>ROUND(I152*H152,2)</f>
        <v>0</v>
      </c>
      <c r="BL152" s="25" t="s">
        <v>287</v>
      </c>
      <c r="BM152" s="25" t="s">
        <v>1027</v>
      </c>
    </row>
    <row r="153" spans="2:47" s="1" customFormat="1" ht="13.5">
      <c r="B153" s="48"/>
      <c r="C153" s="76"/>
      <c r="D153" s="239" t="s">
        <v>269</v>
      </c>
      <c r="E153" s="76"/>
      <c r="F153" s="240" t="s">
        <v>717</v>
      </c>
      <c r="G153" s="76"/>
      <c r="H153" s="76"/>
      <c r="I153" s="198"/>
      <c r="J153" s="76"/>
      <c r="K153" s="76"/>
      <c r="L153" s="74"/>
      <c r="M153" s="241"/>
      <c r="N153" s="49"/>
      <c r="O153" s="49"/>
      <c r="P153" s="49"/>
      <c r="Q153" s="49"/>
      <c r="R153" s="49"/>
      <c r="S153" s="49"/>
      <c r="T153" s="97"/>
      <c r="AT153" s="25" t="s">
        <v>269</v>
      </c>
      <c r="AU153" s="25" t="s">
        <v>92</v>
      </c>
    </row>
    <row r="154" spans="2:47" s="1" customFormat="1" ht="13.5">
      <c r="B154" s="48"/>
      <c r="C154" s="76"/>
      <c r="D154" s="239" t="s">
        <v>343</v>
      </c>
      <c r="E154" s="76"/>
      <c r="F154" s="242" t="s">
        <v>718</v>
      </c>
      <c r="G154" s="76"/>
      <c r="H154" s="76"/>
      <c r="I154" s="198"/>
      <c r="J154" s="76"/>
      <c r="K154" s="76"/>
      <c r="L154" s="74"/>
      <c r="M154" s="241"/>
      <c r="N154" s="49"/>
      <c r="O154" s="49"/>
      <c r="P154" s="49"/>
      <c r="Q154" s="49"/>
      <c r="R154" s="49"/>
      <c r="S154" s="49"/>
      <c r="T154" s="97"/>
      <c r="AT154" s="25" t="s">
        <v>343</v>
      </c>
      <c r="AU154" s="25" t="s">
        <v>92</v>
      </c>
    </row>
    <row r="155" spans="2:51" s="12" customFormat="1" ht="13.5">
      <c r="B155" s="253"/>
      <c r="C155" s="254"/>
      <c r="D155" s="239" t="s">
        <v>278</v>
      </c>
      <c r="E155" s="255" t="s">
        <v>40</v>
      </c>
      <c r="F155" s="256" t="s">
        <v>1028</v>
      </c>
      <c r="G155" s="254"/>
      <c r="H155" s="257">
        <v>245.7</v>
      </c>
      <c r="I155" s="258"/>
      <c r="J155" s="254"/>
      <c r="K155" s="254"/>
      <c r="L155" s="259"/>
      <c r="M155" s="260"/>
      <c r="N155" s="261"/>
      <c r="O155" s="261"/>
      <c r="P155" s="261"/>
      <c r="Q155" s="261"/>
      <c r="R155" s="261"/>
      <c r="S155" s="261"/>
      <c r="T155" s="262"/>
      <c r="AT155" s="263" t="s">
        <v>278</v>
      </c>
      <c r="AU155" s="263" t="s">
        <v>92</v>
      </c>
      <c r="AV155" s="12" t="s">
        <v>92</v>
      </c>
      <c r="AW155" s="12" t="s">
        <v>47</v>
      </c>
      <c r="AX155" s="12" t="s">
        <v>84</v>
      </c>
      <c r="AY155" s="263" t="s">
        <v>261</v>
      </c>
    </row>
    <row r="156" spans="2:51" s="12" customFormat="1" ht="13.5">
      <c r="B156" s="253"/>
      <c r="C156" s="254"/>
      <c r="D156" s="239" t="s">
        <v>278</v>
      </c>
      <c r="E156" s="255" t="s">
        <v>40</v>
      </c>
      <c r="F156" s="256" t="s">
        <v>1029</v>
      </c>
      <c r="G156" s="254"/>
      <c r="H156" s="257">
        <v>239.72</v>
      </c>
      <c r="I156" s="258"/>
      <c r="J156" s="254"/>
      <c r="K156" s="254"/>
      <c r="L156" s="259"/>
      <c r="M156" s="260"/>
      <c r="N156" s="261"/>
      <c r="O156" s="261"/>
      <c r="P156" s="261"/>
      <c r="Q156" s="261"/>
      <c r="R156" s="261"/>
      <c r="S156" s="261"/>
      <c r="T156" s="262"/>
      <c r="AT156" s="263" t="s">
        <v>278</v>
      </c>
      <c r="AU156" s="263" t="s">
        <v>92</v>
      </c>
      <c r="AV156" s="12" t="s">
        <v>92</v>
      </c>
      <c r="AW156" s="12" t="s">
        <v>47</v>
      </c>
      <c r="AX156" s="12" t="s">
        <v>84</v>
      </c>
      <c r="AY156" s="263" t="s">
        <v>261</v>
      </c>
    </row>
    <row r="157" spans="2:51" s="15" customFormat="1" ht="13.5">
      <c r="B157" s="290"/>
      <c r="C157" s="291"/>
      <c r="D157" s="239" t="s">
        <v>278</v>
      </c>
      <c r="E157" s="292" t="s">
        <v>40</v>
      </c>
      <c r="F157" s="293" t="s">
        <v>380</v>
      </c>
      <c r="G157" s="291"/>
      <c r="H157" s="294">
        <v>485.42</v>
      </c>
      <c r="I157" s="295"/>
      <c r="J157" s="291"/>
      <c r="K157" s="291"/>
      <c r="L157" s="296"/>
      <c r="M157" s="297"/>
      <c r="N157" s="298"/>
      <c r="O157" s="298"/>
      <c r="P157" s="298"/>
      <c r="Q157" s="298"/>
      <c r="R157" s="298"/>
      <c r="S157" s="298"/>
      <c r="T157" s="299"/>
      <c r="AT157" s="300" t="s">
        <v>278</v>
      </c>
      <c r="AU157" s="300" t="s">
        <v>92</v>
      </c>
      <c r="AV157" s="15" t="s">
        <v>287</v>
      </c>
      <c r="AW157" s="15" t="s">
        <v>47</v>
      </c>
      <c r="AX157" s="15" t="s">
        <v>24</v>
      </c>
      <c r="AY157" s="300" t="s">
        <v>261</v>
      </c>
    </row>
    <row r="158" spans="2:65" s="1" customFormat="1" ht="22.8" customHeight="1">
      <c r="B158" s="48"/>
      <c r="C158" s="228" t="s">
        <v>563</v>
      </c>
      <c r="D158" s="228" t="s">
        <v>262</v>
      </c>
      <c r="E158" s="229" t="s">
        <v>722</v>
      </c>
      <c r="F158" s="230" t="s">
        <v>723</v>
      </c>
      <c r="G158" s="231" t="s">
        <v>504</v>
      </c>
      <c r="H158" s="232">
        <v>116</v>
      </c>
      <c r="I158" s="233"/>
      <c r="J158" s="232">
        <f>ROUND(I158*H158,2)</f>
        <v>0</v>
      </c>
      <c r="K158" s="230" t="s">
        <v>266</v>
      </c>
      <c r="L158" s="74"/>
      <c r="M158" s="234" t="s">
        <v>40</v>
      </c>
      <c r="N158" s="235" t="s">
        <v>55</v>
      </c>
      <c r="O158" s="49"/>
      <c r="P158" s="236">
        <f>O158*H158</f>
        <v>0</v>
      </c>
      <c r="Q158" s="236">
        <v>3E-07</v>
      </c>
      <c r="R158" s="236">
        <f>Q158*H158</f>
        <v>3.48E-05</v>
      </c>
      <c r="S158" s="236">
        <v>0</v>
      </c>
      <c r="T158" s="237">
        <f>S158*H158</f>
        <v>0</v>
      </c>
      <c r="AR158" s="25" t="s">
        <v>287</v>
      </c>
      <c r="AT158" s="25" t="s">
        <v>262</v>
      </c>
      <c r="AU158" s="25" t="s">
        <v>92</v>
      </c>
      <c r="AY158" s="25" t="s">
        <v>261</v>
      </c>
      <c r="BE158" s="238">
        <f>IF(N158="základní",J158,0)</f>
        <v>0</v>
      </c>
      <c r="BF158" s="238">
        <f>IF(N158="snížená",J158,0)</f>
        <v>0</v>
      </c>
      <c r="BG158" s="238">
        <f>IF(N158="zákl. přenesená",J158,0)</f>
        <v>0</v>
      </c>
      <c r="BH158" s="238">
        <f>IF(N158="sníž. přenesená",J158,0)</f>
        <v>0</v>
      </c>
      <c r="BI158" s="238">
        <f>IF(N158="nulová",J158,0)</f>
        <v>0</v>
      </c>
      <c r="BJ158" s="25" t="s">
        <v>24</v>
      </c>
      <c r="BK158" s="238">
        <f>ROUND(I158*H158,2)</f>
        <v>0</v>
      </c>
      <c r="BL158" s="25" t="s">
        <v>287</v>
      </c>
      <c r="BM158" s="25" t="s">
        <v>1030</v>
      </c>
    </row>
    <row r="159" spans="2:47" s="1" customFormat="1" ht="13.5">
      <c r="B159" s="48"/>
      <c r="C159" s="76"/>
      <c r="D159" s="239" t="s">
        <v>269</v>
      </c>
      <c r="E159" s="76"/>
      <c r="F159" s="240" t="s">
        <v>725</v>
      </c>
      <c r="G159" s="76"/>
      <c r="H159" s="76"/>
      <c r="I159" s="198"/>
      <c r="J159" s="76"/>
      <c r="K159" s="76"/>
      <c r="L159" s="74"/>
      <c r="M159" s="241"/>
      <c r="N159" s="49"/>
      <c r="O159" s="49"/>
      <c r="P159" s="49"/>
      <c r="Q159" s="49"/>
      <c r="R159" s="49"/>
      <c r="S159" s="49"/>
      <c r="T159" s="97"/>
      <c r="AT159" s="25" t="s">
        <v>269</v>
      </c>
      <c r="AU159" s="25" t="s">
        <v>92</v>
      </c>
    </row>
    <row r="160" spans="2:47" s="1" customFormat="1" ht="13.5">
      <c r="B160" s="48"/>
      <c r="C160" s="76"/>
      <c r="D160" s="239" t="s">
        <v>343</v>
      </c>
      <c r="E160" s="76"/>
      <c r="F160" s="242" t="s">
        <v>726</v>
      </c>
      <c r="G160" s="76"/>
      <c r="H160" s="76"/>
      <c r="I160" s="198"/>
      <c r="J160" s="76"/>
      <c r="K160" s="76"/>
      <c r="L160" s="74"/>
      <c r="M160" s="241"/>
      <c r="N160" s="49"/>
      <c r="O160" s="49"/>
      <c r="P160" s="49"/>
      <c r="Q160" s="49"/>
      <c r="R160" s="49"/>
      <c r="S160" s="49"/>
      <c r="T160" s="97"/>
      <c r="AT160" s="25" t="s">
        <v>343</v>
      </c>
      <c r="AU160" s="25" t="s">
        <v>92</v>
      </c>
    </row>
    <row r="161" spans="2:51" s="12" customFormat="1" ht="13.5">
      <c r="B161" s="253"/>
      <c r="C161" s="254"/>
      <c r="D161" s="239" t="s">
        <v>278</v>
      </c>
      <c r="E161" s="255" t="s">
        <v>40</v>
      </c>
      <c r="F161" s="256" t="s">
        <v>1031</v>
      </c>
      <c r="G161" s="254"/>
      <c r="H161" s="257">
        <v>116</v>
      </c>
      <c r="I161" s="258"/>
      <c r="J161" s="254"/>
      <c r="K161" s="254"/>
      <c r="L161" s="259"/>
      <c r="M161" s="260"/>
      <c r="N161" s="261"/>
      <c r="O161" s="261"/>
      <c r="P161" s="261"/>
      <c r="Q161" s="261"/>
      <c r="R161" s="261"/>
      <c r="S161" s="261"/>
      <c r="T161" s="262"/>
      <c r="AT161" s="263" t="s">
        <v>278</v>
      </c>
      <c r="AU161" s="263" t="s">
        <v>92</v>
      </c>
      <c r="AV161" s="12" t="s">
        <v>92</v>
      </c>
      <c r="AW161" s="12" t="s">
        <v>47</v>
      </c>
      <c r="AX161" s="12" t="s">
        <v>24</v>
      </c>
      <c r="AY161" s="263" t="s">
        <v>261</v>
      </c>
    </row>
    <row r="162" spans="2:65" s="1" customFormat="1" ht="14.4" customHeight="1">
      <c r="B162" s="48"/>
      <c r="C162" s="228" t="s">
        <v>566</v>
      </c>
      <c r="D162" s="228" t="s">
        <v>262</v>
      </c>
      <c r="E162" s="229" t="s">
        <v>740</v>
      </c>
      <c r="F162" s="230" t="s">
        <v>741</v>
      </c>
      <c r="G162" s="231" t="s">
        <v>504</v>
      </c>
      <c r="H162" s="232">
        <v>232</v>
      </c>
      <c r="I162" s="233"/>
      <c r="J162" s="232">
        <f>ROUND(I162*H162,2)</f>
        <v>0</v>
      </c>
      <c r="K162" s="230" t="s">
        <v>266</v>
      </c>
      <c r="L162" s="74"/>
      <c r="M162" s="234" t="s">
        <v>40</v>
      </c>
      <c r="N162" s="235" t="s">
        <v>55</v>
      </c>
      <c r="O162" s="49"/>
      <c r="P162" s="236">
        <f>O162*H162</f>
        <v>0</v>
      </c>
      <c r="Q162" s="236">
        <v>0</v>
      </c>
      <c r="R162" s="236">
        <f>Q162*H162</f>
        <v>0</v>
      </c>
      <c r="S162" s="236">
        <v>0</v>
      </c>
      <c r="T162" s="237">
        <f>S162*H162</f>
        <v>0</v>
      </c>
      <c r="AR162" s="25" t="s">
        <v>287</v>
      </c>
      <c r="AT162" s="25" t="s">
        <v>262</v>
      </c>
      <c r="AU162" s="25" t="s">
        <v>92</v>
      </c>
      <c r="AY162" s="25" t="s">
        <v>261</v>
      </c>
      <c r="BE162" s="238">
        <f>IF(N162="základní",J162,0)</f>
        <v>0</v>
      </c>
      <c r="BF162" s="238">
        <f>IF(N162="snížená",J162,0)</f>
        <v>0</v>
      </c>
      <c r="BG162" s="238">
        <f>IF(N162="zákl. přenesená",J162,0)</f>
        <v>0</v>
      </c>
      <c r="BH162" s="238">
        <f>IF(N162="sníž. přenesená",J162,0)</f>
        <v>0</v>
      </c>
      <c r="BI162" s="238">
        <f>IF(N162="nulová",J162,0)</f>
        <v>0</v>
      </c>
      <c r="BJ162" s="25" t="s">
        <v>24</v>
      </c>
      <c r="BK162" s="238">
        <f>ROUND(I162*H162,2)</f>
        <v>0</v>
      </c>
      <c r="BL162" s="25" t="s">
        <v>287</v>
      </c>
      <c r="BM162" s="25" t="s">
        <v>1032</v>
      </c>
    </row>
    <row r="163" spans="2:47" s="1" customFormat="1" ht="13.5">
      <c r="B163" s="48"/>
      <c r="C163" s="76"/>
      <c r="D163" s="239" t="s">
        <v>269</v>
      </c>
      <c r="E163" s="76"/>
      <c r="F163" s="240" t="s">
        <v>743</v>
      </c>
      <c r="G163" s="76"/>
      <c r="H163" s="76"/>
      <c r="I163" s="198"/>
      <c r="J163" s="76"/>
      <c r="K163" s="76"/>
      <c r="L163" s="74"/>
      <c r="M163" s="241"/>
      <c r="N163" s="49"/>
      <c r="O163" s="49"/>
      <c r="P163" s="49"/>
      <c r="Q163" s="49"/>
      <c r="R163" s="49"/>
      <c r="S163" s="49"/>
      <c r="T163" s="97"/>
      <c r="AT163" s="25" t="s">
        <v>269</v>
      </c>
      <c r="AU163" s="25" t="s">
        <v>92</v>
      </c>
    </row>
    <row r="164" spans="2:47" s="1" customFormat="1" ht="13.5">
      <c r="B164" s="48"/>
      <c r="C164" s="76"/>
      <c r="D164" s="239" t="s">
        <v>343</v>
      </c>
      <c r="E164" s="76"/>
      <c r="F164" s="242" t="s">
        <v>744</v>
      </c>
      <c r="G164" s="76"/>
      <c r="H164" s="76"/>
      <c r="I164" s="198"/>
      <c r="J164" s="76"/>
      <c r="K164" s="76"/>
      <c r="L164" s="74"/>
      <c r="M164" s="241"/>
      <c r="N164" s="49"/>
      <c r="O164" s="49"/>
      <c r="P164" s="49"/>
      <c r="Q164" s="49"/>
      <c r="R164" s="49"/>
      <c r="S164" s="49"/>
      <c r="T164" s="97"/>
      <c r="AT164" s="25" t="s">
        <v>343</v>
      </c>
      <c r="AU164" s="25" t="s">
        <v>92</v>
      </c>
    </row>
    <row r="165" spans="2:51" s="12" customFormat="1" ht="13.5">
      <c r="B165" s="253"/>
      <c r="C165" s="254"/>
      <c r="D165" s="239" t="s">
        <v>278</v>
      </c>
      <c r="E165" s="255" t="s">
        <v>40</v>
      </c>
      <c r="F165" s="256" t="s">
        <v>1033</v>
      </c>
      <c r="G165" s="254"/>
      <c r="H165" s="257">
        <v>232</v>
      </c>
      <c r="I165" s="258"/>
      <c r="J165" s="254"/>
      <c r="K165" s="254"/>
      <c r="L165" s="259"/>
      <c r="M165" s="260"/>
      <c r="N165" s="261"/>
      <c r="O165" s="261"/>
      <c r="P165" s="261"/>
      <c r="Q165" s="261"/>
      <c r="R165" s="261"/>
      <c r="S165" s="261"/>
      <c r="T165" s="262"/>
      <c r="AT165" s="263" t="s">
        <v>278</v>
      </c>
      <c r="AU165" s="263" t="s">
        <v>92</v>
      </c>
      <c r="AV165" s="12" t="s">
        <v>92</v>
      </c>
      <c r="AW165" s="12" t="s">
        <v>47</v>
      </c>
      <c r="AX165" s="12" t="s">
        <v>24</v>
      </c>
      <c r="AY165" s="263" t="s">
        <v>261</v>
      </c>
    </row>
    <row r="166" spans="2:65" s="1" customFormat="1" ht="14.4" customHeight="1">
      <c r="B166" s="48"/>
      <c r="C166" s="228" t="s">
        <v>572</v>
      </c>
      <c r="D166" s="228" t="s">
        <v>262</v>
      </c>
      <c r="E166" s="229" t="s">
        <v>747</v>
      </c>
      <c r="F166" s="230" t="s">
        <v>748</v>
      </c>
      <c r="G166" s="231" t="s">
        <v>340</v>
      </c>
      <c r="H166" s="232">
        <v>17.4</v>
      </c>
      <c r="I166" s="233"/>
      <c r="J166" s="232">
        <f>ROUND(I166*H166,2)</f>
        <v>0</v>
      </c>
      <c r="K166" s="230" t="s">
        <v>266</v>
      </c>
      <c r="L166" s="74"/>
      <c r="M166" s="234" t="s">
        <v>40</v>
      </c>
      <c r="N166" s="235" t="s">
        <v>55</v>
      </c>
      <c r="O166" s="49"/>
      <c r="P166" s="236">
        <f>O166*H166</f>
        <v>0</v>
      </c>
      <c r="Q166" s="236">
        <v>0</v>
      </c>
      <c r="R166" s="236">
        <f>Q166*H166</f>
        <v>0</v>
      </c>
      <c r="S166" s="236">
        <v>0</v>
      </c>
      <c r="T166" s="237">
        <f>S166*H166</f>
        <v>0</v>
      </c>
      <c r="AR166" s="25" t="s">
        <v>287</v>
      </c>
      <c r="AT166" s="25" t="s">
        <v>262</v>
      </c>
      <c r="AU166" s="25" t="s">
        <v>92</v>
      </c>
      <c r="AY166" s="25" t="s">
        <v>261</v>
      </c>
      <c r="BE166" s="238">
        <f>IF(N166="základní",J166,0)</f>
        <v>0</v>
      </c>
      <c r="BF166" s="238">
        <f>IF(N166="snížená",J166,0)</f>
        <v>0</v>
      </c>
      <c r="BG166" s="238">
        <f>IF(N166="zákl. přenesená",J166,0)</f>
        <v>0</v>
      </c>
      <c r="BH166" s="238">
        <f>IF(N166="sníž. přenesená",J166,0)</f>
        <v>0</v>
      </c>
      <c r="BI166" s="238">
        <f>IF(N166="nulová",J166,0)</f>
        <v>0</v>
      </c>
      <c r="BJ166" s="25" t="s">
        <v>24</v>
      </c>
      <c r="BK166" s="238">
        <f>ROUND(I166*H166,2)</f>
        <v>0</v>
      </c>
      <c r="BL166" s="25" t="s">
        <v>287</v>
      </c>
      <c r="BM166" s="25" t="s">
        <v>1034</v>
      </c>
    </row>
    <row r="167" spans="2:47" s="1" customFormat="1" ht="13.5">
      <c r="B167" s="48"/>
      <c r="C167" s="76"/>
      <c r="D167" s="239" t="s">
        <v>269</v>
      </c>
      <c r="E167" s="76"/>
      <c r="F167" s="240" t="s">
        <v>750</v>
      </c>
      <c r="G167" s="76"/>
      <c r="H167" s="76"/>
      <c r="I167" s="198"/>
      <c r="J167" s="76"/>
      <c r="K167" s="76"/>
      <c r="L167" s="74"/>
      <c r="M167" s="241"/>
      <c r="N167" s="49"/>
      <c r="O167" s="49"/>
      <c r="P167" s="49"/>
      <c r="Q167" s="49"/>
      <c r="R167" s="49"/>
      <c r="S167" s="49"/>
      <c r="T167" s="97"/>
      <c r="AT167" s="25" t="s">
        <v>269</v>
      </c>
      <c r="AU167" s="25" t="s">
        <v>92</v>
      </c>
    </row>
    <row r="168" spans="2:51" s="12" customFormat="1" ht="13.5">
      <c r="B168" s="253"/>
      <c r="C168" s="254"/>
      <c r="D168" s="239" t="s">
        <v>278</v>
      </c>
      <c r="E168" s="255" t="s">
        <v>40</v>
      </c>
      <c r="F168" s="256" t="s">
        <v>1035</v>
      </c>
      <c r="G168" s="254"/>
      <c r="H168" s="257">
        <v>17.4</v>
      </c>
      <c r="I168" s="258"/>
      <c r="J168" s="254"/>
      <c r="K168" s="254"/>
      <c r="L168" s="259"/>
      <c r="M168" s="260"/>
      <c r="N168" s="261"/>
      <c r="O168" s="261"/>
      <c r="P168" s="261"/>
      <c r="Q168" s="261"/>
      <c r="R168" s="261"/>
      <c r="S168" s="261"/>
      <c r="T168" s="262"/>
      <c r="AT168" s="263" t="s">
        <v>278</v>
      </c>
      <c r="AU168" s="263" t="s">
        <v>92</v>
      </c>
      <c r="AV168" s="12" t="s">
        <v>92</v>
      </c>
      <c r="AW168" s="12" t="s">
        <v>47</v>
      </c>
      <c r="AX168" s="12" t="s">
        <v>24</v>
      </c>
      <c r="AY168" s="263" t="s">
        <v>261</v>
      </c>
    </row>
    <row r="169" spans="2:65" s="1" customFormat="1" ht="14.4" customHeight="1">
      <c r="B169" s="48"/>
      <c r="C169" s="228" t="s">
        <v>578</v>
      </c>
      <c r="D169" s="228" t="s">
        <v>262</v>
      </c>
      <c r="E169" s="229" t="s">
        <v>753</v>
      </c>
      <c r="F169" s="230" t="s">
        <v>754</v>
      </c>
      <c r="G169" s="231" t="s">
        <v>340</v>
      </c>
      <c r="H169" s="232">
        <v>17.4</v>
      </c>
      <c r="I169" s="233"/>
      <c r="J169" s="232">
        <f>ROUND(I169*H169,2)</f>
        <v>0</v>
      </c>
      <c r="K169" s="230" t="s">
        <v>266</v>
      </c>
      <c r="L169" s="74"/>
      <c r="M169" s="234" t="s">
        <v>40</v>
      </c>
      <c r="N169" s="235" t="s">
        <v>55</v>
      </c>
      <c r="O169" s="49"/>
      <c r="P169" s="236">
        <f>O169*H169</f>
        <v>0</v>
      </c>
      <c r="Q169" s="236">
        <v>0</v>
      </c>
      <c r="R169" s="236">
        <f>Q169*H169</f>
        <v>0</v>
      </c>
      <c r="S169" s="236">
        <v>0</v>
      </c>
      <c r="T169" s="237">
        <f>S169*H169</f>
        <v>0</v>
      </c>
      <c r="AR169" s="25" t="s">
        <v>287</v>
      </c>
      <c r="AT169" s="25" t="s">
        <v>262</v>
      </c>
      <c r="AU169" s="25" t="s">
        <v>92</v>
      </c>
      <c r="AY169" s="25" t="s">
        <v>261</v>
      </c>
      <c r="BE169" s="238">
        <f>IF(N169="základní",J169,0)</f>
        <v>0</v>
      </c>
      <c r="BF169" s="238">
        <f>IF(N169="snížená",J169,0)</f>
        <v>0</v>
      </c>
      <c r="BG169" s="238">
        <f>IF(N169="zákl. přenesená",J169,0)</f>
        <v>0</v>
      </c>
      <c r="BH169" s="238">
        <f>IF(N169="sníž. přenesená",J169,0)</f>
        <v>0</v>
      </c>
      <c r="BI169" s="238">
        <f>IF(N169="nulová",J169,0)</f>
        <v>0</v>
      </c>
      <c r="BJ169" s="25" t="s">
        <v>24</v>
      </c>
      <c r="BK169" s="238">
        <f>ROUND(I169*H169,2)</f>
        <v>0</v>
      </c>
      <c r="BL169" s="25" t="s">
        <v>287</v>
      </c>
      <c r="BM169" s="25" t="s">
        <v>1036</v>
      </c>
    </row>
    <row r="170" spans="2:47" s="1" customFormat="1" ht="13.5">
      <c r="B170" s="48"/>
      <c r="C170" s="76"/>
      <c r="D170" s="239" t="s">
        <v>269</v>
      </c>
      <c r="E170" s="76"/>
      <c r="F170" s="240" t="s">
        <v>756</v>
      </c>
      <c r="G170" s="76"/>
      <c r="H170" s="76"/>
      <c r="I170" s="198"/>
      <c r="J170" s="76"/>
      <c r="K170" s="76"/>
      <c r="L170" s="74"/>
      <c r="M170" s="241"/>
      <c r="N170" s="49"/>
      <c r="O170" s="49"/>
      <c r="P170" s="49"/>
      <c r="Q170" s="49"/>
      <c r="R170" s="49"/>
      <c r="S170" s="49"/>
      <c r="T170" s="97"/>
      <c r="AT170" s="25" t="s">
        <v>269</v>
      </c>
      <c r="AU170" s="25" t="s">
        <v>92</v>
      </c>
    </row>
    <row r="171" spans="2:47" s="1" customFormat="1" ht="13.5">
      <c r="B171" s="48"/>
      <c r="C171" s="76"/>
      <c r="D171" s="239" t="s">
        <v>343</v>
      </c>
      <c r="E171" s="76"/>
      <c r="F171" s="242" t="s">
        <v>757</v>
      </c>
      <c r="G171" s="76"/>
      <c r="H171" s="76"/>
      <c r="I171" s="198"/>
      <c r="J171" s="76"/>
      <c r="K171" s="76"/>
      <c r="L171" s="74"/>
      <c r="M171" s="241"/>
      <c r="N171" s="49"/>
      <c r="O171" s="49"/>
      <c r="P171" s="49"/>
      <c r="Q171" s="49"/>
      <c r="R171" s="49"/>
      <c r="S171" s="49"/>
      <c r="T171" s="97"/>
      <c r="AT171" s="25" t="s">
        <v>343</v>
      </c>
      <c r="AU171" s="25" t="s">
        <v>92</v>
      </c>
    </row>
    <row r="172" spans="2:63" s="10" customFormat="1" ht="29.85" customHeight="1">
      <c r="B172" s="214"/>
      <c r="C172" s="215"/>
      <c r="D172" s="216" t="s">
        <v>83</v>
      </c>
      <c r="E172" s="274" t="s">
        <v>282</v>
      </c>
      <c r="F172" s="274" t="s">
        <v>758</v>
      </c>
      <c r="G172" s="215"/>
      <c r="H172" s="215"/>
      <c r="I172" s="218"/>
      <c r="J172" s="275">
        <f>BK172</f>
        <v>0</v>
      </c>
      <c r="K172" s="215"/>
      <c r="L172" s="220"/>
      <c r="M172" s="221"/>
      <c r="N172" s="222"/>
      <c r="O172" s="222"/>
      <c r="P172" s="223">
        <f>SUM(P173:P188)</f>
        <v>0</v>
      </c>
      <c r="Q172" s="222"/>
      <c r="R172" s="223">
        <f>SUM(R173:R188)</f>
        <v>0.6068569163599999</v>
      </c>
      <c r="S172" s="222"/>
      <c r="T172" s="224">
        <f>SUM(T173:T188)</f>
        <v>0</v>
      </c>
      <c r="AR172" s="225" t="s">
        <v>24</v>
      </c>
      <c r="AT172" s="226" t="s">
        <v>83</v>
      </c>
      <c r="AU172" s="226" t="s">
        <v>24</v>
      </c>
      <c r="AY172" s="225" t="s">
        <v>261</v>
      </c>
      <c r="BK172" s="227">
        <f>SUM(BK173:BK188)</f>
        <v>0</v>
      </c>
    </row>
    <row r="173" spans="2:65" s="1" customFormat="1" ht="22.8" customHeight="1">
      <c r="B173" s="48"/>
      <c r="C173" s="228" t="s">
        <v>584</v>
      </c>
      <c r="D173" s="228" t="s">
        <v>262</v>
      </c>
      <c r="E173" s="229" t="s">
        <v>760</v>
      </c>
      <c r="F173" s="230" t="s">
        <v>761</v>
      </c>
      <c r="G173" s="231" t="s">
        <v>340</v>
      </c>
      <c r="H173" s="232">
        <v>23.69</v>
      </c>
      <c r="I173" s="233"/>
      <c r="J173" s="232">
        <f>ROUND(I173*H173,2)</f>
        <v>0</v>
      </c>
      <c r="K173" s="230" t="s">
        <v>266</v>
      </c>
      <c r="L173" s="74"/>
      <c r="M173" s="234" t="s">
        <v>40</v>
      </c>
      <c r="N173" s="235" t="s">
        <v>55</v>
      </c>
      <c r="O173" s="49"/>
      <c r="P173" s="236">
        <f>O173*H173</f>
        <v>0</v>
      </c>
      <c r="Q173" s="236">
        <v>0</v>
      </c>
      <c r="R173" s="236">
        <f>Q173*H173</f>
        <v>0</v>
      </c>
      <c r="S173" s="236">
        <v>0</v>
      </c>
      <c r="T173" s="237">
        <f>S173*H173</f>
        <v>0</v>
      </c>
      <c r="AR173" s="25" t="s">
        <v>287</v>
      </c>
      <c r="AT173" s="25" t="s">
        <v>262</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1037</v>
      </c>
    </row>
    <row r="174" spans="2:47" s="1" customFormat="1" ht="13.5">
      <c r="B174" s="48"/>
      <c r="C174" s="76"/>
      <c r="D174" s="239" t="s">
        <v>269</v>
      </c>
      <c r="E174" s="76"/>
      <c r="F174" s="240" t="s">
        <v>763</v>
      </c>
      <c r="G174" s="76"/>
      <c r="H174" s="76"/>
      <c r="I174" s="198"/>
      <c r="J174" s="76"/>
      <c r="K174" s="76"/>
      <c r="L174" s="74"/>
      <c r="M174" s="241"/>
      <c r="N174" s="49"/>
      <c r="O174" s="49"/>
      <c r="P174" s="49"/>
      <c r="Q174" s="49"/>
      <c r="R174" s="49"/>
      <c r="S174" s="49"/>
      <c r="T174" s="97"/>
      <c r="AT174" s="25" t="s">
        <v>269</v>
      </c>
      <c r="AU174" s="25" t="s">
        <v>92</v>
      </c>
    </row>
    <row r="175" spans="2:47" s="1" customFormat="1" ht="13.5">
      <c r="B175" s="48"/>
      <c r="C175" s="76"/>
      <c r="D175" s="239" t="s">
        <v>343</v>
      </c>
      <c r="E175" s="76"/>
      <c r="F175" s="242" t="s">
        <v>764</v>
      </c>
      <c r="G175" s="76"/>
      <c r="H175" s="76"/>
      <c r="I175" s="198"/>
      <c r="J175" s="76"/>
      <c r="K175" s="76"/>
      <c r="L175" s="74"/>
      <c r="M175" s="241"/>
      <c r="N175" s="49"/>
      <c r="O175" s="49"/>
      <c r="P175" s="49"/>
      <c r="Q175" s="49"/>
      <c r="R175" s="49"/>
      <c r="S175" s="49"/>
      <c r="T175" s="97"/>
      <c r="AT175" s="25" t="s">
        <v>343</v>
      </c>
      <c r="AU175" s="25" t="s">
        <v>92</v>
      </c>
    </row>
    <row r="176" spans="2:51" s="12" customFormat="1" ht="13.5">
      <c r="B176" s="253"/>
      <c r="C176" s="254"/>
      <c r="D176" s="239" t="s">
        <v>278</v>
      </c>
      <c r="E176" s="255" t="s">
        <v>40</v>
      </c>
      <c r="F176" s="256" t="s">
        <v>1038</v>
      </c>
      <c r="G176" s="254"/>
      <c r="H176" s="257">
        <v>9.56</v>
      </c>
      <c r="I176" s="258"/>
      <c r="J176" s="254"/>
      <c r="K176" s="254"/>
      <c r="L176" s="259"/>
      <c r="M176" s="260"/>
      <c r="N176" s="261"/>
      <c r="O176" s="261"/>
      <c r="P176" s="261"/>
      <c r="Q176" s="261"/>
      <c r="R176" s="261"/>
      <c r="S176" s="261"/>
      <c r="T176" s="262"/>
      <c r="AT176" s="263" t="s">
        <v>278</v>
      </c>
      <c r="AU176" s="263" t="s">
        <v>92</v>
      </c>
      <c r="AV176" s="12" t="s">
        <v>92</v>
      </c>
      <c r="AW176" s="12" t="s">
        <v>47</v>
      </c>
      <c r="AX176" s="12" t="s">
        <v>84</v>
      </c>
      <c r="AY176" s="263" t="s">
        <v>261</v>
      </c>
    </row>
    <row r="177" spans="2:51" s="12" customFormat="1" ht="13.5">
      <c r="B177" s="253"/>
      <c r="C177" s="254"/>
      <c r="D177" s="239" t="s">
        <v>278</v>
      </c>
      <c r="E177" s="255" t="s">
        <v>40</v>
      </c>
      <c r="F177" s="256" t="s">
        <v>1039</v>
      </c>
      <c r="G177" s="254"/>
      <c r="H177" s="257">
        <v>4.18</v>
      </c>
      <c r="I177" s="258"/>
      <c r="J177" s="254"/>
      <c r="K177" s="254"/>
      <c r="L177" s="259"/>
      <c r="M177" s="260"/>
      <c r="N177" s="261"/>
      <c r="O177" s="261"/>
      <c r="P177" s="261"/>
      <c r="Q177" s="261"/>
      <c r="R177" s="261"/>
      <c r="S177" s="261"/>
      <c r="T177" s="262"/>
      <c r="AT177" s="263" t="s">
        <v>278</v>
      </c>
      <c r="AU177" s="263" t="s">
        <v>92</v>
      </c>
      <c r="AV177" s="12" t="s">
        <v>92</v>
      </c>
      <c r="AW177" s="12" t="s">
        <v>47</v>
      </c>
      <c r="AX177" s="12" t="s">
        <v>84</v>
      </c>
      <c r="AY177" s="263" t="s">
        <v>261</v>
      </c>
    </row>
    <row r="178" spans="2:51" s="12" customFormat="1" ht="13.5">
      <c r="B178" s="253"/>
      <c r="C178" s="254"/>
      <c r="D178" s="239" t="s">
        <v>278</v>
      </c>
      <c r="E178" s="255" t="s">
        <v>40</v>
      </c>
      <c r="F178" s="256" t="s">
        <v>1040</v>
      </c>
      <c r="G178" s="254"/>
      <c r="H178" s="257">
        <v>9.95</v>
      </c>
      <c r="I178" s="258"/>
      <c r="J178" s="254"/>
      <c r="K178" s="254"/>
      <c r="L178" s="259"/>
      <c r="M178" s="260"/>
      <c r="N178" s="261"/>
      <c r="O178" s="261"/>
      <c r="P178" s="261"/>
      <c r="Q178" s="261"/>
      <c r="R178" s="261"/>
      <c r="S178" s="261"/>
      <c r="T178" s="262"/>
      <c r="AT178" s="263" t="s">
        <v>278</v>
      </c>
      <c r="AU178" s="263" t="s">
        <v>92</v>
      </c>
      <c r="AV178" s="12" t="s">
        <v>92</v>
      </c>
      <c r="AW178" s="12" t="s">
        <v>47</v>
      </c>
      <c r="AX178" s="12" t="s">
        <v>84</v>
      </c>
      <c r="AY178" s="263" t="s">
        <v>261</v>
      </c>
    </row>
    <row r="179" spans="2:51" s="15" customFormat="1" ht="13.5">
      <c r="B179" s="290"/>
      <c r="C179" s="291"/>
      <c r="D179" s="239" t="s">
        <v>278</v>
      </c>
      <c r="E179" s="292" t="s">
        <v>40</v>
      </c>
      <c r="F179" s="293" t="s">
        <v>380</v>
      </c>
      <c r="G179" s="291"/>
      <c r="H179" s="294">
        <v>23.69</v>
      </c>
      <c r="I179" s="295"/>
      <c r="J179" s="291"/>
      <c r="K179" s="291"/>
      <c r="L179" s="296"/>
      <c r="M179" s="297"/>
      <c r="N179" s="298"/>
      <c r="O179" s="298"/>
      <c r="P179" s="298"/>
      <c r="Q179" s="298"/>
      <c r="R179" s="298"/>
      <c r="S179" s="298"/>
      <c r="T179" s="299"/>
      <c r="AT179" s="300" t="s">
        <v>278</v>
      </c>
      <c r="AU179" s="300" t="s">
        <v>92</v>
      </c>
      <c r="AV179" s="15" t="s">
        <v>287</v>
      </c>
      <c r="AW179" s="15" t="s">
        <v>47</v>
      </c>
      <c r="AX179" s="15" t="s">
        <v>24</v>
      </c>
      <c r="AY179" s="300" t="s">
        <v>261</v>
      </c>
    </row>
    <row r="180" spans="2:65" s="1" customFormat="1" ht="14.4" customHeight="1">
      <c r="B180" s="48"/>
      <c r="C180" s="228" t="s">
        <v>9</v>
      </c>
      <c r="D180" s="228" t="s">
        <v>262</v>
      </c>
      <c r="E180" s="229" t="s">
        <v>767</v>
      </c>
      <c r="F180" s="230" t="s">
        <v>768</v>
      </c>
      <c r="G180" s="231" t="s">
        <v>504</v>
      </c>
      <c r="H180" s="232">
        <v>71.3</v>
      </c>
      <c r="I180" s="233"/>
      <c r="J180" s="232">
        <f>ROUND(I180*H180,2)</f>
        <v>0</v>
      </c>
      <c r="K180" s="230" t="s">
        <v>266</v>
      </c>
      <c r="L180" s="74"/>
      <c r="M180" s="234" t="s">
        <v>40</v>
      </c>
      <c r="N180" s="235" t="s">
        <v>55</v>
      </c>
      <c r="O180" s="49"/>
      <c r="P180" s="236">
        <f>O180*H180</f>
        <v>0</v>
      </c>
      <c r="Q180" s="236">
        <v>0.0076543822</v>
      </c>
      <c r="R180" s="236">
        <f>Q180*H180</f>
        <v>0.5457574508599999</v>
      </c>
      <c r="S180" s="236">
        <v>0</v>
      </c>
      <c r="T180" s="237">
        <f>S180*H180</f>
        <v>0</v>
      </c>
      <c r="AR180" s="25" t="s">
        <v>287</v>
      </c>
      <c r="AT180" s="25" t="s">
        <v>262</v>
      </c>
      <c r="AU180" s="25" t="s">
        <v>92</v>
      </c>
      <c r="AY180" s="25" t="s">
        <v>261</v>
      </c>
      <c r="BE180" s="238">
        <f>IF(N180="základní",J180,0)</f>
        <v>0</v>
      </c>
      <c r="BF180" s="238">
        <f>IF(N180="snížená",J180,0)</f>
        <v>0</v>
      </c>
      <c r="BG180" s="238">
        <f>IF(N180="zákl. přenesená",J180,0)</f>
        <v>0</v>
      </c>
      <c r="BH180" s="238">
        <f>IF(N180="sníž. přenesená",J180,0)</f>
        <v>0</v>
      </c>
      <c r="BI180" s="238">
        <f>IF(N180="nulová",J180,0)</f>
        <v>0</v>
      </c>
      <c r="BJ180" s="25" t="s">
        <v>24</v>
      </c>
      <c r="BK180" s="238">
        <f>ROUND(I180*H180,2)</f>
        <v>0</v>
      </c>
      <c r="BL180" s="25" t="s">
        <v>287</v>
      </c>
      <c r="BM180" s="25" t="s">
        <v>1041</v>
      </c>
    </row>
    <row r="181" spans="2:47" s="1" customFormat="1" ht="13.5">
      <c r="B181" s="48"/>
      <c r="C181" s="76"/>
      <c r="D181" s="239" t="s">
        <v>269</v>
      </c>
      <c r="E181" s="76"/>
      <c r="F181" s="240" t="s">
        <v>770</v>
      </c>
      <c r="G181" s="76"/>
      <c r="H181" s="76"/>
      <c r="I181" s="198"/>
      <c r="J181" s="76"/>
      <c r="K181" s="76"/>
      <c r="L181" s="74"/>
      <c r="M181" s="241"/>
      <c r="N181" s="49"/>
      <c r="O181" s="49"/>
      <c r="P181" s="49"/>
      <c r="Q181" s="49"/>
      <c r="R181" s="49"/>
      <c r="S181" s="49"/>
      <c r="T181" s="97"/>
      <c r="AT181" s="25" t="s">
        <v>269</v>
      </c>
      <c r="AU181" s="25" t="s">
        <v>92</v>
      </c>
    </row>
    <row r="182" spans="2:47" s="1" customFormat="1" ht="13.5">
      <c r="B182" s="48"/>
      <c r="C182" s="76"/>
      <c r="D182" s="239" t="s">
        <v>343</v>
      </c>
      <c r="E182" s="76"/>
      <c r="F182" s="242" t="s">
        <v>771</v>
      </c>
      <c r="G182" s="76"/>
      <c r="H182" s="76"/>
      <c r="I182" s="198"/>
      <c r="J182" s="76"/>
      <c r="K182" s="76"/>
      <c r="L182" s="74"/>
      <c r="M182" s="241"/>
      <c r="N182" s="49"/>
      <c r="O182" s="49"/>
      <c r="P182" s="49"/>
      <c r="Q182" s="49"/>
      <c r="R182" s="49"/>
      <c r="S182" s="49"/>
      <c r="T182" s="97"/>
      <c r="AT182" s="25" t="s">
        <v>343</v>
      </c>
      <c r="AU182" s="25" t="s">
        <v>92</v>
      </c>
    </row>
    <row r="183" spans="2:51" s="12" customFormat="1" ht="13.5">
      <c r="B183" s="253"/>
      <c r="C183" s="254"/>
      <c r="D183" s="239" t="s">
        <v>278</v>
      </c>
      <c r="E183" s="255" t="s">
        <v>40</v>
      </c>
      <c r="F183" s="256" t="s">
        <v>1042</v>
      </c>
      <c r="G183" s="254"/>
      <c r="H183" s="257">
        <v>55.6</v>
      </c>
      <c r="I183" s="258"/>
      <c r="J183" s="254"/>
      <c r="K183" s="254"/>
      <c r="L183" s="259"/>
      <c r="M183" s="260"/>
      <c r="N183" s="261"/>
      <c r="O183" s="261"/>
      <c r="P183" s="261"/>
      <c r="Q183" s="261"/>
      <c r="R183" s="261"/>
      <c r="S183" s="261"/>
      <c r="T183" s="262"/>
      <c r="AT183" s="263" t="s">
        <v>278</v>
      </c>
      <c r="AU183" s="263" t="s">
        <v>92</v>
      </c>
      <c r="AV183" s="12" t="s">
        <v>92</v>
      </c>
      <c r="AW183" s="12" t="s">
        <v>47</v>
      </c>
      <c r="AX183" s="12" t="s">
        <v>84</v>
      </c>
      <c r="AY183" s="263" t="s">
        <v>261</v>
      </c>
    </row>
    <row r="184" spans="2:51" s="12" customFormat="1" ht="13.5">
      <c r="B184" s="253"/>
      <c r="C184" s="254"/>
      <c r="D184" s="239" t="s">
        <v>278</v>
      </c>
      <c r="E184" s="255" t="s">
        <v>40</v>
      </c>
      <c r="F184" s="256" t="s">
        <v>1043</v>
      </c>
      <c r="G184" s="254"/>
      <c r="H184" s="257">
        <v>15.7</v>
      </c>
      <c r="I184" s="258"/>
      <c r="J184" s="254"/>
      <c r="K184" s="254"/>
      <c r="L184" s="259"/>
      <c r="M184" s="260"/>
      <c r="N184" s="261"/>
      <c r="O184" s="261"/>
      <c r="P184" s="261"/>
      <c r="Q184" s="261"/>
      <c r="R184" s="261"/>
      <c r="S184" s="261"/>
      <c r="T184" s="262"/>
      <c r="AT184" s="263" t="s">
        <v>278</v>
      </c>
      <c r="AU184" s="263" t="s">
        <v>92</v>
      </c>
      <c r="AV184" s="12" t="s">
        <v>92</v>
      </c>
      <c r="AW184" s="12" t="s">
        <v>47</v>
      </c>
      <c r="AX184" s="12" t="s">
        <v>84</v>
      </c>
      <c r="AY184" s="263" t="s">
        <v>261</v>
      </c>
    </row>
    <row r="185" spans="2:51" s="15" customFormat="1" ht="13.5">
      <c r="B185" s="290"/>
      <c r="C185" s="291"/>
      <c r="D185" s="239" t="s">
        <v>278</v>
      </c>
      <c r="E185" s="292" t="s">
        <v>40</v>
      </c>
      <c r="F185" s="293" t="s">
        <v>380</v>
      </c>
      <c r="G185" s="291"/>
      <c r="H185" s="294">
        <v>71.3</v>
      </c>
      <c r="I185" s="295"/>
      <c r="J185" s="291"/>
      <c r="K185" s="291"/>
      <c r="L185" s="296"/>
      <c r="M185" s="297"/>
      <c r="N185" s="298"/>
      <c r="O185" s="298"/>
      <c r="P185" s="298"/>
      <c r="Q185" s="298"/>
      <c r="R185" s="298"/>
      <c r="S185" s="298"/>
      <c r="T185" s="299"/>
      <c r="AT185" s="300" t="s">
        <v>278</v>
      </c>
      <c r="AU185" s="300" t="s">
        <v>92</v>
      </c>
      <c r="AV185" s="15" t="s">
        <v>287</v>
      </c>
      <c r="AW185" s="15" t="s">
        <v>47</v>
      </c>
      <c r="AX185" s="15" t="s">
        <v>24</v>
      </c>
      <c r="AY185" s="300" t="s">
        <v>261</v>
      </c>
    </row>
    <row r="186" spans="2:65" s="1" customFormat="1" ht="14.4" customHeight="1">
      <c r="B186" s="48"/>
      <c r="C186" s="228" t="s">
        <v>595</v>
      </c>
      <c r="D186" s="228" t="s">
        <v>262</v>
      </c>
      <c r="E186" s="229" t="s">
        <v>774</v>
      </c>
      <c r="F186" s="230" t="s">
        <v>775</v>
      </c>
      <c r="G186" s="231" t="s">
        <v>504</v>
      </c>
      <c r="H186" s="232">
        <v>71.3</v>
      </c>
      <c r="I186" s="233"/>
      <c r="J186" s="232">
        <f>ROUND(I186*H186,2)</f>
        <v>0</v>
      </c>
      <c r="K186" s="230" t="s">
        <v>266</v>
      </c>
      <c r="L186" s="74"/>
      <c r="M186" s="234" t="s">
        <v>40</v>
      </c>
      <c r="N186" s="235" t="s">
        <v>55</v>
      </c>
      <c r="O186" s="49"/>
      <c r="P186" s="236">
        <f>O186*H186</f>
        <v>0</v>
      </c>
      <c r="Q186" s="236">
        <v>0.000856935</v>
      </c>
      <c r="R186" s="236">
        <f>Q186*H186</f>
        <v>0.0610994655</v>
      </c>
      <c r="S186" s="236">
        <v>0</v>
      </c>
      <c r="T186" s="237">
        <f>S186*H186</f>
        <v>0</v>
      </c>
      <c r="AR186" s="25" t="s">
        <v>287</v>
      </c>
      <c r="AT186" s="25" t="s">
        <v>262</v>
      </c>
      <c r="AU186" s="25" t="s">
        <v>92</v>
      </c>
      <c r="AY186" s="25" t="s">
        <v>261</v>
      </c>
      <c r="BE186" s="238">
        <f>IF(N186="základní",J186,0)</f>
        <v>0</v>
      </c>
      <c r="BF186" s="238">
        <f>IF(N186="snížená",J186,0)</f>
        <v>0</v>
      </c>
      <c r="BG186" s="238">
        <f>IF(N186="zákl. přenesená",J186,0)</f>
        <v>0</v>
      </c>
      <c r="BH186" s="238">
        <f>IF(N186="sníž. přenesená",J186,0)</f>
        <v>0</v>
      </c>
      <c r="BI186" s="238">
        <f>IF(N186="nulová",J186,0)</f>
        <v>0</v>
      </c>
      <c r="BJ186" s="25" t="s">
        <v>24</v>
      </c>
      <c r="BK186" s="238">
        <f>ROUND(I186*H186,2)</f>
        <v>0</v>
      </c>
      <c r="BL186" s="25" t="s">
        <v>287</v>
      </c>
      <c r="BM186" s="25" t="s">
        <v>1044</v>
      </c>
    </row>
    <row r="187" spans="2:47" s="1" customFormat="1" ht="13.5">
      <c r="B187" s="48"/>
      <c r="C187" s="76"/>
      <c r="D187" s="239" t="s">
        <v>269</v>
      </c>
      <c r="E187" s="76"/>
      <c r="F187" s="240" t="s">
        <v>777</v>
      </c>
      <c r="G187" s="76"/>
      <c r="H187" s="76"/>
      <c r="I187" s="198"/>
      <c r="J187" s="76"/>
      <c r="K187" s="76"/>
      <c r="L187" s="74"/>
      <c r="M187" s="241"/>
      <c r="N187" s="49"/>
      <c r="O187" s="49"/>
      <c r="P187" s="49"/>
      <c r="Q187" s="49"/>
      <c r="R187" s="49"/>
      <c r="S187" s="49"/>
      <c r="T187" s="97"/>
      <c r="AT187" s="25" t="s">
        <v>269</v>
      </c>
      <c r="AU187" s="25" t="s">
        <v>92</v>
      </c>
    </row>
    <row r="188" spans="2:47" s="1" customFormat="1" ht="13.5">
      <c r="B188" s="48"/>
      <c r="C188" s="76"/>
      <c r="D188" s="239" t="s">
        <v>343</v>
      </c>
      <c r="E188" s="76"/>
      <c r="F188" s="242" t="s">
        <v>771</v>
      </c>
      <c r="G188" s="76"/>
      <c r="H188" s="76"/>
      <c r="I188" s="198"/>
      <c r="J188" s="76"/>
      <c r="K188" s="76"/>
      <c r="L188" s="74"/>
      <c r="M188" s="241"/>
      <c r="N188" s="49"/>
      <c r="O188" s="49"/>
      <c r="P188" s="49"/>
      <c r="Q188" s="49"/>
      <c r="R188" s="49"/>
      <c r="S188" s="49"/>
      <c r="T188" s="97"/>
      <c r="AT188" s="25" t="s">
        <v>343</v>
      </c>
      <c r="AU188" s="25" t="s">
        <v>92</v>
      </c>
    </row>
    <row r="189" spans="2:63" s="10" customFormat="1" ht="29.85" customHeight="1">
      <c r="B189" s="214"/>
      <c r="C189" s="215"/>
      <c r="D189" s="216" t="s">
        <v>83</v>
      </c>
      <c r="E189" s="274" t="s">
        <v>287</v>
      </c>
      <c r="F189" s="274" t="s">
        <v>778</v>
      </c>
      <c r="G189" s="215"/>
      <c r="H189" s="215"/>
      <c r="I189" s="218"/>
      <c r="J189" s="275">
        <f>BK189</f>
        <v>0</v>
      </c>
      <c r="K189" s="215"/>
      <c r="L189" s="220"/>
      <c r="M189" s="221"/>
      <c r="N189" s="222"/>
      <c r="O189" s="222"/>
      <c r="P189" s="223">
        <f>SUM(P190:P227)</f>
        <v>0</v>
      </c>
      <c r="Q189" s="222"/>
      <c r="R189" s="223">
        <f>SUM(R190:R227)</f>
        <v>226.09567029999997</v>
      </c>
      <c r="S189" s="222"/>
      <c r="T189" s="224">
        <f>SUM(T190:T227)</f>
        <v>0</v>
      </c>
      <c r="AR189" s="225" t="s">
        <v>24</v>
      </c>
      <c r="AT189" s="226" t="s">
        <v>83</v>
      </c>
      <c r="AU189" s="226" t="s">
        <v>24</v>
      </c>
      <c r="AY189" s="225" t="s">
        <v>261</v>
      </c>
      <c r="BK189" s="227">
        <f>SUM(BK190:BK227)</f>
        <v>0</v>
      </c>
    </row>
    <row r="190" spans="2:65" s="1" customFormat="1" ht="22.8" customHeight="1">
      <c r="B190" s="48"/>
      <c r="C190" s="228" t="s">
        <v>601</v>
      </c>
      <c r="D190" s="228" t="s">
        <v>262</v>
      </c>
      <c r="E190" s="229" t="s">
        <v>780</v>
      </c>
      <c r="F190" s="230" t="s">
        <v>781</v>
      </c>
      <c r="G190" s="231" t="s">
        <v>504</v>
      </c>
      <c r="H190" s="232">
        <v>19.99</v>
      </c>
      <c r="I190" s="233"/>
      <c r="J190" s="232">
        <f>ROUND(I190*H190,2)</f>
        <v>0</v>
      </c>
      <c r="K190" s="230" t="s">
        <v>266</v>
      </c>
      <c r="L190" s="74"/>
      <c r="M190" s="234" t="s">
        <v>40</v>
      </c>
      <c r="N190" s="235" t="s">
        <v>55</v>
      </c>
      <c r="O190" s="49"/>
      <c r="P190" s="236">
        <f>O190*H190</f>
        <v>0</v>
      </c>
      <c r="Q190" s="236">
        <v>0.227976</v>
      </c>
      <c r="R190" s="236">
        <f>Q190*H190</f>
        <v>4.55724024</v>
      </c>
      <c r="S190" s="236">
        <v>0</v>
      </c>
      <c r="T190" s="237">
        <f>S190*H190</f>
        <v>0</v>
      </c>
      <c r="AR190" s="25" t="s">
        <v>287</v>
      </c>
      <c r="AT190" s="25" t="s">
        <v>262</v>
      </c>
      <c r="AU190" s="25" t="s">
        <v>92</v>
      </c>
      <c r="AY190" s="25" t="s">
        <v>261</v>
      </c>
      <c r="BE190" s="238">
        <f>IF(N190="základní",J190,0)</f>
        <v>0</v>
      </c>
      <c r="BF190" s="238">
        <f>IF(N190="snížená",J190,0)</f>
        <v>0</v>
      </c>
      <c r="BG190" s="238">
        <f>IF(N190="zákl. přenesená",J190,0)</f>
        <v>0</v>
      </c>
      <c r="BH190" s="238">
        <f>IF(N190="sníž. přenesená",J190,0)</f>
        <v>0</v>
      </c>
      <c r="BI190" s="238">
        <f>IF(N190="nulová",J190,0)</f>
        <v>0</v>
      </c>
      <c r="BJ190" s="25" t="s">
        <v>24</v>
      </c>
      <c r="BK190" s="238">
        <f>ROUND(I190*H190,2)</f>
        <v>0</v>
      </c>
      <c r="BL190" s="25" t="s">
        <v>287</v>
      </c>
      <c r="BM190" s="25" t="s">
        <v>1045</v>
      </c>
    </row>
    <row r="191" spans="2:47" s="1" customFormat="1" ht="13.5">
      <c r="B191" s="48"/>
      <c r="C191" s="76"/>
      <c r="D191" s="239" t="s">
        <v>269</v>
      </c>
      <c r="E191" s="76"/>
      <c r="F191" s="240" t="s">
        <v>783</v>
      </c>
      <c r="G191" s="76"/>
      <c r="H191" s="76"/>
      <c r="I191" s="198"/>
      <c r="J191" s="76"/>
      <c r="K191" s="76"/>
      <c r="L191" s="74"/>
      <c r="M191" s="241"/>
      <c r="N191" s="49"/>
      <c r="O191" s="49"/>
      <c r="P191" s="49"/>
      <c r="Q191" s="49"/>
      <c r="R191" s="49"/>
      <c r="S191" s="49"/>
      <c r="T191" s="97"/>
      <c r="AT191" s="25" t="s">
        <v>269</v>
      </c>
      <c r="AU191" s="25" t="s">
        <v>92</v>
      </c>
    </row>
    <row r="192" spans="2:47" s="1" customFormat="1" ht="13.5">
      <c r="B192" s="48"/>
      <c r="C192" s="76"/>
      <c r="D192" s="239" t="s">
        <v>343</v>
      </c>
      <c r="E192" s="76"/>
      <c r="F192" s="242" t="s">
        <v>784</v>
      </c>
      <c r="G192" s="76"/>
      <c r="H192" s="76"/>
      <c r="I192" s="198"/>
      <c r="J192" s="76"/>
      <c r="K192" s="76"/>
      <c r="L192" s="74"/>
      <c r="M192" s="241"/>
      <c r="N192" s="49"/>
      <c r="O192" s="49"/>
      <c r="P192" s="49"/>
      <c r="Q192" s="49"/>
      <c r="R192" s="49"/>
      <c r="S192" s="49"/>
      <c r="T192" s="97"/>
      <c r="AT192" s="25" t="s">
        <v>343</v>
      </c>
      <c r="AU192" s="25" t="s">
        <v>92</v>
      </c>
    </row>
    <row r="193" spans="2:51" s="12" customFormat="1" ht="13.5">
      <c r="B193" s="253"/>
      <c r="C193" s="254"/>
      <c r="D193" s="239" t="s">
        <v>278</v>
      </c>
      <c r="E193" s="255" t="s">
        <v>40</v>
      </c>
      <c r="F193" s="256" t="s">
        <v>1046</v>
      </c>
      <c r="G193" s="254"/>
      <c r="H193" s="257">
        <v>12.34</v>
      </c>
      <c r="I193" s="258"/>
      <c r="J193" s="254"/>
      <c r="K193" s="254"/>
      <c r="L193" s="259"/>
      <c r="M193" s="260"/>
      <c r="N193" s="261"/>
      <c r="O193" s="261"/>
      <c r="P193" s="261"/>
      <c r="Q193" s="261"/>
      <c r="R193" s="261"/>
      <c r="S193" s="261"/>
      <c r="T193" s="262"/>
      <c r="AT193" s="263" t="s">
        <v>278</v>
      </c>
      <c r="AU193" s="263" t="s">
        <v>92</v>
      </c>
      <c r="AV193" s="12" t="s">
        <v>92</v>
      </c>
      <c r="AW193" s="12" t="s">
        <v>47</v>
      </c>
      <c r="AX193" s="12" t="s">
        <v>84</v>
      </c>
      <c r="AY193" s="263" t="s">
        <v>261</v>
      </c>
    </row>
    <row r="194" spans="2:51" s="12" customFormat="1" ht="13.5">
      <c r="B194" s="253"/>
      <c r="C194" s="254"/>
      <c r="D194" s="239" t="s">
        <v>278</v>
      </c>
      <c r="E194" s="255" t="s">
        <v>40</v>
      </c>
      <c r="F194" s="256" t="s">
        <v>1047</v>
      </c>
      <c r="G194" s="254"/>
      <c r="H194" s="257">
        <v>7.65</v>
      </c>
      <c r="I194" s="258"/>
      <c r="J194" s="254"/>
      <c r="K194" s="254"/>
      <c r="L194" s="259"/>
      <c r="M194" s="260"/>
      <c r="N194" s="261"/>
      <c r="O194" s="261"/>
      <c r="P194" s="261"/>
      <c r="Q194" s="261"/>
      <c r="R194" s="261"/>
      <c r="S194" s="261"/>
      <c r="T194" s="262"/>
      <c r="AT194" s="263" t="s">
        <v>278</v>
      </c>
      <c r="AU194" s="263" t="s">
        <v>92</v>
      </c>
      <c r="AV194" s="12" t="s">
        <v>92</v>
      </c>
      <c r="AW194" s="12" t="s">
        <v>47</v>
      </c>
      <c r="AX194" s="12" t="s">
        <v>84</v>
      </c>
      <c r="AY194" s="263" t="s">
        <v>261</v>
      </c>
    </row>
    <row r="195" spans="2:51" s="15" customFormat="1" ht="13.5">
      <c r="B195" s="290"/>
      <c r="C195" s="291"/>
      <c r="D195" s="239" t="s">
        <v>278</v>
      </c>
      <c r="E195" s="292" t="s">
        <v>40</v>
      </c>
      <c r="F195" s="293" t="s">
        <v>380</v>
      </c>
      <c r="G195" s="291"/>
      <c r="H195" s="294">
        <v>19.99</v>
      </c>
      <c r="I195" s="295"/>
      <c r="J195" s="291"/>
      <c r="K195" s="291"/>
      <c r="L195" s="296"/>
      <c r="M195" s="297"/>
      <c r="N195" s="298"/>
      <c r="O195" s="298"/>
      <c r="P195" s="298"/>
      <c r="Q195" s="298"/>
      <c r="R195" s="298"/>
      <c r="S195" s="298"/>
      <c r="T195" s="299"/>
      <c r="AT195" s="300" t="s">
        <v>278</v>
      </c>
      <c r="AU195" s="300" t="s">
        <v>92</v>
      </c>
      <c r="AV195" s="15" t="s">
        <v>287</v>
      </c>
      <c r="AW195" s="15" t="s">
        <v>47</v>
      </c>
      <c r="AX195" s="15" t="s">
        <v>24</v>
      </c>
      <c r="AY195" s="300" t="s">
        <v>261</v>
      </c>
    </row>
    <row r="196" spans="2:65" s="1" customFormat="1" ht="22.8" customHeight="1">
      <c r="B196" s="48"/>
      <c r="C196" s="228" t="s">
        <v>604</v>
      </c>
      <c r="D196" s="228" t="s">
        <v>262</v>
      </c>
      <c r="E196" s="229" t="s">
        <v>1048</v>
      </c>
      <c r="F196" s="230" t="s">
        <v>1049</v>
      </c>
      <c r="G196" s="231" t="s">
        <v>504</v>
      </c>
      <c r="H196" s="232">
        <v>116.47</v>
      </c>
      <c r="I196" s="233"/>
      <c r="J196" s="232">
        <f>ROUND(I196*H196,2)</f>
        <v>0</v>
      </c>
      <c r="K196" s="230" t="s">
        <v>266</v>
      </c>
      <c r="L196" s="74"/>
      <c r="M196" s="234" t="s">
        <v>40</v>
      </c>
      <c r="N196" s="235" t="s">
        <v>55</v>
      </c>
      <c r="O196" s="49"/>
      <c r="P196" s="236">
        <f>O196*H196</f>
        <v>0</v>
      </c>
      <c r="Q196" s="236">
        <v>0.30006</v>
      </c>
      <c r="R196" s="236">
        <f>Q196*H196</f>
        <v>34.9479882</v>
      </c>
      <c r="S196" s="236">
        <v>0</v>
      </c>
      <c r="T196" s="237">
        <f>S196*H196</f>
        <v>0</v>
      </c>
      <c r="AR196" s="25" t="s">
        <v>287</v>
      </c>
      <c r="AT196" s="25" t="s">
        <v>262</v>
      </c>
      <c r="AU196" s="25" t="s">
        <v>92</v>
      </c>
      <c r="AY196" s="25" t="s">
        <v>261</v>
      </c>
      <c r="BE196" s="238">
        <f>IF(N196="základní",J196,0)</f>
        <v>0</v>
      </c>
      <c r="BF196" s="238">
        <f>IF(N196="snížená",J196,0)</f>
        <v>0</v>
      </c>
      <c r="BG196" s="238">
        <f>IF(N196="zákl. přenesená",J196,0)</f>
        <v>0</v>
      </c>
      <c r="BH196" s="238">
        <f>IF(N196="sníž. přenesená",J196,0)</f>
        <v>0</v>
      </c>
      <c r="BI196" s="238">
        <f>IF(N196="nulová",J196,0)</f>
        <v>0</v>
      </c>
      <c r="BJ196" s="25" t="s">
        <v>24</v>
      </c>
      <c r="BK196" s="238">
        <f>ROUND(I196*H196,2)</f>
        <v>0</v>
      </c>
      <c r="BL196" s="25" t="s">
        <v>287</v>
      </c>
      <c r="BM196" s="25" t="s">
        <v>1050</v>
      </c>
    </row>
    <row r="197" spans="2:47" s="1" customFormat="1" ht="13.5">
      <c r="B197" s="48"/>
      <c r="C197" s="76"/>
      <c r="D197" s="239" t="s">
        <v>269</v>
      </c>
      <c r="E197" s="76"/>
      <c r="F197" s="240" t="s">
        <v>1051</v>
      </c>
      <c r="G197" s="76"/>
      <c r="H197" s="76"/>
      <c r="I197" s="198"/>
      <c r="J197" s="76"/>
      <c r="K197" s="76"/>
      <c r="L197" s="74"/>
      <c r="M197" s="241"/>
      <c r="N197" s="49"/>
      <c r="O197" s="49"/>
      <c r="P197" s="49"/>
      <c r="Q197" s="49"/>
      <c r="R197" s="49"/>
      <c r="S197" s="49"/>
      <c r="T197" s="97"/>
      <c r="AT197" s="25" t="s">
        <v>269</v>
      </c>
      <c r="AU197" s="25" t="s">
        <v>92</v>
      </c>
    </row>
    <row r="198" spans="2:47" s="1" customFormat="1" ht="13.5">
      <c r="B198" s="48"/>
      <c r="C198" s="76"/>
      <c r="D198" s="239" t="s">
        <v>343</v>
      </c>
      <c r="E198" s="76"/>
      <c r="F198" s="242" t="s">
        <v>1052</v>
      </c>
      <c r="G198" s="76"/>
      <c r="H198" s="76"/>
      <c r="I198" s="198"/>
      <c r="J198" s="76"/>
      <c r="K198" s="76"/>
      <c r="L198" s="74"/>
      <c r="M198" s="241"/>
      <c r="N198" s="49"/>
      <c r="O198" s="49"/>
      <c r="P198" s="49"/>
      <c r="Q198" s="49"/>
      <c r="R198" s="49"/>
      <c r="S198" s="49"/>
      <c r="T198" s="97"/>
      <c r="AT198" s="25" t="s">
        <v>343</v>
      </c>
      <c r="AU198" s="25" t="s">
        <v>92</v>
      </c>
    </row>
    <row r="199" spans="2:51" s="12" customFormat="1" ht="13.5">
      <c r="B199" s="253"/>
      <c r="C199" s="254"/>
      <c r="D199" s="239" t="s">
        <v>278</v>
      </c>
      <c r="E199" s="255" t="s">
        <v>40</v>
      </c>
      <c r="F199" s="256" t="s">
        <v>1053</v>
      </c>
      <c r="G199" s="254"/>
      <c r="H199" s="257">
        <v>116.47</v>
      </c>
      <c r="I199" s="258"/>
      <c r="J199" s="254"/>
      <c r="K199" s="254"/>
      <c r="L199" s="259"/>
      <c r="M199" s="260"/>
      <c r="N199" s="261"/>
      <c r="O199" s="261"/>
      <c r="P199" s="261"/>
      <c r="Q199" s="261"/>
      <c r="R199" s="261"/>
      <c r="S199" s="261"/>
      <c r="T199" s="262"/>
      <c r="AT199" s="263" t="s">
        <v>278</v>
      </c>
      <c r="AU199" s="263" t="s">
        <v>92</v>
      </c>
      <c r="AV199" s="12" t="s">
        <v>92</v>
      </c>
      <c r="AW199" s="12" t="s">
        <v>47</v>
      </c>
      <c r="AX199" s="12" t="s">
        <v>24</v>
      </c>
      <c r="AY199" s="263" t="s">
        <v>261</v>
      </c>
    </row>
    <row r="200" spans="2:65" s="1" customFormat="1" ht="14.4" customHeight="1">
      <c r="B200" s="48"/>
      <c r="C200" s="228" t="s">
        <v>607</v>
      </c>
      <c r="D200" s="228" t="s">
        <v>262</v>
      </c>
      <c r="E200" s="229" t="s">
        <v>1054</v>
      </c>
      <c r="F200" s="230" t="s">
        <v>1055</v>
      </c>
      <c r="G200" s="231" t="s">
        <v>504</v>
      </c>
      <c r="H200" s="232">
        <v>116.47</v>
      </c>
      <c r="I200" s="233"/>
      <c r="J200" s="232">
        <f>ROUND(I200*H200,2)</f>
        <v>0</v>
      </c>
      <c r="K200" s="230" t="s">
        <v>266</v>
      </c>
      <c r="L200" s="74"/>
      <c r="M200" s="234" t="s">
        <v>40</v>
      </c>
      <c r="N200" s="235" t="s">
        <v>55</v>
      </c>
      <c r="O200" s="49"/>
      <c r="P200" s="236">
        <f>O200*H200</f>
        <v>0</v>
      </c>
      <c r="Q200" s="236">
        <v>0.21252</v>
      </c>
      <c r="R200" s="236">
        <f>Q200*H200</f>
        <v>24.752204399999997</v>
      </c>
      <c r="S200" s="236">
        <v>0</v>
      </c>
      <c r="T200" s="237">
        <f>S200*H200</f>
        <v>0</v>
      </c>
      <c r="AR200" s="25" t="s">
        <v>287</v>
      </c>
      <c r="AT200" s="25" t="s">
        <v>262</v>
      </c>
      <c r="AU200" s="25" t="s">
        <v>92</v>
      </c>
      <c r="AY200" s="25" t="s">
        <v>261</v>
      </c>
      <c r="BE200" s="238">
        <f>IF(N200="základní",J200,0)</f>
        <v>0</v>
      </c>
      <c r="BF200" s="238">
        <f>IF(N200="snížená",J200,0)</f>
        <v>0</v>
      </c>
      <c r="BG200" s="238">
        <f>IF(N200="zákl. přenesená",J200,0)</f>
        <v>0</v>
      </c>
      <c r="BH200" s="238">
        <f>IF(N200="sníž. přenesená",J200,0)</f>
        <v>0</v>
      </c>
      <c r="BI200" s="238">
        <f>IF(N200="nulová",J200,0)</f>
        <v>0</v>
      </c>
      <c r="BJ200" s="25" t="s">
        <v>24</v>
      </c>
      <c r="BK200" s="238">
        <f>ROUND(I200*H200,2)</f>
        <v>0</v>
      </c>
      <c r="BL200" s="25" t="s">
        <v>287</v>
      </c>
      <c r="BM200" s="25" t="s">
        <v>1056</v>
      </c>
    </row>
    <row r="201" spans="2:47" s="1" customFormat="1" ht="13.5">
      <c r="B201" s="48"/>
      <c r="C201" s="76"/>
      <c r="D201" s="239" t="s">
        <v>269</v>
      </c>
      <c r="E201" s="76"/>
      <c r="F201" s="240" t="s">
        <v>1057</v>
      </c>
      <c r="G201" s="76"/>
      <c r="H201" s="76"/>
      <c r="I201" s="198"/>
      <c r="J201" s="76"/>
      <c r="K201" s="76"/>
      <c r="L201" s="74"/>
      <c r="M201" s="241"/>
      <c r="N201" s="49"/>
      <c r="O201" s="49"/>
      <c r="P201" s="49"/>
      <c r="Q201" s="49"/>
      <c r="R201" s="49"/>
      <c r="S201" s="49"/>
      <c r="T201" s="97"/>
      <c r="AT201" s="25" t="s">
        <v>269</v>
      </c>
      <c r="AU201" s="25" t="s">
        <v>92</v>
      </c>
    </row>
    <row r="202" spans="2:47" s="1" customFormat="1" ht="13.5">
      <c r="B202" s="48"/>
      <c r="C202" s="76"/>
      <c r="D202" s="239" t="s">
        <v>343</v>
      </c>
      <c r="E202" s="76"/>
      <c r="F202" s="242" t="s">
        <v>1052</v>
      </c>
      <c r="G202" s="76"/>
      <c r="H202" s="76"/>
      <c r="I202" s="198"/>
      <c r="J202" s="76"/>
      <c r="K202" s="76"/>
      <c r="L202" s="74"/>
      <c r="M202" s="241"/>
      <c r="N202" s="49"/>
      <c r="O202" s="49"/>
      <c r="P202" s="49"/>
      <c r="Q202" s="49"/>
      <c r="R202" s="49"/>
      <c r="S202" s="49"/>
      <c r="T202" s="97"/>
      <c r="AT202" s="25" t="s">
        <v>343</v>
      </c>
      <c r="AU202" s="25" t="s">
        <v>92</v>
      </c>
    </row>
    <row r="203" spans="2:51" s="12" customFormat="1" ht="13.5">
      <c r="B203" s="253"/>
      <c r="C203" s="254"/>
      <c r="D203" s="239" t="s">
        <v>278</v>
      </c>
      <c r="E203" s="255" t="s">
        <v>40</v>
      </c>
      <c r="F203" s="256" t="s">
        <v>1053</v>
      </c>
      <c r="G203" s="254"/>
      <c r="H203" s="257">
        <v>116.47</v>
      </c>
      <c r="I203" s="258"/>
      <c r="J203" s="254"/>
      <c r="K203" s="254"/>
      <c r="L203" s="259"/>
      <c r="M203" s="260"/>
      <c r="N203" s="261"/>
      <c r="O203" s="261"/>
      <c r="P203" s="261"/>
      <c r="Q203" s="261"/>
      <c r="R203" s="261"/>
      <c r="S203" s="261"/>
      <c r="T203" s="262"/>
      <c r="AT203" s="263" t="s">
        <v>278</v>
      </c>
      <c r="AU203" s="263" t="s">
        <v>92</v>
      </c>
      <c r="AV203" s="12" t="s">
        <v>92</v>
      </c>
      <c r="AW203" s="12" t="s">
        <v>47</v>
      </c>
      <c r="AX203" s="12" t="s">
        <v>24</v>
      </c>
      <c r="AY203" s="263" t="s">
        <v>261</v>
      </c>
    </row>
    <row r="204" spans="2:65" s="1" customFormat="1" ht="22.8" customHeight="1">
      <c r="B204" s="48"/>
      <c r="C204" s="228" t="s">
        <v>615</v>
      </c>
      <c r="D204" s="228" t="s">
        <v>262</v>
      </c>
      <c r="E204" s="229" t="s">
        <v>1058</v>
      </c>
      <c r="F204" s="230" t="s">
        <v>1059</v>
      </c>
      <c r="G204" s="231" t="s">
        <v>504</v>
      </c>
      <c r="H204" s="232">
        <v>10.4</v>
      </c>
      <c r="I204" s="233"/>
      <c r="J204" s="232">
        <f>ROUND(I204*H204,2)</f>
        <v>0</v>
      </c>
      <c r="K204" s="230" t="s">
        <v>266</v>
      </c>
      <c r="L204" s="74"/>
      <c r="M204" s="234" t="s">
        <v>40</v>
      </c>
      <c r="N204" s="235" t="s">
        <v>55</v>
      </c>
      <c r="O204" s="49"/>
      <c r="P204" s="236">
        <f>O204*H204</f>
        <v>0</v>
      </c>
      <c r="Q204" s="236">
        <v>0.271293025</v>
      </c>
      <c r="R204" s="236">
        <f>Q204*H204</f>
        <v>2.8214474600000004</v>
      </c>
      <c r="S204" s="236">
        <v>0</v>
      </c>
      <c r="T204" s="237">
        <f>S204*H204</f>
        <v>0</v>
      </c>
      <c r="AR204" s="25" t="s">
        <v>287</v>
      </c>
      <c r="AT204" s="25" t="s">
        <v>262</v>
      </c>
      <c r="AU204" s="25" t="s">
        <v>92</v>
      </c>
      <c r="AY204" s="25" t="s">
        <v>261</v>
      </c>
      <c r="BE204" s="238">
        <f>IF(N204="základní",J204,0)</f>
        <v>0</v>
      </c>
      <c r="BF204" s="238">
        <f>IF(N204="snížená",J204,0)</f>
        <v>0</v>
      </c>
      <c r="BG204" s="238">
        <f>IF(N204="zákl. přenesená",J204,0)</f>
        <v>0</v>
      </c>
      <c r="BH204" s="238">
        <f>IF(N204="sníž. přenesená",J204,0)</f>
        <v>0</v>
      </c>
      <c r="BI204" s="238">
        <f>IF(N204="nulová",J204,0)</f>
        <v>0</v>
      </c>
      <c r="BJ204" s="25" t="s">
        <v>24</v>
      </c>
      <c r="BK204" s="238">
        <f>ROUND(I204*H204,2)</f>
        <v>0</v>
      </c>
      <c r="BL204" s="25" t="s">
        <v>287</v>
      </c>
      <c r="BM204" s="25" t="s">
        <v>1060</v>
      </c>
    </row>
    <row r="205" spans="2:47" s="1" customFormat="1" ht="13.5">
      <c r="B205" s="48"/>
      <c r="C205" s="76"/>
      <c r="D205" s="239" t="s">
        <v>269</v>
      </c>
      <c r="E205" s="76"/>
      <c r="F205" s="240" t="s">
        <v>1061</v>
      </c>
      <c r="G205" s="76"/>
      <c r="H205" s="76"/>
      <c r="I205" s="198"/>
      <c r="J205" s="76"/>
      <c r="K205" s="76"/>
      <c r="L205" s="74"/>
      <c r="M205" s="241"/>
      <c r="N205" s="49"/>
      <c r="O205" s="49"/>
      <c r="P205" s="49"/>
      <c r="Q205" s="49"/>
      <c r="R205" s="49"/>
      <c r="S205" s="49"/>
      <c r="T205" s="97"/>
      <c r="AT205" s="25" t="s">
        <v>269</v>
      </c>
      <c r="AU205" s="25" t="s">
        <v>92</v>
      </c>
    </row>
    <row r="206" spans="2:47" s="1" customFormat="1" ht="13.5">
      <c r="B206" s="48"/>
      <c r="C206" s="76"/>
      <c r="D206" s="239" t="s">
        <v>343</v>
      </c>
      <c r="E206" s="76"/>
      <c r="F206" s="242" t="s">
        <v>1062</v>
      </c>
      <c r="G206" s="76"/>
      <c r="H206" s="76"/>
      <c r="I206" s="198"/>
      <c r="J206" s="76"/>
      <c r="K206" s="76"/>
      <c r="L206" s="74"/>
      <c r="M206" s="241"/>
      <c r="N206" s="49"/>
      <c r="O206" s="49"/>
      <c r="P206" s="49"/>
      <c r="Q206" s="49"/>
      <c r="R206" s="49"/>
      <c r="S206" s="49"/>
      <c r="T206" s="97"/>
      <c r="AT206" s="25" t="s">
        <v>343</v>
      </c>
      <c r="AU206" s="25" t="s">
        <v>92</v>
      </c>
    </row>
    <row r="207" spans="2:51" s="12" customFormat="1" ht="13.5">
      <c r="B207" s="253"/>
      <c r="C207" s="254"/>
      <c r="D207" s="239" t="s">
        <v>278</v>
      </c>
      <c r="E207" s="255" t="s">
        <v>40</v>
      </c>
      <c r="F207" s="256" t="s">
        <v>1063</v>
      </c>
      <c r="G207" s="254"/>
      <c r="H207" s="257">
        <v>10.4</v>
      </c>
      <c r="I207" s="258"/>
      <c r="J207" s="254"/>
      <c r="K207" s="254"/>
      <c r="L207" s="259"/>
      <c r="M207" s="260"/>
      <c r="N207" s="261"/>
      <c r="O207" s="261"/>
      <c r="P207" s="261"/>
      <c r="Q207" s="261"/>
      <c r="R207" s="261"/>
      <c r="S207" s="261"/>
      <c r="T207" s="262"/>
      <c r="AT207" s="263" t="s">
        <v>278</v>
      </c>
      <c r="AU207" s="263" t="s">
        <v>92</v>
      </c>
      <c r="AV207" s="12" t="s">
        <v>92</v>
      </c>
      <c r="AW207" s="12" t="s">
        <v>47</v>
      </c>
      <c r="AX207" s="12" t="s">
        <v>24</v>
      </c>
      <c r="AY207" s="263" t="s">
        <v>261</v>
      </c>
    </row>
    <row r="208" spans="2:65" s="1" customFormat="1" ht="22.8" customHeight="1">
      <c r="B208" s="48"/>
      <c r="C208" s="228" t="s">
        <v>622</v>
      </c>
      <c r="D208" s="228" t="s">
        <v>262</v>
      </c>
      <c r="E208" s="229" t="s">
        <v>1064</v>
      </c>
      <c r="F208" s="230" t="s">
        <v>1065</v>
      </c>
      <c r="G208" s="231" t="s">
        <v>340</v>
      </c>
      <c r="H208" s="232">
        <v>7.6</v>
      </c>
      <c r="I208" s="233"/>
      <c r="J208" s="232">
        <f>ROUND(I208*H208,2)</f>
        <v>0</v>
      </c>
      <c r="K208" s="230" t="s">
        <v>266</v>
      </c>
      <c r="L208" s="74"/>
      <c r="M208" s="234" t="s">
        <v>40</v>
      </c>
      <c r="N208" s="235" t="s">
        <v>55</v>
      </c>
      <c r="O208" s="49"/>
      <c r="P208" s="236">
        <f>O208*H208</f>
        <v>0</v>
      </c>
      <c r="Q208" s="236">
        <v>1.87</v>
      </c>
      <c r="R208" s="236">
        <f>Q208*H208</f>
        <v>14.212</v>
      </c>
      <c r="S208" s="236">
        <v>0</v>
      </c>
      <c r="T208" s="237">
        <f>S208*H208</f>
        <v>0</v>
      </c>
      <c r="AR208" s="25" t="s">
        <v>287</v>
      </c>
      <c r="AT208" s="25" t="s">
        <v>262</v>
      </c>
      <c r="AU208" s="25" t="s">
        <v>92</v>
      </c>
      <c r="AY208" s="25" t="s">
        <v>261</v>
      </c>
      <c r="BE208" s="238">
        <f>IF(N208="základní",J208,0)</f>
        <v>0</v>
      </c>
      <c r="BF208" s="238">
        <f>IF(N208="snížená",J208,0)</f>
        <v>0</v>
      </c>
      <c r="BG208" s="238">
        <f>IF(N208="zákl. přenesená",J208,0)</f>
        <v>0</v>
      </c>
      <c r="BH208" s="238">
        <f>IF(N208="sníž. přenesená",J208,0)</f>
        <v>0</v>
      </c>
      <c r="BI208" s="238">
        <f>IF(N208="nulová",J208,0)</f>
        <v>0</v>
      </c>
      <c r="BJ208" s="25" t="s">
        <v>24</v>
      </c>
      <c r="BK208" s="238">
        <f>ROUND(I208*H208,2)</f>
        <v>0</v>
      </c>
      <c r="BL208" s="25" t="s">
        <v>287</v>
      </c>
      <c r="BM208" s="25" t="s">
        <v>1066</v>
      </c>
    </row>
    <row r="209" spans="2:47" s="1" customFormat="1" ht="13.5">
      <c r="B209" s="48"/>
      <c r="C209" s="76"/>
      <c r="D209" s="239" t="s">
        <v>269</v>
      </c>
      <c r="E209" s="76"/>
      <c r="F209" s="240" t="s">
        <v>1067</v>
      </c>
      <c r="G209" s="76"/>
      <c r="H209" s="76"/>
      <c r="I209" s="198"/>
      <c r="J209" s="76"/>
      <c r="K209" s="76"/>
      <c r="L209" s="74"/>
      <c r="M209" s="241"/>
      <c r="N209" s="49"/>
      <c r="O209" s="49"/>
      <c r="P209" s="49"/>
      <c r="Q209" s="49"/>
      <c r="R209" s="49"/>
      <c r="S209" s="49"/>
      <c r="T209" s="97"/>
      <c r="AT209" s="25" t="s">
        <v>269</v>
      </c>
      <c r="AU209" s="25" t="s">
        <v>92</v>
      </c>
    </row>
    <row r="210" spans="2:47" s="1" customFormat="1" ht="13.5">
      <c r="B210" s="48"/>
      <c r="C210" s="76"/>
      <c r="D210" s="239" t="s">
        <v>343</v>
      </c>
      <c r="E210" s="76"/>
      <c r="F210" s="242" t="s">
        <v>1068</v>
      </c>
      <c r="G210" s="76"/>
      <c r="H210" s="76"/>
      <c r="I210" s="198"/>
      <c r="J210" s="76"/>
      <c r="K210" s="76"/>
      <c r="L210" s="74"/>
      <c r="M210" s="241"/>
      <c r="N210" s="49"/>
      <c r="O210" s="49"/>
      <c r="P210" s="49"/>
      <c r="Q210" s="49"/>
      <c r="R210" s="49"/>
      <c r="S210" s="49"/>
      <c r="T210" s="97"/>
      <c r="AT210" s="25" t="s">
        <v>343</v>
      </c>
      <c r="AU210" s="25" t="s">
        <v>92</v>
      </c>
    </row>
    <row r="211" spans="2:51" s="12" customFormat="1" ht="13.5">
      <c r="B211" s="253"/>
      <c r="C211" s="254"/>
      <c r="D211" s="239" t="s">
        <v>278</v>
      </c>
      <c r="E211" s="255" t="s">
        <v>40</v>
      </c>
      <c r="F211" s="256" t="s">
        <v>1069</v>
      </c>
      <c r="G211" s="254"/>
      <c r="H211" s="257">
        <v>7.6</v>
      </c>
      <c r="I211" s="258"/>
      <c r="J211" s="254"/>
      <c r="K211" s="254"/>
      <c r="L211" s="259"/>
      <c r="M211" s="260"/>
      <c r="N211" s="261"/>
      <c r="O211" s="261"/>
      <c r="P211" s="261"/>
      <c r="Q211" s="261"/>
      <c r="R211" s="261"/>
      <c r="S211" s="261"/>
      <c r="T211" s="262"/>
      <c r="AT211" s="263" t="s">
        <v>278</v>
      </c>
      <c r="AU211" s="263" t="s">
        <v>92</v>
      </c>
      <c r="AV211" s="12" t="s">
        <v>92</v>
      </c>
      <c r="AW211" s="12" t="s">
        <v>47</v>
      </c>
      <c r="AX211" s="12" t="s">
        <v>24</v>
      </c>
      <c r="AY211" s="263" t="s">
        <v>261</v>
      </c>
    </row>
    <row r="212" spans="2:65" s="1" customFormat="1" ht="22.8" customHeight="1">
      <c r="B212" s="48"/>
      <c r="C212" s="228" t="s">
        <v>625</v>
      </c>
      <c r="D212" s="228" t="s">
        <v>262</v>
      </c>
      <c r="E212" s="229" t="s">
        <v>1070</v>
      </c>
      <c r="F212" s="230" t="s">
        <v>1071</v>
      </c>
      <c r="G212" s="231" t="s">
        <v>340</v>
      </c>
      <c r="H212" s="232">
        <v>22.6</v>
      </c>
      <c r="I212" s="233"/>
      <c r="J212" s="232">
        <f>ROUND(I212*H212,2)</f>
        <v>0</v>
      </c>
      <c r="K212" s="230" t="s">
        <v>266</v>
      </c>
      <c r="L212" s="74"/>
      <c r="M212" s="234" t="s">
        <v>40</v>
      </c>
      <c r="N212" s="235" t="s">
        <v>55</v>
      </c>
      <c r="O212" s="49"/>
      <c r="P212" s="236">
        <f>O212*H212</f>
        <v>0</v>
      </c>
      <c r="Q212" s="236">
        <v>2.00322</v>
      </c>
      <c r="R212" s="236">
        <f>Q212*H212</f>
        <v>45.272771999999996</v>
      </c>
      <c r="S212" s="236">
        <v>0</v>
      </c>
      <c r="T212" s="237">
        <f>S212*H212</f>
        <v>0</v>
      </c>
      <c r="AR212" s="25" t="s">
        <v>287</v>
      </c>
      <c r="AT212" s="25" t="s">
        <v>262</v>
      </c>
      <c r="AU212" s="25" t="s">
        <v>92</v>
      </c>
      <c r="AY212" s="25" t="s">
        <v>261</v>
      </c>
      <c r="BE212" s="238">
        <f>IF(N212="základní",J212,0)</f>
        <v>0</v>
      </c>
      <c r="BF212" s="238">
        <f>IF(N212="snížená",J212,0)</f>
        <v>0</v>
      </c>
      <c r="BG212" s="238">
        <f>IF(N212="zákl. přenesená",J212,0)</f>
        <v>0</v>
      </c>
      <c r="BH212" s="238">
        <f>IF(N212="sníž. přenesená",J212,0)</f>
        <v>0</v>
      </c>
      <c r="BI212" s="238">
        <f>IF(N212="nulová",J212,0)</f>
        <v>0</v>
      </c>
      <c r="BJ212" s="25" t="s">
        <v>24</v>
      </c>
      <c r="BK212" s="238">
        <f>ROUND(I212*H212,2)</f>
        <v>0</v>
      </c>
      <c r="BL212" s="25" t="s">
        <v>287</v>
      </c>
      <c r="BM212" s="25" t="s">
        <v>1072</v>
      </c>
    </row>
    <row r="213" spans="2:47" s="1" customFormat="1" ht="13.5">
      <c r="B213" s="48"/>
      <c r="C213" s="76"/>
      <c r="D213" s="239" t="s">
        <v>269</v>
      </c>
      <c r="E213" s="76"/>
      <c r="F213" s="240" t="s">
        <v>1073</v>
      </c>
      <c r="G213" s="76"/>
      <c r="H213" s="76"/>
      <c r="I213" s="198"/>
      <c r="J213" s="76"/>
      <c r="K213" s="76"/>
      <c r="L213" s="74"/>
      <c r="M213" s="241"/>
      <c r="N213" s="49"/>
      <c r="O213" s="49"/>
      <c r="P213" s="49"/>
      <c r="Q213" s="49"/>
      <c r="R213" s="49"/>
      <c r="S213" s="49"/>
      <c r="T213" s="97"/>
      <c r="AT213" s="25" t="s">
        <v>269</v>
      </c>
      <c r="AU213" s="25" t="s">
        <v>92</v>
      </c>
    </row>
    <row r="214" spans="2:47" s="1" customFormat="1" ht="13.5">
      <c r="B214" s="48"/>
      <c r="C214" s="76"/>
      <c r="D214" s="239" t="s">
        <v>343</v>
      </c>
      <c r="E214" s="76"/>
      <c r="F214" s="242" t="s">
        <v>1068</v>
      </c>
      <c r="G214" s="76"/>
      <c r="H214" s="76"/>
      <c r="I214" s="198"/>
      <c r="J214" s="76"/>
      <c r="K214" s="76"/>
      <c r="L214" s="74"/>
      <c r="M214" s="241"/>
      <c r="N214" s="49"/>
      <c r="O214" s="49"/>
      <c r="P214" s="49"/>
      <c r="Q214" s="49"/>
      <c r="R214" s="49"/>
      <c r="S214" s="49"/>
      <c r="T214" s="97"/>
      <c r="AT214" s="25" t="s">
        <v>343</v>
      </c>
      <c r="AU214" s="25" t="s">
        <v>92</v>
      </c>
    </row>
    <row r="215" spans="2:51" s="12" customFormat="1" ht="13.5">
      <c r="B215" s="253"/>
      <c r="C215" s="254"/>
      <c r="D215" s="239" t="s">
        <v>278</v>
      </c>
      <c r="E215" s="255" t="s">
        <v>40</v>
      </c>
      <c r="F215" s="256" t="s">
        <v>1074</v>
      </c>
      <c r="G215" s="254"/>
      <c r="H215" s="257">
        <v>22.6</v>
      </c>
      <c r="I215" s="258"/>
      <c r="J215" s="254"/>
      <c r="K215" s="254"/>
      <c r="L215" s="259"/>
      <c r="M215" s="260"/>
      <c r="N215" s="261"/>
      <c r="O215" s="261"/>
      <c r="P215" s="261"/>
      <c r="Q215" s="261"/>
      <c r="R215" s="261"/>
      <c r="S215" s="261"/>
      <c r="T215" s="262"/>
      <c r="AT215" s="263" t="s">
        <v>278</v>
      </c>
      <c r="AU215" s="263" t="s">
        <v>92</v>
      </c>
      <c r="AV215" s="12" t="s">
        <v>92</v>
      </c>
      <c r="AW215" s="12" t="s">
        <v>47</v>
      </c>
      <c r="AX215" s="12" t="s">
        <v>24</v>
      </c>
      <c r="AY215" s="263" t="s">
        <v>261</v>
      </c>
    </row>
    <row r="216" spans="2:65" s="1" customFormat="1" ht="22.8" customHeight="1">
      <c r="B216" s="48"/>
      <c r="C216" s="228" t="s">
        <v>631</v>
      </c>
      <c r="D216" s="228" t="s">
        <v>262</v>
      </c>
      <c r="E216" s="229" t="s">
        <v>1075</v>
      </c>
      <c r="F216" s="230" t="s">
        <v>1076</v>
      </c>
      <c r="G216" s="231" t="s">
        <v>340</v>
      </c>
      <c r="H216" s="232">
        <v>19.9</v>
      </c>
      <c r="I216" s="233"/>
      <c r="J216" s="232">
        <f>ROUND(I216*H216,2)</f>
        <v>0</v>
      </c>
      <c r="K216" s="230" t="s">
        <v>266</v>
      </c>
      <c r="L216" s="74"/>
      <c r="M216" s="234" t="s">
        <v>40</v>
      </c>
      <c r="N216" s="235" t="s">
        <v>55</v>
      </c>
      <c r="O216" s="49"/>
      <c r="P216" s="236">
        <f>O216*H216</f>
        <v>0</v>
      </c>
      <c r="Q216" s="236">
        <v>1.9968</v>
      </c>
      <c r="R216" s="236">
        <f>Q216*H216</f>
        <v>39.73631999999999</v>
      </c>
      <c r="S216" s="236">
        <v>0</v>
      </c>
      <c r="T216" s="237">
        <f>S216*H216</f>
        <v>0</v>
      </c>
      <c r="AR216" s="25" t="s">
        <v>287</v>
      </c>
      <c r="AT216" s="25" t="s">
        <v>262</v>
      </c>
      <c r="AU216" s="25" t="s">
        <v>92</v>
      </c>
      <c r="AY216" s="25" t="s">
        <v>261</v>
      </c>
      <c r="BE216" s="238">
        <f>IF(N216="základní",J216,0)</f>
        <v>0</v>
      </c>
      <c r="BF216" s="238">
        <f>IF(N216="snížená",J216,0)</f>
        <v>0</v>
      </c>
      <c r="BG216" s="238">
        <f>IF(N216="zákl. přenesená",J216,0)</f>
        <v>0</v>
      </c>
      <c r="BH216" s="238">
        <f>IF(N216="sníž. přenesená",J216,0)</f>
        <v>0</v>
      </c>
      <c r="BI216" s="238">
        <f>IF(N216="nulová",J216,0)</f>
        <v>0</v>
      </c>
      <c r="BJ216" s="25" t="s">
        <v>24</v>
      </c>
      <c r="BK216" s="238">
        <f>ROUND(I216*H216,2)</f>
        <v>0</v>
      </c>
      <c r="BL216" s="25" t="s">
        <v>287</v>
      </c>
      <c r="BM216" s="25" t="s">
        <v>1077</v>
      </c>
    </row>
    <row r="217" spans="2:47" s="1" customFormat="1" ht="13.5">
      <c r="B217" s="48"/>
      <c r="C217" s="76"/>
      <c r="D217" s="239" t="s">
        <v>269</v>
      </c>
      <c r="E217" s="76"/>
      <c r="F217" s="240" t="s">
        <v>1078</v>
      </c>
      <c r="G217" s="76"/>
      <c r="H217" s="76"/>
      <c r="I217" s="198"/>
      <c r="J217" s="76"/>
      <c r="K217" s="76"/>
      <c r="L217" s="74"/>
      <c r="M217" s="241"/>
      <c r="N217" s="49"/>
      <c r="O217" s="49"/>
      <c r="P217" s="49"/>
      <c r="Q217" s="49"/>
      <c r="R217" s="49"/>
      <c r="S217" s="49"/>
      <c r="T217" s="97"/>
      <c r="AT217" s="25" t="s">
        <v>269</v>
      </c>
      <c r="AU217" s="25" t="s">
        <v>92</v>
      </c>
    </row>
    <row r="218" spans="2:47" s="1" customFormat="1" ht="13.5">
      <c r="B218" s="48"/>
      <c r="C218" s="76"/>
      <c r="D218" s="239" t="s">
        <v>343</v>
      </c>
      <c r="E218" s="76"/>
      <c r="F218" s="242" t="s">
        <v>1079</v>
      </c>
      <c r="G218" s="76"/>
      <c r="H218" s="76"/>
      <c r="I218" s="198"/>
      <c r="J218" s="76"/>
      <c r="K218" s="76"/>
      <c r="L218" s="74"/>
      <c r="M218" s="241"/>
      <c r="N218" s="49"/>
      <c r="O218" s="49"/>
      <c r="P218" s="49"/>
      <c r="Q218" s="49"/>
      <c r="R218" s="49"/>
      <c r="S218" s="49"/>
      <c r="T218" s="97"/>
      <c r="AT218" s="25" t="s">
        <v>343</v>
      </c>
      <c r="AU218" s="25" t="s">
        <v>92</v>
      </c>
    </row>
    <row r="219" spans="2:51" s="12" customFormat="1" ht="13.5">
      <c r="B219" s="253"/>
      <c r="C219" s="254"/>
      <c r="D219" s="239" t="s">
        <v>278</v>
      </c>
      <c r="E219" s="255" t="s">
        <v>40</v>
      </c>
      <c r="F219" s="256" t="s">
        <v>1080</v>
      </c>
      <c r="G219" s="254"/>
      <c r="H219" s="257">
        <v>19.9</v>
      </c>
      <c r="I219" s="258"/>
      <c r="J219" s="254"/>
      <c r="K219" s="254"/>
      <c r="L219" s="259"/>
      <c r="M219" s="260"/>
      <c r="N219" s="261"/>
      <c r="O219" s="261"/>
      <c r="P219" s="261"/>
      <c r="Q219" s="261"/>
      <c r="R219" s="261"/>
      <c r="S219" s="261"/>
      <c r="T219" s="262"/>
      <c r="AT219" s="263" t="s">
        <v>278</v>
      </c>
      <c r="AU219" s="263" t="s">
        <v>92</v>
      </c>
      <c r="AV219" s="12" t="s">
        <v>92</v>
      </c>
      <c r="AW219" s="12" t="s">
        <v>47</v>
      </c>
      <c r="AX219" s="12" t="s">
        <v>24</v>
      </c>
      <c r="AY219" s="263" t="s">
        <v>261</v>
      </c>
    </row>
    <row r="220" spans="2:65" s="1" customFormat="1" ht="14.4" customHeight="1">
      <c r="B220" s="48"/>
      <c r="C220" s="228" t="s">
        <v>639</v>
      </c>
      <c r="D220" s="228" t="s">
        <v>262</v>
      </c>
      <c r="E220" s="229" t="s">
        <v>1081</v>
      </c>
      <c r="F220" s="230" t="s">
        <v>1082</v>
      </c>
      <c r="G220" s="231" t="s">
        <v>504</v>
      </c>
      <c r="H220" s="232">
        <v>66.33</v>
      </c>
      <c r="I220" s="233"/>
      <c r="J220" s="232">
        <f>ROUND(I220*H220,2)</f>
        <v>0</v>
      </c>
      <c r="K220" s="230" t="s">
        <v>266</v>
      </c>
      <c r="L220" s="74"/>
      <c r="M220" s="234" t="s">
        <v>40</v>
      </c>
      <c r="N220" s="235" t="s">
        <v>55</v>
      </c>
      <c r="O220" s="49"/>
      <c r="P220" s="236">
        <f>O220*H220</f>
        <v>0</v>
      </c>
      <c r="Q220" s="236">
        <v>0</v>
      </c>
      <c r="R220" s="236">
        <f>Q220*H220</f>
        <v>0</v>
      </c>
      <c r="S220" s="236">
        <v>0</v>
      </c>
      <c r="T220" s="237">
        <f>S220*H220</f>
        <v>0</v>
      </c>
      <c r="AR220" s="25" t="s">
        <v>287</v>
      </c>
      <c r="AT220" s="25" t="s">
        <v>262</v>
      </c>
      <c r="AU220" s="25" t="s">
        <v>92</v>
      </c>
      <c r="AY220" s="25" t="s">
        <v>261</v>
      </c>
      <c r="BE220" s="238">
        <f>IF(N220="základní",J220,0)</f>
        <v>0</v>
      </c>
      <c r="BF220" s="238">
        <f>IF(N220="snížená",J220,0)</f>
        <v>0</v>
      </c>
      <c r="BG220" s="238">
        <f>IF(N220="zákl. přenesená",J220,0)</f>
        <v>0</v>
      </c>
      <c r="BH220" s="238">
        <f>IF(N220="sníž. přenesená",J220,0)</f>
        <v>0</v>
      </c>
      <c r="BI220" s="238">
        <f>IF(N220="nulová",J220,0)</f>
        <v>0</v>
      </c>
      <c r="BJ220" s="25" t="s">
        <v>24</v>
      </c>
      <c r="BK220" s="238">
        <f>ROUND(I220*H220,2)</f>
        <v>0</v>
      </c>
      <c r="BL220" s="25" t="s">
        <v>287</v>
      </c>
      <c r="BM220" s="25" t="s">
        <v>1083</v>
      </c>
    </row>
    <row r="221" spans="2:47" s="1" customFormat="1" ht="13.5">
      <c r="B221" s="48"/>
      <c r="C221" s="76"/>
      <c r="D221" s="239" t="s">
        <v>269</v>
      </c>
      <c r="E221" s="76"/>
      <c r="F221" s="240" t="s">
        <v>1084</v>
      </c>
      <c r="G221" s="76"/>
      <c r="H221" s="76"/>
      <c r="I221" s="198"/>
      <c r="J221" s="76"/>
      <c r="K221" s="76"/>
      <c r="L221" s="74"/>
      <c r="M221" s="241"/>
      <c r="N221" s="49"/>
      <c r="O221" s="49"/>
      <c r="P221" s="49"/>
      <c r="Q221" s="49"/>
      <c r="R221" s="49"/>
      <c r="S221" s="49"/>
      <c r="T221" s="97"/>
      <c r="AT221" s="25" t="s">
        <v>269</v>
      </c>
      <c r="AU221" s="25" t="s">
        <v>92</v>
      </c>
    </row>
    <row r="222" spans="2:47" s="1" customFormat="1" ht="13.5">
      <c r="B222" s="48"/>
      <c r="C222" s="76"/>
      <c r="D222" s="239" t="s">
        <v>343</v>
      </c>
      <c r="E222" s="76"/>
      <c r="F222" s="242" t="s">
        <v>1079</v>
      </c>
      <c r="G222" s="76"/>
      <c r="H222" s="76"/>
      <c r="I222" s="198"/>
      <c r="J222" s="76"/>
      <c r="K222" s="76"/>
      <c r="L222" s="74"/>
      <c r="M222" s="241"/>
      <c r="N222" s="49"/>
      <c r="O222" s="49"/>
      <c r="P222" s="49"/>
      <c r="Q222" s="49"/>
      <c r="R222" s="49"/>
      <c r="S222" s="49"/>
      <c r="T222" s="97"/>
      <c r="AT222" s="25" t="s">
        <v>343</v>
      </c>
      <c r="AU222" s="25" t="s">
        <v>92</v>
      </c>
    </row>
    <row r="223" spans="2:51" s="12" customFormat="1" ht="13.5">
      <c r="B223" s="253"/>
      <c r="C223" s="254"/>
      <c r="D223" s="239" t="s">
        <v>278</v>
      </c>
      <c r="E223" s="255" t="s">
        <v>40</v>
      </c>
      <c r="F223" s="256" t="s">
        <v>1085</v>
      </c>
      <c r="G223" s="254"/>
      <c r="H223" s="257">
        <v>66.33</v>
      </c>
      <c r="I223" s="258"/>
      <c r="J223" s="254"/>
      <c r="K223" s="254"/>
      <c r="L223" s="259"/>
      <c r="M223" s="260"/>
      <c r="N223" s="261"/>
      <c r="O223" s="261"/>
      <c r="P223" s="261"/>
      <c r="Q223" s="261"/>
      <c r="R223" s="261"/>
      <c r="S223" s="261"/>
      <c r="T223" s="262"/>
      <c r="AT223" s="263" t="s">
        <v>278</v>
      </c>
      <c r="AU223" s="263" t="s">
        <v>92</v>
      </c>
      <c r="AV223" s="12" t="s">
        <v>92</v>
      </c>
      <c r="AW223" s="12" t="s">
        <v>47</v>
      </c>
      <c r="AX223" s="12" t="s">
        <v>24</v>
      </c>
      <c r="AY223" s="263" t="s">
        <v>261</v>
      </c>
    </row>
    <row r="224" spans="2:65" s="1" customFormat="1" ht="22.8" customHeight="1">
      <c r="B224" s="48"/>
      <c r="C224" s="228" t="s">
        <v>645</v>
      </c>
      <c r="D224" s="228" t="s">
        <v>262</v>
      </c>
      <c r="E224" s="229" t="s">
        <v>1086</v>
      </c>
      <c r="F224" s="230" t="s">
        <v>1087</v>
      </c>
      <c r="G224" s="231" t="s">
        <v>504</v>
      </c>
      <c r="H224" s="232">
        <v>116.47</v>
      </c>
      <c r="I224" s="233"/>
      <c r="J224" s="232">
        <f>ROUND(I224*H224,2)</f>
        <v>0</v>
      </c>
      <c r="K224" s="230" t="s">
        <v>266</v>
      </c>
      <c r="L224" s="74"/>
      <c r="M224" s="234" t="s">
        <v>40</v>
      </c>
      <c r="N224" s="235" t="s">
        <v>55</v>
      </c>
      <c r="O224" s="49"/>
      <c r="P224" s="236">
        <f>O224*H224</f>
        <v>0</v>
      </c>
      <c r="Q224" s="236">
        <v>0.5134</v>
      </c>
      <c r="R224" s="236">
        <f>Q224*H224</f>
        <v>59.795697999999994</v>
      </c>
      <c r="S224" s="236">
        <v>0</v>
      </c>
      <c r="T224" s="237">
        <f>S224*H224</f>
        <v>0</v>
      </c>
      <c r="AR224" s="25" t="s">
        <v>287</v>
      </c>
      <c r="AT224" s="25" t="s">
        <v>262</v>
      </c>
      <c r="AU224" s="25" t="s">
        <v>92</v>
      </c>
      <c r="AY224" s="25" t="s">
        <v>261</v>
      </c>
      <c r="BE224" s="238">
        <f>IF(N224="základní",J224,0)</f>
        <v>0</v>
      </c>
      <c r="BF224" s="238">
        <f>IF(N224="snížená",J224,0)</f>
        <v>0</v>
      </c>
      <c r="BG224" s="238">
        <f>IF(N224="zákl. přenesená",J224,0)</f>
        <v>0</v>
      </c>
      <c r="BH224" s="238">
        <f>IF(N224="sníž. přenesená",J224,0)</f>
        <v>0</v>
      </c>
      <c r="BI224" s="238">
        <f>IF(N224="nulová",J224,0)</f>
        <v>0</v>
      </c>
      <c r="BJ224" s="25" t="s">
        <v>24</v>
      </c>
      <c r="BK224" s="238">
        <f>ROUND(I224*H224,2)</f>
        <v>0</v>
      </c>
      <c r="BL224" s="25" t="s">
        <v>287</v>
      </c>
      <c r="BM224" s="25" t="s">
        <v>1088</v>
      </c>
    </row>
    <row r="225" spans="2:47" s="1" customFormat="1" ht="13.5">
      <c r="B225" s="48"/>
      <c r="C225" s="76"/>
      <c r="D225" s="239" t="s">
        <v>269</v>
      </c>
      <c r="E225" s="76"/>
      <c r="F225" s="240" t="s">
        <v>1089</v>
      </c>
      <c r="G225" s="76"/>
      <c r="H225" s="76"/>
      <c r="I225" s="198"/>
      <c r="J225" s="76"/>
      <c r="K225" s="76"/>
      <c r="L225" s="74"/>
      <c r="M225" s="241"/>
      <c r="N225" s="49"/>
      <c r="O225" s="49"/>
      <c r="P225" s="49"/>
      <c r="Q225" s="49"/>
      <c r="R225" s="49"/>
      <c r="S225" s="49"/>
      <c r="T225" s="97"/>
      <c r="AT225" s="25" t="s">
        <v>269</v>
      </c>
      <c r="AU225" s="25" t="s">
        <v>92</v>
      </c>
    </row>
    <row r="226" spans="2:47" s="1" customFormat="1" ht="13.5">
      <c r="B226" s="48"/>
      <c r="C226" s="76"/>
      <c r="D226" s="239" t="s">
        <v>343</v>
      </c>
      <c r="E226" s="76"/>
      <c r="F226" s="242" t="s">
        <v>1090</v>
      </c>
      <c r="G226" s="76"/>
      <c r="H226" s="76"/>
      <c r="I226" s="198"/>
      <c r="J226" s="76"/>
      <c r="K226" s="76"/>
      <c r="L226" s="74"/>
      <c r="M226" s="241"/>
      <c r="N226" s="49"/>
      <c r="O226" s="49"/>
      <c r="P226" s="49"/>
      <c r="Q226" s="49"/>
      <c r="R226" s="49"/>
      <c r="S226" s="49"/>
      <c r="T226" s="97"/>
      <c r="AT226" s="25" t="s">
        <v>343</v>
      </c>
      <c r="AU226" s="25" t="s">
        <v>92</v>
      </c>
    </row>
    <row r="227" spans="2:51" s="12" customFormat="1" ht="13.5">
      <c r="B227" s="253"/>
      <c r="C227" s="254"/>
      <c r="D227" s="239" t="s">
        <v>278</v>
      </c>
      <c r="E227" s="255" t="s">
        <v>40</v>
      </c>
      <c r="F227" s="256" t="s">
        <v>1091</v>
      </c>
      <c r="G227" s="254"/>
      <c r="H227" s="257">
        <v>116.47</v>
      </c>
      <c r="I227" s="258"/>
      <c r="J227" s="254"/>
      <c r="K227" s="254"/>
      <c r="L227" s="259"/>
      <c r="M227" s="260"/>
      <c r="N227" s="261"/>
      <c r="O227" s="261"/>
      <c r="P227" s="261"/>
      <c r="Q227" s="261"/>
      <c r="R227" s="261"/>
      <c r="S227" s="261"/>
      <c r="T227" s="262"/>
      <c r="AT227" s="263" t="s">
        <v>278</v>
      </c>
      <c r="AU227" s="263" t="s">
        <v>92</v>
      </c>
      <c r="AV227" s="12" t="s">
        <v>92</v>
      </c>
      <c r="AW227" s="12" t="s">
        <v>47</v>
      </c>
      <c r="AX227" s="12" t="s">
        <v>24</v>
      </c>
      <c r="AY227" s="263" t="s">
        <v>261</v>
      </c>
    </row>
    <row r="228" spans="2:63" s="10" customFormat="1" ht="29.85" customHeight="1">
      <c r="B228" s="214"/>
      <c r="C228" s="215"/>
      <c r="D228" s="216" t="s">
        <v>83</v>
      </c>
      <c r="E228" s="274" t="s">
        <v>930</v>
      </c>
      <c r="F228" s="274" t="s">
        <v>931</v>
      </c>
      <c r="G228" s="215"/>
      <c r="H228" s="215"/>
      <c r="I228" s="218"/>
      <c r="J228" s="275">
        <f>BK228</f>
        <v>0</v>
      </c>
      <c r="K228" s="215"/>
      <c r="L228" s="220"/>
      <c r="M228" s="221"/>
      <c r="N228" s="222"/>
      <c r="O228" s="222"/>
      <c r="P228" s="223">
        <f>SUM(P229:P230)</f>
        <v>0</v>
      </c>
      <c r="Q228" s="222"/>
      <c r="R228" s="223">
        <f>SUM(R229:R230)</f>
        <v>0</v>
      </c>
      <c r="S228" s="222"/>
      <c r="T228" s="224">
        <f>SUM(T229:T230)</f>
        <v>0</v>
      </c>
      <c r="AR228" s="225" t="s">
        <v>24</v>
      </c>
      <c r="AT228" s="226" t="s">
        <v>83</v>
      </c>
      <c r="AU228" s="226" t="s">
        <v>24</v>
      </c>
      <c r="AY228" s="225" t="s">
        <v>261</v>
      </c>
      <c r="BK228" s="227">
        <f>SUM(BK229:BK230)</f>
        <v>0</v>
      </c>
    </row>
    <row r="229" spans="2:65" s="1" customFormat="1" ht="14.4" customHeight="1">
      <c r="B229" s="48"/>
      <c r="C229" s="228" t="s">
        <v>650</v>
      </c>
      <c r="D229" s="228" t="s">
        <v>262</v>
      </c>
      <c r="E229" s="229" t="s">
        <v>933</v>
      </c>
      <c r="F229" s="230" t="s">
        <v>934</v>
      </c>
      <c r="G229" s="231" t="s">
        <v>363</v>
      </c>
      <c r="H229" s="232">
        <v>231.21</v>
      </c>
      <c r="I229" s="233"/>
      <c r="J229" s="232">
        <f>ROUND(I229*H229,2)</f>
        <v>0</v>
      </c>
      <c r="K229" s="230" t="s">
        <v>266</v>
      </c>
      <c r="L229" s="74"/>
      <c r="M229" s="234" t="s">
        <v>40</v>
      </c>
      <c r="N229" s="235" t="s">
        <v>55</v>
      </c>
      <c r="O229" s="49"/>
      <c r="P229" s="236">
        <f>O229*H229</f>
        <v>0</v>
      </c>
      <c r="Q229" s="236">
        <v>0</v>
      </c>
      <c r="R229" s="236">
        <f>Q229*H229</f>
        <v>0</v>
      </c>
      <c r="S229" s="236">
        <v>0</v>
      </c>
      <c r="T229" s="237">
        <f>S229*H229</f>
        <v>0</v>
      </c>
      <c r="AR229" s="25" t="s">
        <v>287</v>
      </c>
      <c r="AT229" s="25" t="s">
        <v>262</v>
      </c>
      <c r="AU229" s="25" t="s">
        <v>92</v>
      </c>
      <c r="AY229" s="25" t="s">
        <v>261</v>
      </c>
      <c r="BE229" s="238">
        <f>IF(N229="základní",J229,0)</f>
        <v>0</v>
      </c>
      <c r="BF229" s="238">
        <f>IF(N229="snížená",J229,0)</f>
        <v>0</v>
      </c>
      <c r="BG229" s="238">
        <f>IF(N229="zákl. přenesená",J229,0)</f>
        <v>0</v>
      </c>
      <c r="BH229" s="238">
        <f>IF(N229="sníž. přenesená",J229,0)</f>
        <v>0</v>
      </c>
      <c r="BI229" s="238">
        <f>IF(N229="nulová",J229,0)</f>
        <v>0</v>
      </c>
      <c r="BJ229" s="25" t="s">
        <v>24</v>
      </c>
      <c r="BK229" s="238">
        <f>ROUND(I229*H229,2)</f>
        <v>0</v>
      </c>
      <c r="BL229" s="25" t="s">
        <v>287</v>
      </c>
      <c r="BM229" s="25" t="s">
        <v>1092</v>
      </c>
    </row>
    <row r="230" spans="2:47" s="1" customFormat="1" ht="13.5">
      <c r="B230" s="48"/>
      <c r="C230" s="76"/>
      <c r="D230" s="239" t="s">
        <v>269</v>
      </c>
      <c r="E230" s="76"/>
      <c r="F230" s="240" t="s">
        <v>936</v>
      </c>
      <c r="G230" s="76"/>
      <c r="H230" s="76"/>
      <c r="I230" s="198"/>
      <c r="J230" s="76"/>
      <c r="K230" s="76"/>
      <c r="L230" s="74"/>
      <c r="M230" s="241"/>
      <c r="N230" s="49"/>
      <c r="O230" s="49"/>
      <c r="P230" s="49"/>
      <c r="Q230" s="49"/>
      <c r="R230" s="49"/>
      <c r="S230" s="49"/>
      <c r="T230" s="97"/>
      <c r="AT230" s="25" t="s">
        <v>269</v>
      </c>
      <c r="AU230" s="25" t="s">
        <v>92</v>
      </c>
    </row>
    <row r="231" spans="2:63" s="10" customFormat="1" ht="37.4" customHeight="1">
      <c r="B231" s="214"/>
      <c r="C231" s="215"/>
      <c r="D231" s="216" t="s">
        <v>83</v>
      </c>
      <c r="E231" s="217" t="s">
        <v>937</v>
      </c>
      <c r="F231" s="217" t="s">
        <v>938</v>
      </c>
      <c r="G231" s="215"/>
      <c r="H231" s="215"/>
      <c r="I231" s="218"/>
      <c r="J231" s="219">
        <f>BK231</f>
        <v>0</v>
      </c>
      <c r="K231" s="215"/>
      <c r="L231" s="220"/>
      <c r="M231" s="221"/>
      <c r="N231" s="222"/>
      <c r="O231" s="222"/>
      <c r="P231" s="223">
        <f>P232</f>
        <v>0</v>
      </c>
      <c r="Q231" s="222"/>
      <c r="R231" s="223">
        <f>R232</f>
        <v>0.07</v>
      </c>
      <c r="S231" s="222"/>
      <c r="T231" s="224">
        <f>T232</f>
        <v>0</v>
      </c>
      <c r="AR231" s="225" t="s">
        <v>92</v>
      </c>
      <c r="AT231" s="226" t="s">
        <v>83</v>
      </c>
      <c r="AU231" s="226" t="s">
        <v>84</v>
      </c>
      <c r="AY231" s="225" t="s">
        <v>261</v>
      </c>
      <c r="BK231" s="227">
        <f>BK232</f>
        <v>0</v>
      </c>
    </row>
    <row r="232" spans="2:63" s="10" customFormat="1" ht="19.9" customHeight="1">
      <c r="B232" s="214"/>
      <c r="C232" s="215"/>
      <c r="D232" s="216" t="s">
        <v>83</v>
      </c>
      <c r="E232" s="274" t="s">
        <v>939</v>
      </c>
      <c r="F232" s="274" t="s">
        <v>940</v>
      </c>
      <c r="G232" s="215"/>
      <c r="H232" s="215"/>
      <c r="I232" s="218"/>
      <c r="J232" s="275">
        <f>BK232</f>
        <v>0</v>
      </c>
      <c r="K232" s="215"/>
      <c r="L232" s="220"/>
      <c r="M232" s="221"/>
      <c r="N232" s="222"/>
      <c r="O232" s="222"/>
      <c r="P232" s="223">
        <f>SUM(P233:P251)</f>
        <v>0</v>
      </c>
      <c r="Q232" s="222"/>
      <c r="R232" s="223">
        <f>SUM(R233:R251)</f>
        <v>0.07</v>
      </c>
      <c r="S232" s="222"/>
      <c r="T232" s="224">
        <f>SUM(T233:T251)</f>
        <v>0</v>
      </c>
      <c r="AR232" s="225" t="s">
        <v>92</v>
      </c>
      <c r="AT232" s="226" t="s">
        <v>83</v>
      </c>
      <c r="AU232" s="226" t="s">
        <v>24</v>
      </c>
      <c r="AY232" s="225" t="s">
        <v>261</v>
      </c>
      <c r="BK232" s="227">
        <f>SUM(BK233:BK251)</f>
        <v>0</v>
      </c>
    </row>
    <row r="233" spans="2:65" s="1" customFormat="1" ht="22.8" customHeight="1">
      <c r="B233" s="48"/>
      <c r="C233" s="228" t="s">
        <v>655</v>
      </c>
      <c r="D233" s="228" t="s">
        <v>262</v>
      </c>
      <c r="E233" s="229" t="s">
        <v>942</v>
      </c>
      <c r="F233" s="230" t="s">
        <v>943</v>
      </c>
      <c r="G233" s="231" t="s">
        <v>504</v>
      </c>
      <c r="H233" s="232">
        <v>71.3</v>
      </c>
      <c r="I233" s="233"/>
      <c r="J233" s="232">
        <f>ROUND(I233*H233,2)</f>
        <v>0</v>
      </c>
      <c r="K233" s="230" t="s">
        <v>266</v>
      </c>
      <c r="L233" s="74"/>
      <c r="M233" s="234" t="s">
        <v>40</v>
      </c>
      <c r="N233" s="235" t="s">
        <v>55</v>
      </c>
      <c r="O233" s="49"/>
      <c r="P233" s="236">
        <f>O233*H233</f>
        <v>0</v>
      </c>
      <c r="Q233" s="236">
        <v>0</v>
      </c>
      <c r="R233" s="236">
        <f>Q233*H233</f>
        <v>0</v>
      </c>
      <c r="S233" s="236">
        <v>0</v>
      </c>
      <c r="T233" s="237">
        <f>S233*H233</f>
        <v>0</v>
      </c>
      <c r="AR233" s="25" t="s">
        <v>563</v>
      </c>
      <c r="AT233" s="25" t="s">
        <v>262</v>
      </c>
      <c r="AU233" s="25" t="s">
        <v>92</v>
      </c>
      <c r="AY233" s="25" t="s">
        <v>261</v>
      </c>
      <c r="BE233" s="238">
        <f>IF(N233="základní",J233,0)</f>
        <v>0</v>
      </c>
      <c r="BF233" s="238">
        <f>IF(N233="snížená",J233,0)</f>
        <v>0</v>
      </c>
      <c r="BG233" s="238">
        <f>IF(N233="zákl. přenesená",J233,0)</f>
        <v>0</v>
      </c>
      <c r="BH233" s="238">
        <f>IF(N233="sníž. přenesená",J233,0)</f>
        <v>0</v>
      </c>
      <c r="BI233" s="238">
        <f>IF(N233="nulová",J233,0)</f>
        <v>0</v>
      </c>
      <c r="BJ233" s="25" t="s">
        <v>24</v>
      </c>
      <c r="BK233" s="238">
        <f>ROUND(I233*H233,2)</f>
        <v>0</v>
      </c>
      <c r="BL233" s="25" t="s">
        <v>563</v>
      </c>
      <c r="BM233" s="25" t="s">
        <v>1093</v>
      </c>
    </row>
    <row r="234" spans="2:47" s="1" customFormat="1" ht="13.5">
      <c r="B234" s="48"/>
      <c r="C234" s="76"/>
      <c r="D234" s="239" t="s">
        <v>269</v>
      </c>
      <c r="E234" s="76"/>
      <c r="F234" s="240" t="s">
        <v>945</v>
      </c>
      <c r="G234" s="76"/>
      <c r="H234" s="76"/>
      <c r="I234" s="198"/>
      <c r="J234" s="76"/>
      <c r="K234" s="76"/>
      <c r="L234" s="74"/>
      <c r="M234" s="241"/>
      <c r="N234" s="49"/>
      <c r="O234" s="49"/>
      <c r="P234" s="49"/>
      <c r="Q234" s="49"/>
      <c r="R234" s="49"/>
      <c r="S234" s="49"/>
      <c r="T234" s="97"/>
      <c r="AT234" s="25" t="s">
        <v>269</v>
      </c>
      <c r="AU234" s="25" t="s">
        <v>92</v>
      </c>
    </row>
    <row r="235" spans="2:47" s="1" customFormat="1" ht="13.5">
      <c r="B235" s="48"/>
      <c r="C235" s="76"/>
      <c r="D235" s="239" t="s">
        <v>343</v>
      </c>
      <c r="E235" s="76"/>
      <c r="F235" s="242" t="s">
        <v>946</v>
      </c>
      <c r="G235" s="76"/>
      <c r="H235" s="76"/>
      <c r="I235" s="198"/>
      <c r="J235" s="76"/>
      <c r="K235" s="76"/>
      <c r="L235" s="74"/>
      <c r="M235" s="241"/>
      <c r="N235" s="49"/>
      <c r="O235" s="49"/>
      <c r="P235" s="49"/>
      <c r="Q235" s="49"/>
      <c r="R235" s="49"/>
      <c r="S235" s="49"/>
      <c r="T235" s="97"/>
      <c r="AT235" s="25" t="s">
        <v>343</v>
      </c>
      <c r="AU235" s="25" t="s">
        <v>92</v>
      </c>
    </row>
    <row r="236" spans="2:51" s="12" customFormat="1" ht="13.5">
      <c r="B236" s="253"/>
      <c r="C236" s="254"/>
      <c r="D236" s="239" t="s">
        <v>278</v>
      </c>
      <c r="E236" s="255" t="s">
        <v>40</v>
      </c>
      <c r="F236" s="256" t="s">
        <v>1094</v>
      </c>
      <c r="G236" s="254"/>
      <c r="H236" s="257">
        <v>71.3</v>
      </c>
      <c r="I236" s="258"/>
      <c r="J236" s="254"/>
      <c r="K236" s="254"/>
      <c r="L236" s="259"/>
      <c r="M236" s="260"/>
      <c r="N236" s="261"/>
      <c r="O236" s="261"/>
      <c r="P236" s="261"/>
      <c r="Q236" s="261"/>
      <c r="R236" s="261"/>
      <c r="S236" s="261"/>
      <c r="T236" s="262"/>
      <c r="AT236" s="263" t="s">
        <v>278</v>
      </c>
      <c r="AU236" s="263" t="s">
        <v>92</v>
      </c>
      <c r="AV236" s="12" t="s">
        <v>92</v>
      </c>
      <c r="AW236" s="12" t="s">
        <v>47</v>
      </c>
      <c r="AX236" s="12" t="s">
        <v>24</v>
      </c>
      <c r="AY236" s="263" t="s">
        <v>261</v>
      </c>
    </row>
    <row r="237" spans="2:65" s="1" customFormat="1" ht="14.4" customHeight="1">
      <c r="B237" s="48"/>
      <c r="C237" s="301" t="s">
        <v>660</v>
      </c>
      <c r="D237" s="301" t="s">
        <v>510</v>
      </c>
      <c r="E237" s="302" t="s">
        <v>949</v>
      </c>
      <c r="F237" s="303" t="s">
        <v>950</v>
      </c>
      <c r="G237" s="304" t="s">
        <v>363</v>
      </c>
      <c r="H237" s="305">
        <v>0.03</v>
      </c>
      <c r="I237" s="306"/>
      <c r="J237" s="305">
        <f>ROUND(I237*H237,2)</f>
        <v>0</v>
      </c>
      <c r="K237" s="303" t="s">
        <v>266</v>
      </c>
      <c r="L237" s="307"/>
      <c r="M237" s="308" t="s">
        <v>40</v>
      </c>
      <c r="N237" s="309" t="s">
        <v>55</v>
      </c>
      <c r="O237" s="49"/>
      <c r="P237" s="236">
        <f>O237*H237</f>
        <v>0</v>
      </c>
      <c r="Q237" s="236">
        <v>1</v>
      </c>
      <c r="R237" s="236">
        <f>Q237*H237</f>
        <v>0.03</v>
      </c>
      <c r="S237" s="236">
        <v>0</v>
      </c>
      <c r="T237" s="237">
        <f>S237*H237</f>
        <v>0</v>
      </c>
      <c r="AR237" s="25" t="s">
        <v>650</v>
      </c>
      <c r="AT237" s="25" t="s">
        <v>510</v>
      </c>
      <c r="AU237" s="25" t="s">
        <v>92</v>
      </c>
      <c r="AY237" s="25" t="s">
        <v>261</v>
      </c>
      <c r="BE237" s="238">
        <f>IF(N237="základní",J237,0)</f>
        <v>0</v>
      </c>
      <c r="BF237" s="238">
        <f>IF(N237="snížená",J237,0)</f>
        <v>0</v>
      </c>
      <c r="BG237" s="238">
        <f>IF(N237="zákl. přenesená",J237,0)</f>
        <v>0</v>
      </c>
      <c r="BH237" s="238">
        <f>IF(N237="sníž. přenesená",J237,0)</f>
        <v>0</v>
      </c>
      <c r="BI237" s="238">
        <f>IF(N237="nulová",J237,0)</f>
        <v>0</v>
      </c>
      <c r="BJ237" s="25" t="s">
        <v>24</v>
      </c>
      <c r="BK237" s="238">
        <f>ROUND(I237*H237,2)</f>
        <v>0</v>
      </c>
      <c r="BL237" s="25" t="s">
        <v>563</v>
      </c>
      <c r="BM237" s="25" t="s">
        <v>1095</v>
      </c>
    </row>
    <row r="238" spans="2:47" s="1" customFormat="1" ht="13.5">
      <c r="B238" s="48"/>
      <c r="C238" s="76"/>
      <c r="D238" s="239" t="s">
        <v>269</v>
      </c>
      <c r="E238" s="76"/>
      <c r="F238" s="240" t="s">
        <v>952</v>
      </c>
      <c r="G238" s="76"/>
      <c r="H238" s="76"/>
      <c r="I238" s="198"/>
      <c r="J238" s="76"/>
      <c r="K238" s="76"/>
      <c r="L238" s="74"/>
      <c r="M238" s="241"/>
      <c r="N238" s="49"/>
      <c r="O238" s="49"/>
      <c r="P238" s="49"/>
      <c r="Q238" s="49"/>
      <c r="R238" s="49"/>
      <c r="S238" s="49"/>
      <c r="T238" s="97"/>
      <c r="AT238" s="25" t="s">
        <v>269</v>
      </c>
      <c r="AU238" s="25" t="s">
        <v>92</v>
      </c>
    </row>
    <row r="239" spans="2:47" s="1" customFormat="1" ht="13.5">
      <c r="B239" s="48"/>
      <c r="C239" s="76"/>
      <c r="D239" s="239" t="s">
        <v>271</v>
      </c>
      <c r="E239" s="76"/>
      <c r="F239" s="242" t="s">
        <v>1096</v>
      </c>
      <c r="G239" s="76"/>
      <c r="H239" s="76"/>
      <c r="I239" s="198"/>
      <c r="J239" s="76"/>
      <c r="K239" s="76"/>
      <c r="L239" s="74"/>
      <c r="M239" s="241"/>
      <c r="N239" s="49"/>
      <c r="O239" s="49"/>
      <c r="P239" s="49"/>
      <c r="Q239" s="49"/>
      <c r="R239" s="49"/>
      <c r="S239" s="49"/>
      <c r="T239" s="97"/>
      <c r="AT239" s="25" t="s">
        <v>271</v>
      </c>
      <c r="AU239" s="25" t="s">
        <v>92</v>
      </c>
    </row>
    <row r="240" spans="2:51" s="12" customFormat="1" ht="13.5">
      <c r="B240" s="253"/>
      <c r="C240" s="254"/>
      <c r="D240" s="239" t="s">
        <v>278</v>
      </c>
      <c r="E240" s="254"/>
      <c r="F240" s="256" t="s">
        <v>1097</v>
      </c>
      <c r="G240" s="254"/>
      <c r="H240" s="257">
        <v>0.03</v>
      </c>
      <c r="I240" s="258"/>
      <c r="J240" s="254"/>
      <c r="K240" s="254"/>
      <c r="L240" s="259"/>
      <c r="M240" s="260"/>
      <c r="N240" s="261"/>
      <c r="O240" s="261"/>
      <c r="P240" s="261"/>
      <c r="Q240" s="261"/>
      <c r="R240" s="261"/>
      <c r="S240" s="261"/>
      <c r="T240" s="262"/>
      <c r="AT240" s="263" t="s">
        <v>278</v>
      </c>
      <c r="AU240" s="263" t="s">
        <v>92</v>
      </c>
      <c r="AV240" s="12" t="s">
        <v>92</v>
      </c>
      <c r="AW240" s="12" t="s">
        <v>6</v>
      </c>
      <c r="AX240" s="12" t="s">
        <v>24</v>
      </c>
      <c r="AY240" s="263" t="s">
        <v>261</v>
      </c>
    </row>
    <row r="241" spans="2:65" s="1" customFormat="1" ht="22.8" customHeight="1">
      <c r="B241" s="48"/>
      <c r="C241" s="228" t="s">
        <v>666</v>
      </c>
      <c r="D241" s="228" t="s">
        <v>262</v>
      </c>
      <c r="E241" s="229" t="s">
        <v>956</v>
      </c>
      <c r="F241" s="230" t="s">
        <v>957</v>
      </c>
      <c r="G241" s="231" t="s">
        <v>504</v>
      </c>
      <c r="H241" s="232">
        <v>71.3</v>
      </c>
      <c r="I241" s="233"/>
      <c r="J241" s="232">
        <f>ROUND(I241*H241,2)</f>
        <v>0</v>
      </c>
      <c r="K241" s="230" t="s">
        <v>266</v>
      </c>
      <c r="L241" s="74"/>
      <c r="M241" s="234" t="s">
        <v>40</v>
      </c>
      <c r="N241" s="235" t="s">
        <v>55</v>
      </c>
      <c r="O241" s="49"/>
      <c r="P241" s="236">
        <f>O241*H241</f>
        <v>0</v>
      </c>
      <c r="Q241" s="236">
        <v>0</v>
      </c>
      <c r="R241" s="236">
        <f>Q241*H241</f>
        <v>0</v>
      </c>
      <c r="S241" s="236">
        <v>0</v>
      </c>
      <c r="T241" s="237">
        <f>S241*H241</f>
        <v>0</v>
      </c>
      <c r="AR241" s="25" t="s">
        <v>563</v>
      </c>
      <c r="AT241" s="25" t="s">
        <v>262</v>
      </c>
      <c r="AU241" s="25" t="s">
        <v>92</v>
      </c>
      <c r="AY241" s="25" t="s">
        <v>261</v>
      </c>
      <c r="BE241" s="238">
        <f>IF(N241="základní",J241,0)</f>
        <v>0</v>
      </c>
      <c r="BF241" s="238">
        <f>IF(N241="snížená",J241,0)</f>
        <v>0</v>
      </c>
      <c r="BG241" s="238">
        <f>IF(N241="zákl. přenesená",J241,0)</f>
        <v>0</v>
      </c>
      <c r="BH241" s="238">
        <f>IF(N241="sníž. přenesená",J241,0)</f>
        <v>0</v>
      </c>
      <c r="BI241" s="238">
        <f>IF(N241="nulová",J241,0)</f>
        <v>0</v>
      </c>
      <c r="BJ241" s="25" t="s">
        <v>24</v>
      </c>
      <c r="BK241" s="238">
        <f>ROUND(I241*H241,2)</f>
        <v>0</v>
      </c>
      <c r="BL241" s="25" t="s">
        <v>563</v>
      </c>
      <c r="BM241" s="25" t="s">
        <v>1098</v>
      </c>
    </row>
    <row r="242" spans="2:47" s="1" customFormat="1" ht="13.5">
      <c r="B242" s="48"/>
      <c r="C242" s="76"/>
      <c r="D242" s="239" t="s">
        <v>269</v>
      </c>
      <c r="E242" s="76"/>
      <c r="F242" s="240" t="s">
        <v>959</v>
      </c>
      <c r="G242" s="76"/>
      <c r="H242" s="76"/>
      <c r="I242" s="198"/>
      <c r="J242" s="76"/>
      <c r="K242" s="76"/>
      <c r="L242" s="74"/>
      <c r="M242" s="241"/>
      <c r="N242" s="49"/>
      <c r="O242" s="49"/>
      <c r="P242" s="49"/>
      <c r="Q242" s="49"/>
      <c r="R242" s="49"/>
      <c r="S242" s="49"/>
      <c r="T242" s="97"/>
      <c r="AT242" s="25" t="s">
        <v>269</v>
      </c>
      <c r="AU242" s="25" t="s">
        <v>92</v>
      </c>
    </row>
    <row r="243" spans="2:47" s="1" customFormat="1" ht="13.5">
      <c r="B243" s="48"/>
      <c r="C243" s="76"/>
      <c r="D243" s="239" t="s">
        <v>343</v>
      </c>
      <c r="E243" s="76"/>
      <c r="F243" s="242" t="s">
        <v>946</v>
      </c>
      <c r="G243" s="76"/>
      <c r="H243" s="76"/>
      <c r="I243" s="198"/>
      <c r="J243" s="76"/>
      <c r="K243" s="76"/>
      <c r="L243" s="74"/>
      <c r="M243" s="241"/>
      <c r="N243" s="49"/>
      <c r="O243" s="49"/>
      <c r="P243" s="49"/>
      <c r="Q243" s="49"/>
      <c r="R243" s="49"/>
      <c r="S243" s="49"/>
      <c r="T243" s="97"/>
      <c r="AT243" s="25" t="s">
        <v>343</v>
      </c>
      <c r="AU243" s="25" t="s">
        <v>92</v>
      </c>
    </row>
    <row r="244" spans="2:51" s="12" customFormat="1" ht="13.5">
      <c r="B244" s="253"/>
      <c r="C244" s="254"/>
      <c r="D244" s="239" t="s">
        <v>278</v>
      </c>
      <c r="E244" s="255" t="s">
        <v>40</v>
      </c>
      <c r="F244" s="256" t="s">
        <v>1094</v>
      </c>
      <c r="G244" s="254"/>
      <c r="H244" s="257">
        <v>71.3</v>
      </c>
      <c r="I244" s="258"/>
      <c r="J244" s="254"/>
      <c r="K244" s="254"/>
      <c r="L244" s="259"/>
      <c r="M244" s="260"/>
      <c r="N244" s="261"/>
      <c r="O244" s="261"/>
      <c r="P244" s="261"/>
      <c r="Q244" s="261"/>
      <c r="R244" s="261"/>
      <c r="S244" s="261"/>
      <c r="T244" s="262"/>
      <c r="AT244" s="263" t="s">
        <v>278</v>
      </c>
      <c r="AU244" s="263" t="s">
        <v>92</v>
      </c>
      <c r="AV244" s="12" t="s">
        <v>92</v>
      </c>
      <c r="AW244" s="12" t="s">
        <v>47</v>
      </c>
      <c r="AX244" s="12" t="s">
        <v>24</v>
      </c>
      <c r="AY244" s="263" t="s">
        <v>261</v>
      </c>
    </row>
    <row r="245" spans="2:65" s="1" customFormat="1" ht="14.4" customHeight="1">
      <c r="B245" s="48"/>
      <c r="C245" s="301" t="s">
        <v>673</v>
      </c>
      <c r="D245" s="301" t="s">
        <v>510</v>
      </c>
      <c r="E245" s="302" t="s">
        <v>961</v>
      </c>
      <c r="F245" s="303" t="s">
        <v>962</v>
      </c>
      <c r="G245" s="304" t="s">
        <v>363</v>
      </c>
      <c r="H245" s="305">
        <v>0.04</v>
      </c>
      <c r="I245" s="306"/>
      <c r="J245" s="305">
        <f>ROUND(I245*H245,2)</f>
        <v>0</v>
      </c>
      <c r="K245" s="303" t="s">
        <v>266</v>
      </c>
      <c r="L245" s="307"/>
      <c r="M245" s="308" t="s">
        <v>40</v>
      </c>
      <c r="N245" s="309" t="s">
        <v>55</v>
      </c>
      <c r="O245" s="49"/>
      <c r="P245" s="236">
        <f>O245*H245</f>
        <v>0</v>
      </c>
      <c r="Q245" s="236">
        <v>1</v>
      </c>
      <c r="R245" s="236">
        <f>Q245*H245</f>
        <v>0.04</v>
      </c>
      <c r="S245" s="236">
        <v>0</v>
      </c>
      <c r="T245" s="237">
        <f>S245*H245</f>
        <v>0</v>
      </c>
      <c r="AR245" s="25" t="s">
        <v>650</v>
      </c>
      <c r="AT245" s="25" t="s">
        <v>510</v>
      </c>
      <c r="AU245" s="25" t="s">
        <v>92</v>
      </c>
      <c r="AY245" s="25" t="s">
        <v>261</v>
      </c>
      <c r="BE245" s="238">
        <f>IF(N245="základní",J245,0)</f>
        <v>0</v>
      </c>
      <c r="BF245" s="238">
        <f>IF(N245="snížená",J245,0)</f>
        <v>0</v>
      </c>
      <c r="BG245" s="238">
        <f>IF(N245="zákl. přenesená",J245,0)</f>
        <v>0</v>
      </c>
      <c r="BH245" s="238">
        <f>IF(N245="sníž. přenesená",J245,0)</f>
        <v>0</v>
      </c>
      <c r="BI245" s="238">
        <f>IF(N245="nulová",J245,0)</f>
        <v>0</v>
      </c>
      <c r="BJ245" s="25" t="s">
        <v>24</v>
      </c>
      <c r="BK245" s="238">
        <f>ROUND(I245*H245,2)</f>
        <v>0</v>
      </c>
      <c r="BL245" s="25" t="s">
        <v>563</v>
      </c>
      <c r="BM245" s="25" t="s">
        <v>1099</v>
      </c>
    </row>
    <row r="246" spans="2:47" s="1" customFormat="1" ht="13.5">
      <c r="B246" s="48"/>
      <c r="C246" s="76"/>
      <c r="D246" s="239" t="s">
        <v>269</v>
      </c>
      <c r="E246" s="76"/>
      <c r="F246" s="240" t="s">
        <v>964</v>
      </c>
      <c r="G246" s="76"/>
      <c r="H246" s="76"/>
      <c r="I246" s="198"/>
      <c r="J246" s="76"/>
      <c r="K246" s="76"/>
      <c r="L246" s="74"/>
      <c r="M246" s="241"/>
      <c r="N246" s="49"/>
      <c r="O246" s="49"/>
      <c r="P246" s="49"/>
      <c r="Q246" s="49"/>
      <c r="R246" s="49"/>
      <c r="S246" s="49"/>
      <c r="T246" s="97"/>
      <c r="AT246" s="25" t="s">
        <v>269</v>
      </c>
      <c r="AU246" s="25" t="s">
        <v>92</v>
      </c>
    </row>
    <row r="247" spans="2:47" s="1" customFormat="1" ht="13.5">
      <c r="B247" s="48"/>
      <c r="C247" s="76"/>
      <c r="D247" s="239" t="s">
        <v>271</v>
      </c>
      <c r="E247" s="76"/>
      <c r="F247" s="242" t="s">
        <v>1100</v>
      </c>
      <c r="G247" s="76"/>
      <c r="H247" s="76"/>
      <c r="I247" s="198"/>
      <c r="J247" s="76"/>
      <c r="K247" s="76"/>
      <c r="L247" s="74"/>
      <c r="M247" s="241"/>
      <c r="N247" s="49"/>
      <c r="O247" s="49"/>
      <c r="P247" s="49"/>
      <c r="Q247" s="49"/>
      <c r="R247" s="49"/>
      <c r="S247" s="49"/>
      <c r="T247" s="97"/>
      <c r="AT247" s="25" t="s">
        <v>271</v>
      </c>
      <c r="AU247" s="25" t="s">
        <v>92</v>
      </c>
    </row>
    <row r="248" spans="2:51" s="12" customFormat="1" ht="13.5">
      <c r="B248" s="253"/>
      <c r="C248" s="254"/>
      <c r="D248" s="239" t="s">
        <v>278</v>
      </c>
      <c r="E248" s="254"/>
      <c r="F248" s="256" t="s">
        <v>1101</v>
      </c>
      <c r="G248" s="254"/>
      <c r="H248" s="257">
        <v>0.04</v>
      </c>
      <c r="I248" s="258"/>
      <c r="J248" s="254"/>
      <c r="K248" s="254"/>
      <c r="L248" s="259"/>
      <c r="M248" s="260"/>
      <c r="N248" s="261"/>
      <c r="O248" s="261"/>
      <c r="P248" s="261"/>
      <c r="Q248" s="261"/>
      <c r="R248" s="261"/>
      <c r="S248" s="261"/>
      <c r="T248" s="262"/>
      <c r="AT248" s="263" t="s">
        <v>278</v>
      </c>
      <c r="AU248" s="263" t="s">
        <v>92</v>
      </c>
      <c r="AV248" s="12" t="s">
        <v>92</v>
      </c>
      <c r="AW248" s="12" t="s">
        <v>6</v>
      </c>
      <c r="AX248" s="12" t="s">
        <v>24</v>
      </c>
      <c r="AY248" s="263" t="s">
        <v>261</v>
      </c>
    </row>
    <row r="249" spans="2:65" s="1" customFormat="1" ht="22.8" customHeight="1">
      <c r="B249" s="48"/>
      <c r="C249" s="228" t="s">
        <v>680</v>
      </c>
      <c r="D249" s="228" t="s">
        <v>262</v>
      </c>
      <c r="E249" s="229" t="s">
        <v>968</v>
      </c>
      <c r="F249" s="230" t="s">
        <v>969</v>
      </c>
      <c r="G249" s="231" t="s">
        <v>363</v>
      </c>
      <c r="H249" s="232">
        <v>0.07</v>
      </c>
      <c r="I249" s="233"/>
      <c r="J249" s="232">
        <f>ROUND(I249*H249,2)</f>
        <v>0</v>
      </c>
      <c r="K249" s="230" t="s">
        <v>266</v>
      </c>
      <c r="L249" s="74"/>
      <c r="M249" s="234" t="s">
        <v>40</v>
      </c>
      <c r="N249" s="235" t="s">
        <v>55</v>
      </c>
      <c r="O249" s="49"/>
      <c r="P249" s="236">
        <f>O249*H249</f>
        <v>0</v>
      </c>
      <c r="Q249" s="236">
        <v>0</v>
      </c>
      <c r="R249" s="236">
        <f>Q249*H249</f>
        <v>0</v>
      </c>
      <c r="S249" s="236">
        <v>0</v>
      </c>
      <c r="T249" s="237">
        <f>S249*H249</f>
        <v>0</v>
      </c>
      <c r="AR249" s="25" t="s">
        <v>563</v>
      </c>
      <c r="AT249" s="25" t="s">
        <v>262</v>
      </c>
      <c r="AU249" s="25" t="s">
        <v>92</v>
      </c>
      <c r="AY249" s="25" t="s">
        <v>261</v>
      </c>
      <c r="BE249" s="238">
        <f>IF(N249="základní",J249,0)</f>
        <v>0</v>
      </c>
      <c r="BF249" s="238">
        <f>IF(N249="snížená",J249,0)</f>
        <v>0</v>
      </c>
      <c r="BG249" s="238">
        <f>IF(N249="zákl. přenesená",J249,0)</f>
        <v>0</v>
      </c>
      <c r="BH249" s="238">
        <f>IF(N249="sníž. přenesená",J249,0)</f>
        <v>0</v>
      </c>
      <c r="BI249" s="238">
        <f>IF(N249="nulová",J249,0)</f>
        <v>0</v>
      </c>
      <c r="BJ249" s="25" t="s">
        <v>24</v>
      </c>
      <c r="BK249" s="238">
        <f>ROUND(I249*H249,2)</f>
        <v>0</v>
      </c>
      <c r="BL249" s="25" t="s">
        <v>563</v>
      </c>
      <c r="BM249" s="25" t="s">
        <v>1102</v>
      </c>
    </row>
    <row r="250" spans="2:47" s="1" customFormat="1" ht="13.5">
      <c r="B250" s="48"/>
      <c r="C250" s="76"/>
      <c r="D250" s="239" t="s">
        <v>269</v>
      </c>
      <c r="E250" s="76"/>
      <c r="F250" s="240" t="s">
        <v>971</v>
      </c>
      <c r="G250" s="76"/>
      <c r="H250" s="76"/>
      <c r="I250" s="198"/>
      <c r="J250" s="76"/>
      <c r="K250" s="76"/>
      <c r="L250" s="74"/>
      <c r="M250" s="241"/>
      <c r="N250" s="49"/>
      <c r="O250" s="49"/>
      <c r="P250" s="49"/>
      <c r="Q250" s="49"/>
      <c r="R250" s="49"/>
      <c r="S250" s="49"/>
      <c r="T250" s="97"/>
      <c r="AT250" s="25" t="s">
        <v>269</v>
      </c>
      <c r="AU250" s="25" t="s">
        <v>92</v>
      </c>
    </row>
    <row r="251" spans="2:47" s="1" customFormat="1" ht="13.5">
      <c r="B251" s="48"/>
      <c r="C251" s="76"/>
      <c r="D251" s="239" t="s">
        <v>343</v>
      </c>
      <c r="E251" s="76"/>
      <c r="F251" s="242" t="s">
        <v>972</v>
      </c>
      <c r="G251" s="76"/>
      <c r="H251" s="76"/>
      <c r="I251" s="198"/>
      <c r="J251" s="76"/>
      <c r="K251" s="76"/>
      <c r="L251" s="74"/>
      <c r="M251" s="264"/>
      <c r="N251" s="265"/>
      <c r="O251" s="265"/>
      <c r="P251" s="265"/>
      <c r="Q251" s="265"/>
      <c r="R251" s="265"/>
      <c r="S251" s="265"/>
      <c r="T251" s="266"/>
      <c r="AT251" s="25" t="s">
        <v>343</v>
      </c>
      <c r="AU251" s="25" t="s">
        <v>92</v>
      </c>
    </row>
    <row r="252" spans="2:12" s="1" customFormat="1" ht="6.95" customHeight="1">
      <c r="B252" s="69"/>
      <c r="C252" s="70"/>
      <c r="D252" s="70"/>
      <c r="E252" s="70"/>
      <c r="F252" s="70"/>
      <c r="G252" s="70"/>
      <c r="H252" s="70"/>
      <c r="I252" s="180"/>
      <c r="J252" s="70"/>
      <c r="K252" s="70"/>
      <c r="L252" s="74"/>
    </row>
  </sheetData>
  <sheetProtection password="CC35" sheet="1" objects="1" scenarios="1" formatColumns="0" formatRows="0" autoFilter="0"/>
  <autoFilter ref="C88:K251"/>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0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124</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459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1103</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121</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75.6" customHeight="1">
      <c r="B26" s="162"/>
      <c r="C26" s="163"/>
      <c r="D26" s="163"/>
      <c r="E26" s="46" t="s">
        <v>1104</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ROUND(J92,2)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ROUND(SUM(BE92:BE300),2)</f>
        <v>0</v>
      </c>
      <c r="G32" s="49"/>
      <c r="H32" s="49"/>
      <c r="I32" s="172">
        <v>0.21</v>
      </c>
      <c r="J32" s="171">
        <f>ROUND(ROUND((SUM(BE92:BE300)),2)*I32,2)</f>
        <v>0</v>
      </c>
      <c r="K32" s="53"/>
    </row>
    <row r="33" spans="2:11" s="1" customFormat="1" ht="14.4" customHeight="1">
      <c r="B33" s="48"/>
      <c r="C33" s="49"/>
      <c r="D33" s="49"/>
      <c r="E33" s="57" t="s">
        <v>56</v>
      </c>
      <c r="F33" s="171">
        <f>ROUND(SUM(BF92:BF300),2)</f>
        <v>0</v>
      </c>
      <c r="G33" s="49"/>
      <c r="H33" s="49"/>
      <c r="I33" s="172">
        <v>0.15</v>
      </c>
      <c r="J33" s="171">
        <f>ROUND(ROUND((SUM(BF92:BF300)),2)*I33,2)</f>
        <v>0</v>
      </c>
      <c r="K33" s="53"/>
    </row>
    <row r="34" spans="2:11" s="1" customFormat="1" ht="14.4" customHeight="1" hidden="1">
      <c r="B34" s="48"/>
      <c r="C34" s="49"/>
      <c r="D34" s="49"/>
      <c r="E34" s="57" t="s">
        <v>57</v>
      </c>
      <c r="F34" s="171">
        <f>ROUND(SUM(BG92:BG300),2)</f>
        <v>0</v>
      </c>
      <c r="G34" s="49"/>
      <c r="H34" s="49"/>
      <c r="I34" s="172">
        <v>0.21</v>
      </c>
      <c r="J34" s="171">
        <v>0</v>
      </c>
      <c r="K34" s="53"/>
    </row>
    <row r="35" spans="2:11" s="1" customFormat="1" ht="14.4" customHeight="1" hidden="1">
      <c r="B35" s="48"/>
      <c r="C35" s="49"/>
      <c r="D35" s="49"/>
      <c r="E35" s="57" t="s">
        <v>58</v>
      </c>
      <c r="F35" s="171">
        <f>ROUND(SUM(BH92:BH300),2)</f>
        <v>0</v>
      </c>
      <c r="G35" s="49"/>
      <c r="H35" s="49"/>
      <c r="I35" s="172">
        <v>0.15</v>
      </c>
      <c r="J35" s="171">
        <v>0</v>
      </c>
      <c r="K35" s="53"/>
    </row>
    <row r="36" spans="2:11" s="1" customFormat="1" ht="14.4" customHeight="1" hidden="1">
      <c r="B36" s="48"/>
      <c r="C36" s="49"/>
      <c r="D36" s="49"/>
      <c r="E36" s="57" t="s">
        <v>59</v>
      </c>
      <c r="F36" s="171">
        <f>ROUND(SUM(BI92:BI300),2)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459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01-3 - Výpustný objekt VV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J92</f>
        <v>0</v>
      </c>
      <c r="K60" s="53"/>
      <c r="AU60" s="25" t="s">
        <v>242</v>
      </c>
    </row>
    <row r="61" spans="2:11" s="8" customFormat="1" ht="24.95" customHeight="1">
      <c r="B61" s="191"/>
      <c r="C61" s="192"/>
      <c r="D61" s="193" t="s">
        <v>333</v>
      </c>
      <c r="E61" s="194"/>
      <c r="F61" s="194"/>
      <c r="G61" s="194"/>
      <c r="H61" s="194"/>
      <c r="I61" s="195"/>
      <c r="J61" s="196">
        <f>J93</f>
        <v>0</v>
      </c>
      <c r="K61" s="197"/>
    </row>
    <row r="62" spans="2:11" s="13" customFormat="1" ht="19.9" customHeight="1">
      <c r="B62" s="267"/>
      <c r="C62" s="268"/>
      <c r="D62" s="269" t="s">
        <v>334</v>
      </c>
      <c r="E62" s="270"/>
      <c r="F62" s="270"/>
      <c r="G62" s="270"/>
      <c r="H62" s="270"/>
      <c r="I62" s="271"/>
      <c r="J62" s="272">
        <f>J94</f>
        <v>0</v>
      </c>
      <c r="K62" s="273"/>
    </row>
    <row r="63" spans="2:11" s="13" customFormat="1" ht="19.9" customHeight="1">
      <c r="B63" s="267"/>
      <c r="C63" s="268"/>
      <c r="D63" s="269" t="s">
        <v>463</v>
      </c>
      <c r="E63" s="270"/>
      <c r="F63" s="270"/>
      <c r="G63" s="270"/>
      <c r="H63" s="270"/>
      <c r="I63" s="271"/>
      <c r="J63" s="272">
        <f>J155</f>
        <v>0</v>
      </c>
      <c r="K63" s="273"/>
    </row>
    <row r="64" spans="2:11" s="13" customFormat="1" ht="19.9" customHeight="1">
      <c r="B64" s="267"/>
      <c r="C64" s="268"/>
      <c r="D64" s="269" t="s">
        <v>464</v>
      </c>
      <c r="E64" s="270"/>
      <c r="F64" s="270"/>
      <c r="G64" s="270"/>
      <c r="H64" s="270"/>
      <c r="I64" s="271"/>
      <c r="J64" s="272">
        <f>J217</f>
        <v>0</v>
      </c>
      <c r="K64" s="273"/>
    </row>
    <row r="65" spans="2:11" s="13" customFormat="1" ht="19.9" customHeight="1">
      <c r="B65" s="267"/>
      <c r="C65" s="268"/>
      <c r="D65" s="269" t="s">
        <v>466</v>
      </c>
      <c r="E65" s="270"/>
      <c r="F65" s="270"/>
      <c r="G65" s="270"/>
      <c r="H65" s="270"/>
      <c r="I65" s="271"/>
      <c r="J65" s="272">
        <f>J235</f>
        <v>0</v>
      </c>
      <c r="K65" s="273"/>
    </row>
    <row r="66" spans="2:11" s="13" customFormat="1" ht="19.9" customHeight="1">
      <c r="B66" s="267"/>
      <c r="C66" s="268"/>
      <c r="D66" s="269" t="s">
        <v>467</v>
      </c>
      <c r="E66" s="270"/>
      <c r="F66" s="270"/>
      <c r="G66" s="270"/>
      <c r="H66" s="270"/>
      <c r="I66" s="271"/>
      <c r="J66" s="272">
        <f>J256</f>
        <v>0</v>
      </c>
      <c r="K66" s="273"/>
    </row>
    <row r="67" spans="2:11" s="13" customFormat="1" ht="19.9" customHeight="1">
      <c r="B67" s="267"/>
      <c r="C67" s="268"/>
      <c r="D67" s="269" t="s">
        <v>469</v>
      </c>
      <c r="E67" s="270"/>
      <c r="F67" s="270"/>
      <c r="G67" s="270"/>
      <c r="H67" s="270"/>
      <c r="I67" s="271"/>
      <c r="J67" s="272">
        <f>J269</f>
        <v>0</v>
      </c>
      <c r="K67" s="273"/>
    </row>
    <row r="68" spans="2:11" s="8" customFormat="1" ht="24.95" customHeight="1">
      <c r="B68" s="191"/>
      <c r="C68" s="192"/>
      <c r="D68" s="193" t="s">
        <v>470</v>
      </c>
      <c r="E68" s="194"/>
      <c r="F68" s="194"/>
      <c r="G68" s="194"/>
      <c r="H68" s="194"/>
      <c r="I68" s="195"/>
      <c r="J68" s="196">
        <f>J272</f>
        <v>0</v>
      </c>
      <c r="K68" s="197"/>
    </row>
    <row r="69" spans="2:11" s="13" customFormat="1" ht="19.9" customHeight="1">
      <c r="B69" s="267"/>
      <c r="C69" s="268"/>
      <c r="D69" s="269" t="s">
        <v>471</v>
      </c>
      <c r="E69" s="270"/>
      <c r="F69" s="270"/>
      <c r="G69" s="270"/>
      <c r="H69" s="270"/>
      <c r="I69" s="271"/>
      <c r="J69" s="272">
        <f>J273</f>
        <v>0</v>
      </c>
      <c r="K69" s="273"/>
    </row>
    <row r="70" spans="2:11" s="13" customFormat="1" ht="19.9" customHeight="1">
      <c r="B70" s="267"/>
      <c r="C70" s="268"/>
      <c r="D70" s="269" t="s">
        <v>1105</v>
      </c>
      <c r="E70" s="270"/>
      <c r="F70" s="270"/>
      <c r="G70" s="270"/>
      <c r="H70" s="270"/>
      <c r="I70" s="271"/>
      <c r="J70" s="272">
        <f>J293</f>
        <v>0</v>
      </c>
      <c r="K70" s="273"/>
    </row>
    <row r="71" spans="2:11" s="1" customFormat="1" ht="21.8" customHeight="1">
      <c r="B71" s="48"/>
      <c r="C71" s="49"/>
      <c r="D71" s="49"/>
      <c r="E71" s="49"/>
      <c r="F71" s="49"/>
      <c r="G71" s="49"/>
      <c r="H71" s="49"/>
      <c r="I71" s="158"/>
      <c r="J71" s="49"/>
      <c r="K71" s="53"/>
    </row>
    <row r="72" spans="2:11" s="1" customFormat="1" ht="6.95" customHeight="1">
      <c r="B72" s="69"/>
      <c r="C72" s="70"/>
      <c r="D72" s="70"/>
      <c r="E72" s="70"/>
      <c r="F72" s="70"/>
      <c r="G72" s="70"/>
      <c r="H72" s="70"/>
      <c r="I72" s="180"/>
      <c r="J72" s="70"/>
      <c r="K72" s="71"/>
    </row>
    <row r="76" spans="2:12" s="1" customFormat="1" ht="6.95" customHeight="1">
      <c r="B76" s="72"/>
      <c r="C76" s="73"/>
      <c r="D76" s="73"/>
      <c r="E76" s="73"/>
      <c r="F76" s="73"/>
      <c r="G76" s="73"/>
      <c r="H76" s="73"/>
      <c r="I76" s="183"/>
      <c r="J76" s="73"/>
      <c r="K76" s="73"/>
      <c r="L76" s="74"/>
    </row>
    <row r="77" spans="2:12" s="1" customFormat="1" ht="36.95" customHeight="1">
      <c r="B77" s="48"/>
      <c r="C77" s="75" t="s">
        <v>244</v>
      </c>
      <c r="D77" s="76"/>
      <c r="E77" s="76"/>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4.4" customHeight="1">
      <c r="B79" s="48"/>
      <c r="C79" s="78" t="s">
        <v>17</v>
      </c>
      <c r="D79" s="76"/>
      <c r="E79" s="76"/>
      <c r="F79" s="76"/>
      <c r="G79" s="76"/>
      <c r="H79" s="76"/>
      <c r="I79" s="198"/>
      <c r="J79" s="76"/>
      <c r="K79" s="76"/>
      <c r="L79" s="74"/>
    </row>
    <row r="80" spans="2:12" s="1" customFormat="1" ht="14.4" customHeight="1">
      <c r="B80" s="48"/>
      <c r="C80" s="76"/>
      <c r="D80" s="76"/>
      <c r="E80" s="199" t="str">
        <f>E7</f>
        <v>Revitalizace PR U sedmi rybníků - DPS</v>
      </c>
      <c r="F80" s="78"/>
      <c r="G80" s="78"/>
      <c r="H80" s="78"/>
      <c r="I80" s="198"/>
      <c r="J80" s="76"/>
      <c r="K80" s="76"/>
      <c r="L80" s="74"/>
    </row>
    <row r="81" spans="2:12" ht="13.5">
      <c r="B81" s="29"/>
      <c r="C81" s="78" t="s">
        <v>234</v>
      </c>
      <c r="D81" s="200"/>
      <c r="E81" s="200"/>
      <c r="F81" s="200"/>
      <c r="G81" s="200"/>
      <c r="H81" s="200"/>
      <c r="I81" s="150"/>
      <c r="J81" s="200"/>
      <c r="K81" s="200"/>
      <c r="L81" s="201"/>
    </row>
    <row r="82" spans="2:12" s="1" customFormat="1" ht="14.4" customHeight="1">
      <c r="B82" s="48"/>
      <c r="C82" s="76"/>
      <c r="D82" s="76"/>
      <c r="E82" s="199" t="s">
        <v>459</v>
      </c>
      <c r="F82" s="76"/>
      <c r="G82" s="76"/>
      <c r="H82" s="76"/>
      <c r="I82" s="198"/>
      <c r="J82" s="76"/>
      <c r="K82" s="76"/>
      <c r="L82" s="74"/>
    </row>
    <row r="83" spans="2:12" s="1" customFormat="1" ht="14.4" customHeight="1">
      <c r="B83" s="48"/>
      <c r="C83" s="78" t="s">
        <v>236</v>
      </c>
      <c r="D83" s="76"/>
      <c r="E83" s="76"/>
      <c r="F83" s="76"/>
      <c r="G83" s="76"/>
      <c r="H83" s="76"/>
      <c r="I83" s="198"/>
      <c r="J83" s="76"/>
      <c r="K83" s="76"/>
      <c r="L83" s="74"/>
    </row>
    <row r="84" spans="2:12" s="1" customFormat="1" ht="16.2" customHeight="1">
      <c r="B84" s="48"/>
      <c r="C84" s="76"/>
      <c r="D84" s="76"/>
      <c r="E84" s="84" t="str">
        <f>E11</f>
        <v>SO 01-3 - Výpustný objekt VV</v>
      </c>
      <c r="F84" s="76"/>
      <c r="G84" s="76"/>
      <c r="H84" s="76"/>
      <c r="I84" s="198"/>
      <c r="J84" s="76"/>
      <c r="K84" s="76"/>
      <c r="L84" s="74"/>
    </row>
    <row r="85" spans="2:12" s="1" customFormat="1" ht="6.95" customHeight="1">
      <c r="B85" s="48"/>
      <c r="C85" s="76"/>
      <c r="D85" s="76"/>
      <c r="E85" s="76"/>
      <c r="F85" s="76"/>
      <c r="G85" s="76"/>
      <c r="H85" s="76"/>
      <c r="I85" s="198"/>
      <c r="J85" s="76"/>
      <c r="K85" s="76"/>
      <c r="L85" s="74"/>
    </row>
    <row r="86" spans="2:12" s="1" customFormat="1" ht="18" customHeight="1">
      <c r="B86" s="48"/>
      <c r="C86" s="78" t="s">
        <v>25</v>
      </c>
      <c r="D86" s="76"/>
      <c r="E86" s="76"/>
      <c r="F86" s="202" t="str">
        <f>F14</f>
        <v>Vojtanov</v>
      </c>
      <c r="G86" s="76"/>
      <c r="H86" s="76"/>
      <c r="I86" s="203" t="s">
        <v>27</v>
      </c>
      <c r="J86" s="87" t="str">
        <f>IF(J14="","",J14)</f>
        <v>29. 9. 2016</v>
      </c>
      <c r="K86" s="76"/>
      <c r="L86" s="74"/>
    </row>
    <row r="87" spans="2:12" s="1" customFormat="1" ht="6.95" customHeight="1">
      <c r="B87" s="48"/>
      <c r="C87" s="76"/>
      <c r="D87" s="76"/>
      <c r="E87" s="76"/>
      <c r="F87" s="76"/>
      <c r="G87" s="76"/>
      <c r="H87" s="76"/>
      <c r="I87" s="198"/>
      <c r="J87" s="76"/>
      <c r="K87" s="76"/>
      <c r="L87" s="74"/>
    </row>
    <row r="88" spans="2:12" s="1" customFormat="1" ht="13.5">
      <c r="B88" s="48"/>
      <c r="C88" s="78" t="s">
        <v>35</v>
      </c>
      <c r="D88" s="76"/>
      <c r="E88" s="76"/>
      <c r="F88" s="202" t="str">
        <f>E17</f>
        <v>AOPK ČR</v>
      </c>
      <c r="G88" s="76"/>
      <c r="H88" s="76"/>
      <c r="I88" s="203" t="s">
        <v>43</v>
      </c>
      <c r="J88" s="202" t="str">
        <f>E23</f>
        <v>VRV, a.s.</v>
      </c>
      <c r="K88" s="76"/>
      <c r="L88" s="74"/>
    </row>
    <row r="89" spans="2:12" s="1" customFormat="1" ht="14.4" customHeight="1">
      <c r="B89" s="48"/>
      <c r="C89" s="78" t="s">
        <v>41</v>
      </c>
      <c r="D89" s="76"/>
      <c r="E89" s="76"/>
      <c r="F89" s="202" t="str">
        <f>IF(E20="","",E20)</f>
        <v/>
      </c>
      <c r="G89" s="76"/>
      <c r="H89" s="76"/>
      <c r="I89" s="198"/>
      <c r="J89" s="76"/>
      <c r="K89" s="76"/>
      <c r="L89" s="74"/>
    </row>
    <row r="90" spans="2:12" s="1" customFormat="1" ht="10.3" customHeight="1">
      <c r="B90" s="48"/>
      <c r="C90" s="76"/>
      <c r="D90" s="76"/>
      <c r="E90" s="76"/>
      <c r="F90" s="76"/>
      <c r="G90" s="76"/>
      <c r="H90" s="76"/>
      <c r="I90" s="198"/>
      <c r="J90" s="76"/>
      <c r="K90" s="76"/>
      <c r="L90" s="74"/>
    </row>
    <row r="91" spans="2:20" s="9" customFormat="1" ht="29.25" customHeight="1">
      <c r="B91" s="204"/>
      <c r="C91" s="205" t="s">
        <v>245</v>
      </c>
      <c r="D91" s="206" t="s">
        <v>69</v>
      </c>
      <c r="E91" s="206" t="s">
        <v>65</v>
      </c>
      <c r="F91" s="206" t="s">
        <v>246</v>
      </c>
      <c r="G91" s="206" t="s">
        <v>247</v>
      </c>
      <c r="H91" s="206" t="s">
        <v>248</v>
      </c>
      <c r="I91" s="207" t="s">
        <v>249</v>
      </c>
      <c r="J91" s="206" t="s">
        <v>240</v>
      </c>
      <c r="K91" s="208" t="s">
        <v>250</v>
      </c>
      <c r="L91" s="209"/>
      <c r="M91" s="104" t="s">
        <v>251</v>
      </c>
      <c r="N91" s="105" t="s">
        <v>54</v>
      </c>
      <c r="O91" s="105" t="s">
        <v>252</v>
      </c>
      <c r="P91" s="105" t="s">
        <v>253</v>
      </c>
      <c r="Q91" s="105" t="s">
        <v>254</v>
      </c>
      <c r="R91" s="105" t="s">
        <v>255</v>
      </c>
      <c r="S91" s="105" t="s">
        <v>256</v>
      </c>
      <c r="T91" s="106" t="s">
        <v>257</v>
      </c>
    </row>
    <row r="92" spans="2:63" s="1" customFormat="1" ht="29.25" customHeight="1">
      <c r="B92" s="48"/>
      <c r="C92" s="110" t="s">
        <v>241</v>
      </c>
      <c r="D92" s="76"/>
      <c r="E92" s="76"/>
      <c r="F92" s="76"/>
      <c r="G92" s="76"/>
      <c r="H92" s="76"/>
      <c r="I92" s="198"/>
      <c r="J92" s="210">
        <f>BK92</f>
        <v>0</v>
      </c>
      <c r="K92" s="76"/>
      <c r="L92" s="74"/>
      <c r="M92" s="107"/>
      <c r="N92" s="108"/>
      <c r="O92" s="108"/>
      <c r="P92" s="211">
        <f>P93+P272</f>
        <v>0</v>
      </c>
      <c r="Q92" s="108"/>
      <c r="R92" s="211">
        <f>R93+R272</f>
        <v>17.416811529100002</v>
      </c>
      <c r="S92" s="108"/>
      <c r="T92" s="212">
        <f>T93+T272</f>
        <v>0</v>
      </c>
      <c r="AT92" s="25" t="s">
        <v>83</v>
      </c>
      <c r="AU92" s="25" t="s">
        <v>242</v>
      </c>
      <c r="BK92" s="213">
        <f>BK93+BK272</f>
        <v>0</v>
      </c>
    </row>
    <row r="93" spans="2:63" s="10" customFormat="1" ht="37.4" customHeight="1">
      <c r="B93" s="214"/>
      <c r="C93" s="215"/>
      <c r="D93" s="216" t="s">
        <v>83</v>
      </c>
      <c r="E93" s="217" t="s">
        <v>335</v>
      </c>
      <c r="F93" s="217" t="s">
        <v>336</v>
      </c>
      <c r="G93" s="215"/>
      <c r="H93" s="215"/>
      <c r="I93" s="218"/>
      <c r="J93" s="219">
        <f>BK93</f>
        <v>0</v>
      </c>
      <c r="K93" s="215"/>
      <c r="L93" s="220"/>
      <c r="M93" s="221"/>
      <c r="N93" s="222"/>
      <c r="O93" s="222"/>
      <c r="P93" s="223">
        <f>P94+P155+P217+P235+P256+P269</f>
        <v>0</v>
      </c>
      <c r="Q93" s="222"/>
      <c r="R93" s="223">
        <f>R94+R155+R217+R235+R256+R269</f>
        <v>17.3750359681</v>
      </c>
      <c r="S93" s="222"/>
      <c r="T93" s="224">
        <f>T94+T155+T217+T235+T256+T269</f>
        <v>0</v>
      </c>
      <c r="AR93" s="225" t="s">
        <v>24</v>
      </c>
      <c r="AT93" s="226" t="s">
        <v>83</v>
      </c>
      <c r="AU93" s="226" t="s">
        <v>84</v>
      </c>
      <c r="AY93" s="225" t="s">
        <v>261</v>
      </c>
      <c r="BK93" s="227">
        <f>BK94+BK155+BK217+BK235+BK256+BK269</f>
        <v>0</v>
      </c>
    </row>
    <row r="94" spans="2:63" s="10" customFormat="1" ht="19.9" customHeight="1">
      <c r="B94" s="214"/>
      <c r="C94" s="215"/>
      <c r="D94" s="216" t="s">
        <v>83</v>
      </c>
      <c r="E94" s="274" t="s">
        <v>24</v>
      </c>
      <c r="F94" s="274" t="s">
        <v>337</v>
      </c>
      <c r="G94" s="215"/>
      <c r="H94" s="215"/>
      <c r="I94" s="218"/>
      <c r="J94" s="275">
        <f>BK94</f>
        <v>0</v>
      </c>
      <c r="K94" s="215"/>
      <c r="L94" s="220"/>
      <c r="M94" s="221"/>
      <c r="N94" s="222"/>
      <c r="O94" s="222"/>
      <c r="P94" s="223">
        <f>SUM(P95:P154)</f>
        <v>0</v>
      </c>
      <c r="Q94" s="222"/>
      <c r="R94" s="223">
        <f>SUM(R95:R154)</f>
        <v>0.43131875472</v>
      </c>
      <c r="S94" s="222"/>
      <c r="T94" s="224">
        <f>SUM(T95:T154)</f>
        <v>0</v>
      </c>
      <c r="AR94" s="225" t="s">
        <v>24</v>
      </c>
      <c r="AT94" s="226" t="s">
        <v>83</v>
      </c>
      <c r="AU94" s="226" t="s">
        <v>24</v>
      </c>
      <c r="AY94" s="225" t="s">
        <v>261</v>
      </c>
      <c r="BK94" s="227">
        <f>SUM(BK95:BK154)</f>
        <v>0</v>
      </c>
    </row>
    <row r="95" spans="2:65" s="1" customFormat="1" ht="14.4" customHeight="1">
      <c r="B95" s="48"/>
      <c r="C95" s="228" t="s">
        <v>24</v>
      </c>
      <c r="D95" s="228" t="s">
        <v>262</v>
      </c>
      <c r="E95" s="229" t="s">
        <v>1106</v>
      </c>
      <c r="F95" s="230" t="s">
        <v>1107</v>
      </c>
      <c r="G95" s="231" t="s">
        <v>857</v>
      </c>
      <c r="H95" s="232">
        <v>24</v>
      </c>
      <c r="I95" s="233"/>
      <c r="J95" s="232">
        <f>ROUND(I95*H95,2)</f>
        <v>0</v>
      </c>
      <c r="K95" s="230" t="s">
        <v>266</v>
      </c>
      <c r="L95" s="74"/>
      <c r="M95" s="234" t="s">
        <v>40</v>
      </c>
      <c r="N95" s="235" t="s">
        <v>55</v>
      </c>
      <c r="O95" s="49"/>
      <c r="P95" s="236">
        <f>O95*H95</f>
        <v>0</v>
      </c>
      <c r="Q95" s="236">
        <v>0.01797161478</v>
      </c>
      <c r="R95" s="236">
        <f>Q95*H95</f>
        <v>0.43131875472</v>
      </c>
      <c r="S95" s="236">
        <v>0</v>
      </c>
      <c r="T95" s="237">
        <f>S95*H95</f>
        <v>0</v>
      </c>
      <c r="AR95" s="25" t="s">
        <v>287</v>
      </c>
      <c r="AT95" s="25" t="s">
        <v>262</v>
      </c>
      <c r="AU95" s="25" t="s">
        <v>92</v>
      </c>
      <c r="AY95" s="25" t="s">
        <v>261</v>
      </c>
      <c r="BE95" s="238">
        <f>IF(N95="základní",J95,0)</f>
        <v>0</v>
      </c>
      <c r="BF95" s="238">
        <f>IF(N95="snížená",J95,0)</f>
        <v>0</v>
      </c>
      <c r="BG95" s="238">
        <f>IF(N95="zákl. přenesená",J95,0)</f>
        <v>0</v>
      </c>
      <c r="BH95" s="238">
        <f>IF(N95="sníž. přenesená",J95,0)</f>
        <v>0</v>
      </c>
      <c r="BI95" s="238">
        <f>IF(N95="nulová",J95,0)</f>
        <v>0</v>
      </c>
      <c r="BJ95" s="25" t="s">
        <v>24</v>
      </c>
      <c r="BK95" s="238">
        <f>ROUND(I95*H95,2)</f>
        <v>0</v>
      </c>
      <c r="BL95" s="25" t="s">
        <v>287</v>
      </c>
      <c r="BM95" s="25" t="s">
        <v>1108</v>
      </c>
    </row>
    <row r="96" spans="2:47" s="1" customFormat="1" ht="13.5">
      <c r="B96" s="48"/>
      <c r="C96" s="76"/>
      <c r="D96" s="239" t="s">
        <v>269</v>
      </c>
      <c r="E96" s="76"/>
      <c r="F96" s="240" t="s">
        <v>1109</v>
      </c>
      <c r="G96" s="76"/>
      <c r="H96" s="76"/>
      <c r="I96" s="198"/>
      <c r="J96" s="76"/>
      <c r="K96" s="76"/>
      <c r="L96" s="74"/>
      <c r="M96" s="241"/>
      <c r="N96" s="49"/>
      <c r="O96" s="49"/>
      <c r="P96" s="49"/>
      <c r="Q96" s="49"/>
      <c r="R96" s="49"/>
      <c r="S96" s="49"/>
      <c r="T96" s="97"/>
      <c r="AT96" s="25" t="s">
        <v>269</v>
      </c>
      <c r="AU96" s="25" t="s">
        <v>92</v>
      </c>
    </row>
    <row r="97" spans="2:47" s="1" customFormat="1" ht="13.5">
      <c r="B97" s="48"/>
      <c r="C97" s="76"/>
      <c r="D97" s="239" t="s">
        <v>343</v>
      </c>
      <c r="E97" s="76"/>
      <c r="F97" s="242" t="s">
        <v>1110</v>
      </c>
      <c r="G97" s="76"/>
      <c r="H97" s="76"/>
      <c r="I97" s="198"/>
      <c r="J97" s="76"/>
      <c r="K97" s="76"/>
      <c r="L97" s="74"/>
      <c r="M97" s="241"/>
      <c r="N97" s="49"/>
      <c r="O97" s="49"/>
      <c r="P97" s="49"/>
      <c r="Q97" s="49"/>
      <c r="R97" s="49"/>
      <c r="S97" s="49"/>
      <c r="T97" s="97"/>
      <c r="AT97" s="25" t="s">
        <v>343</v>
      </c>
      <c r="AU97" s="25" t="s">
        <v>92</v>
      </c>
    </row>
    <row r="98" spans="2:51" s="12" customFormat="1" ht="13.5">
      <c r="B98" s="253"/>
      <c r="C98" s="254"/>
      <c r="D98" s="239" t="s">
        <v>278</v>
      </c>
      <c r="E98" s="255" t="s">
        <v>40</v>
      </c>
      <c r="F98" s="256" t="s">
        <v>1111</v>
      </c>
      <c r="G98" s="254"/>
      <c r="H98" s="257">
        <v>24</v>
      </c>
      <c r="I98" s="258"/>
      <c r="J98" s="254"/>
      <c r="K98" s="254"/>
      <c r="L98" s="259"/>
      <c r="M98" s="260"/>
      <c r="N98" s="261"/>
      <c r="O98" s="261"/>
      <c r="P98" s="261"/>
      <c r="Q98" s="261"/>
      <c r="R98" s="261"/>
      <c r="S98" s="261"/>
      <c r="T98" s="262"/>
      <c r="AT98" s="263" t="s">
        <v>278</v>
      </c>
      <c r="AU98" s="263" t="s">
        <v>92</v>
      </c>
      <c r="AV98" s="12" t="s">
        <v>92</v>
      </c>
      <c r="AW98" s="12" t="s">
        <v>47</v>
      </c>
      <c r="AX98" s="12" t="s">
        <v>24</v>
      </c>
      <c r="AY98" s="263" t="s">
        <v>261</v>
      </c>
    </row>
    <row r="99" spans="2:65" s="1" customFormat="1" ht="14.4" customHeight="1">
      <c r="B99" s="48"/>
      <c r="C99" s="228" t="s">
        <v>92</v>
      </c>
      <c r="D99" s="228" t="s">
        <v>262</v>
      </c>
      <c r="E99" s="229" t="s">
        <v>975</v>
      </c>
      <c r="F99" s="230" t="s">
        <v>976</v>
      </c>
      <c r="G99" s="231" t="s">
        <v>340</v>
      </c>
      <c r="H99" s="232">
        <v>97</v>
      </c>
      <c r="I99" s="233"/>
      <c r="J99" s="232">
        <f>ROUND(I99*H99,2)</f>
        <v>0</v>
      </c>
      <c r="K99" s="230" t="s">
        <v>266</v>
      </c>
      <c r="L99" s="74"/>
      <c r="M99" s="234" t="s">
        <v>40</v>
      </c>
      <c r="N99" s="235" t="s">
        <v>55</v>
      </c>
      <c r="O99" s="49"/>
      <c r="P99" s="236">
        <f>O99*H99</f>
        <v>0</v>
      </c>
      <c r="Q99" s="236">
        <v>0</v>
      </c>
      <c r="R99" s="236">
        <f>Q99*H99</f>
        <v>0</v>
      </c>
      <c r="S99" s="236">
        <v>0</v>
      </c>
      <c r="T99" s="237">
        <f>S99*H99</f>
        <v>0</v>
      </c>
      <c r="AR99" s="25" t="s">
        <v>287</v>
      </c>
      <c r="AT99" s="25" t="s">
        <v>262</v>
      </c>
      <c r="AU99" s="25" t="s">
        <v>92</v>
      </c>
      <c r="AY99" s="25" t="s">
        <v>261</v>
      </c>
      <c r="BE99" s="238">
        <f>IF(N99="základní",J99,0)</f>
        <v>0</v>
      </c>
      <c r="BF99" s="238">
        <f>IF(N99="snížená",J99,0)</f>
        <v>0</v>
      </c>
      <c r="BG99" s="238">
        <f>IF(N99="zákl. přenesená",J99,0)</f>
        <v>0</v>
      </c>
      <c r="BH99" s="238">
        <f>IF(N99="sníž. přenesená",J99,0)</f>
        <v>0</v>
      </c>
      <c r="BI99" s="238">
        <f>IF(N99="nulová",J99,0)</f>
        <v>0</v>
      </c>
      <c r="BJ99" s="25" t="s">
        <v>24</v>
      </c>
      <c r="BK99" s="238">
        <f>ROUND(I99*H99,2)</f>
        <v>0</v>
      </c>
      <c r="BL99" s="25" t="s">
        <v>287</v>
      </c>
      <c r="BM99" s="25" t="s">
        <v>1112</v>
      </c>
    </row>
    <row r="100" spans="2:47" s="1" customFormat="1" ht="13.5">
      <c r="B100" s="48"/>
      <c r="C100" s="76"/>
      <c r="D100" s="239" t="s">
        <v>269</v>
      </c>
      <c r="E100" s="76"/>
      <c r="F100" s="240" t="s">
        <v>978</v>
      </c>
      <c r="G100" s="76"/>
      <c r="H100" s="76"/>
      <c r="I100" s="198"/>
      <c r="J100" s="76"/>
      <c r="K100" s="76"/>
      <c r="L100" s="74"/>
      <c r="M100" s="241"/>
      <c r="N100" s="49"/>
      <c r="O100" s="49"/>
      <c r="P100" s="49"/>
      <c r="Q100" s="49"/>
      <c r="R100" s="49"/>
      <c r="S100" s="49"/>
      <c r="T100" s="97"/>
      <c r="AT100" s="25" t="s">
        <v>269</v>
      </c>
      <c r="AU100" s="25" t="s">
        <v>92</v>
      </c>
    </row>
    <row r="101" spans="2:47" s="1" customFormat="1" ht="13.5">
      <c r="B101" s="48"/>
      <c r="C101" s="76"/>
      <c r="D101" s="239" t="s">
        <v>343</v>
      </c>
      <c r="E101" s="76"/>
      <c r="F101" s="242" t="s">
        <v>543</v>
      </c>
      <c r="G101" s="76"/>
      <c r="H101" s="76"/>
      <c r="I101" s="198"/>
      <c r="J101" s="76"/>
      <c r="K101" s="76"/>
      <c r="L101" s="74"/>
      <c r="M101" s="241"/>
      <c r="N101" s="49"/>
      <c r="O101" s="49"/>
      <c r="P101" s="49"/>
      <c r="Q101" s="49"/>
      <c r="R101" s="49"/>
      <c r="S101" s="49"/>
      <c r="T101" s="97"/>
      <c r="AT101" s="25" t="s">
        <v>343</v>
      </c>
      <c r="AU101" s="25" t="s">
        <v>92</v>
      </c>
    </row>
    <row r="102" spans="2:51" s="12" customFormat="1" ht="13.5">
      <c r="B102" s="253"/>
      <c r="C102" s="254"/>
      <c r="D102" s="239" t="s">
        <v>278</v>
      </c>
      <c r="E102" s="255" t="s">
        <v>40</v>
      </c>
      <c r="F102" s="256" t="s">
        <v>1113</v>
      </c>
      <c r="G102" s="254"/>
      <c r="H102" s="257">
        <v>97</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282</v>
      </c>
      <c r="D103" s="228" t="s">
        <v>262</v>
      </c>
      <c r="E103" s="229" t="s">
        <v>546</v>
      </c>
      <c r="F103" s="230" t="s">
        <v>547</v>
      </c>
      <c r="G103" s="231" t="s">
        <v>340</v>
      </c>
      <c r="H103" s="232">
        <v>29.1</v>
      </c>
      <c r="I103" s="233"/>
      <c r="J103" s="232">
        <f>ROUND(I103*H103,2)</f>
        <v>0</v>
      </c>
      <c r="K103" s="230" t="s">
        <v>266</v>
      </c>
      <c r="L103" s="74"/>
      <c r="M103" s="234" t="s">
        <v>40</v>
      </c>
      <c r="N103" s="235" t="s">
        <v>55</v>
      </c>
      <c r="O103" s="49"/>
      <c r="P103" s="236">
        <f>O103*H103</f>
        <v>0</v>
      </c>
      <c r="Q103" s="236">
        <v>0</v>
      </c>
      <c r="R103" s="236">
        <f>Q103*H103</f>
        <v>0</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1114</v>
      </c>
    </row>
    <row r="104" spans="2:47" s="1" customFormat="1" ht="13.5">
      <c r="B104" s="48"/>
      <c r="C104" s="76"/>
      <c r="D104" s="239" t="s">
        <v>269</v>
      </c>
      <c r="E104" s="76"/>
      <c r="F104" s="240" t="s">
        <v>549</v>
      </c>
      <c r="G104" s="76"/>
      <c r="H104" s="76"/>
      <c r="I104" s="198"/>
      <c r="J104" s="76"/>
      <c r="K104" s="76"/>
      <c r="L104" s="74"/>
      <c r="M104" s="241"/>
      <c r="N104" s="49"/>
      <c r="O104" s="49"/>
      <c r="P104" s="49"/>
      <c r="Q104" s="49"/>
      <c r="R104" s="49"/>
      <c r="S104" s="49"/>
      <c r="T104" s="97"/>
      <c r="AT104" s="25" t="s">
        <v>269</v>
      </c>
      <c r="AU104" s="25" t="s">
        <v>92</v>
      </c>
    </row>
    <row r="105" spans="2:47" s="1" customFormat="1" ht="13.5">
      <c r="B105" s="48"/>
      <c r="C105" s="76"/>
      <c r="D105" s="239" t="s">
        <v>343</v>
      </c>
      <c r="E105" s="76"/>
      <c r="F105" s="242" t="s">
        <v>543</v>
      </c>
      <c r="G105" s="76"/>
      <c r="H105" s="76"/>
      <c r="I105" s="198"/>
      <c r="J105" s="76"/>
      <c r="K105" s="76"/>
      <c r="L105" s="74"/>
      <c r="M105" s="241"/>
      <c r="N105" s="49"/>
      <c r="O105" s="49"/>
      <c r="P105" s="49"/>
      <c r="Q105" s="49"/>
      <c r="R105" s="49"/>
      <c r="S105" s="49"/>
      <c r="T105" s="97"/>
      <c r="AT105" s="25" t="s">
        <v>343</v>
      </c>
      <c r="AU105" s="25" t="s">
        <v>92</v>
      </c>
    </row>
    <row r="106" spans="2:51" s="12" customFormat="1" ht="13.5">
      <c r="B106" s="253"/>
      <c r="C106" s="254"/>
      <c r="D106" s="239" t="s">
        <v>278</v>
      </c>
      <c r="E106" s="254"/>
      <c r="F106" s="256" t="s">
        <v>1115</v>
      </c>
      <c r="G106" s="254"/>
      <c r="H106" s="257">
        <v>29.1</v>
      </c>
      <c r="I106" s="258"/>
      <c r="J106" s="254"/>
      <c r="K106" s="254"/>
      <c r="L106" s="259"/>
      <c r="M106" s="260"/>
      <c r="N106" s="261"/>
      <c r="O106" s="261"/>
      <c r="P106" s="261"/>
      <c r="Q106" s="261"/>
      <c r="R106" s="261"/>
      <c r="S106" s="261"/>
      <c r="T106" s="262"/>
      <c r="AT106" s="263" t="s">
        <v>278</v>
      </c>
      <c r="AU106" s="263" t="s">
        <v>92</v>
      </c>
      <c r="AV106" s="12" t="s">
        <v>92</v>
      </c>
      <c r="AW106" s="12" t="s">
        <v>6</v>
      </c>
      <c r="AX106" s="12" t="s">
        <v>24</v>
      </c>
      <c r="AY106" s="263" t="s">
        <v>261</v>
      </c>
    </row>
    <row r="107" spans="2:65" s="1" customFormat="1" ht="22.8" customHeight="1">
      <c r="B107" s="48"/>
      <c r="C107" s="228" t="s">
        <v>287</v>
      </c>
      <c r="D107" s="228" t="s">
        <v>262</v>
      </c>
      <c r="E107" s="229" t="s">
        <v>552</v>
      </c>
      <c r="F107" s="230" t="s">
        <v>553</v>
      </c>
      <c r="G107" s="231" t="s">
        <v>340</v>
      </c>
      <c r="H107" s="232">
        <v>5.14</v>
      </c>
      <c r="I107" s="233"/>
      <c r="J107" s="232">
        <f>ROUND(I107*H107,2)</f>
        <v>0</v>
      </c>
      <c r="K107" s="230" t="s">
        <v>266</v>
      </c>
      <c r="L107" s="74"/>
      <c r="M107" s="234" t="s">
        <v>40</v>
      </c>
      <c r="N107" s="235" t="s">
        <v>55</v>
      </c>
      <c r="O107" s="49"/>
      <c r="P107" s="236">
        <f>O107*H107</f>
        <v>0</v>
      </c>
      <c r="Q107" s="236">
        <v>0</v>
      </c>
      <c r="R107" s="236">
        <f>Q107*H107</f>
        <v>0</v>
      </c>
      <c r="S107" s="236">
        <v>0</v>
      </c>
      <c r="T107" s="237">
        <f>S107*H107</f>
        <v>0</v>
      </c>
      <c r="AR107" s="25" t="s">
        <v>287</v>
      </c>
      <c r="AT107" s="25" t="s">
        <v>262</v>
      </c>
      <c r="AU107" s="25" t="s">
        <v>92</v>
      </c>
      <c r="AY107" s="25" t="s">
        <v>261</v>
      </c>
      <c r="BE107" s="238">
        <f>IF(N107="základní",J107,0)</f>
        <v>0</v>
      </c>
      <c r="BF107" s="238">
        <f>IF(N107="snížená",J107,0)</f>
        <v>0</v>
      </c>
      <c r="BG107" s="238">
        <f>IF(N107="zákl. přenesená",J107,0)</f>
        <v>0</v>
      </c>
      <c r="BH107" s="238">
        <f>IF(N107="sníž. přenesená",J107,0)</f>
        <v>0</v>
      </c>
      <c r="BI107" s="238">
        <f>IF(N107="nulová",J107,0)</f>
        <v>0</v>
      </c>
      <c r="BJ107" s="25" t="s">
        <v>24</v>
      </c>
      <c r="BK107" s="238">
        <f>ROUND(I107*H107,2)</f>
        <v>0</v>
      </c>
      <c r="BL107" s="25" t="s">
        <v>287</v>
      </c>
      <c r="BM107" s="25" t="s">
        <v>1116</v>
      </c>
    </row>
    <row r="108" spans="2:47" s="1" customFormat="1" ht="13.5">
      <c r="B108" s="48"/>
      <c r="C108" s="76"/>
      <c r="D108" s="239" t="s">
        <v>269</v>
      </c>
      <c r="E108" s="76"/>
      <c r="F108" s="240" t="s">
        <v>555</v>
      </c>
      <c r="G108" s="76"/>
      <c r="H108" s="76"/>
      <c r="I108" s="198"/>
      <c r="J108" s="76"/>
      <c r="K108" s="76"/>
      <c r="L108" s="74"/>
      <c r="M108" s="241"/>
      <c r="N108" s="49"/>
      <c r="O108" s="49"/>
      <c r="P108" s="49"/>
      <c r="Q108" s="49"/>
      <c r="R108" s="49"/>
      <c r="S108" s="49"/>
      <c r="T108" s="97"/>
      <c r="AT108" s="25" t="s">
        <v>269</v>
      </c>
      <c r="AU108" s="25" t="s">
        <v>92</v>
      </c>
    </row>
    <row r="109" spans="2:47" s="1" customFormat="1" ht="13.5">
      <c r="B109" s="48"/>
      <c r="C109" s="76"/>
      <c r="D109" s="239" t="s">
        <v>343</v>
      </c>
      <c r="E109" s="76"/>
      <c r="F109" s="242" t="s">
        <v>556</v>
      </c>
      <c r="G109" s="76"/>
      <c r="H109" s="76"/>
      <c r="I109" s="198"/>
      <c r="J109" s="76"/>
      <c r="K109" s="76"/>
      <c r="L109" s="74"/>
      <c r="M109" s="241"/>
      <c r="N109" s="49"/>
      <c r="O109" s="49"/>
      <c r="P109" s="49"/>
      <c r="Q109" s="49"/>
      <c r="R109" s="49"/>
      <c r="S109" s="49"/>
      <c r="T109" s="97"/>
      <c r="AT109" s="25" t="s">
        <v>343</v>
      </c>
      <c r="AU109" s="25" t="s">
        <v>92</v>
      </c>
    </row>
    <row r="110" spans="2:51" s="12" customFormat="1" ht="13.5">
      <c r="B110" s="253"/>
      <c r="C110" s="254"/>
      <c r="D110" s="239" t="s">
        <v>278</v>
      </c>
      <c r="E110" s="255" t="s">
        <v>40</v>
      </c>
      <c r="F110" s="256" t="s">
        <v>1117</v>
      </c>
      <c r="G110" s="254"/>
      <c r="H110" s="257">
        <v>1.72</v>
      </c>
      <c r="I110" s="258"/>
      <c r="J110" s="254"/>
      <c r="K110" s="254"/>
      <c r="L110" s="259"/>
      <c r="M110" s="260"/>
      <c r="N110" s="261"/>
      <c r="O110" s="261"/>
      <c r="P110" s="261"/>
      <c r="Q110" s="261"/>
      <c r="R110" s="261"/>
      <c r="S110" s="261"/>
      <c r="T110" s="262"/>
      <c r="AT110" s="263" t="s">
        <v>278</v>
      </c>
      <c r="AU110" s="263" t="s">
        <v>92</v>
      </c>
      <c r="AV110" s="12" t="s">
        <v>92</v>
      </c>
      <c r="AW110" s="12" t="s">
        <v>47</v>
      </c>
      <c r="AX110" s="12" t="s">
        <v>84</v>
      </c>
      <c r="AY110" s="263" t="s">
        <v>261</v>
      </c>
    </row>
    <row r="111" spans="2:51" s="12" customFormat="1" ht="13.5">
      <c r="B111" s="253"/>
      <c r="C111" s="254"/>
      <c r="D111" s="239" t="s">
        <v>278</v>
      </c>
      <c r="E111" s="255" t="s">
        <v>40</v>
      </c>
      <c r="F111" s="256" t="s">
        <v>1118</v>
      </c>
      <c r="G111" s="254"/>
      <c r="H111" s="257">
        <v>2.96</v>
      </c>
      <c r="I111" s="258"/>
      <c r="J111" s="254"/>
      <c r="K111" s="254"/>
      <c r="L111" s="259"/>
      <c r="M111" s="260"/>
      <c r="N111" s="261"/>
      <c r="O111" s="261"/>
      <c r="P111" s="261"/>
      <c r="Q111" s="261"/>
      <c r="R111" s="261"/>
      <c r="S111" s="261"/>
      <c r="T111" s="262"/>
      <c r="AT111" s="263" t="s">
        <v>278</v>
      </c>
      <c r="AU111" s="263" t="s">
        <v>92</v>
      </c>
      <c r="AV111" s="12" t="s">
        <v>92</v>
      </c>
      <c r="AW111" s="12" t="s">
        <v>47</v>
      </c>
      <c r="AX111" s="12" t="s">
        <v>84</v>
      </c>
      <c r="AY111" s="263" t="s">
        <v>261</v>
      </c>
    </row>
    <row r="112" spans="2:51" s="12" customFormat="1" ht="13.5">
      <c r="B112" s="253"/>
      <c r="C112" s="254"/>
      <c r="D112" s="239" t="s">
        <v>278</v>
      </c>
      <c r="E112" s="255" t="s">
        <v>40</v>
      </c>
      <c r="F112" s="256" t="s">
        <v>1119</v>
      </c>
      <c r="G112" s="254"/>
      <c r="H112" s="257">
        <v>0.26</v>
      </c>
      <c r="I112" s="258"/>
      <c r="J112" s="254"/>
      <c r="K112" s="254"/>
      <c r="L112" s="259"/>
      <c r="M112" s="260"/>
      <c r="N112" s="261"/>
      <c r="O112" s="261"/>
      <c r="P112" s="261"/>
      <c r="Q112" s="261"/>
      <c r="R112" s="261"/>
      <c r="S112" s="261"/>
      <c r="T112" s="262"/>
      <c r="AT112" s="263" t="s">
        <v>278</v>
      </c>
      <c r="AU112" s="263" t="s">
        <v>92</v>
      </c>
      <c r="AV112" s="12" t="s">
        <v>92</v>
      </c>
      <c r="AW112" s="12" t="s">
        <v>47</v>
      </c>
      <c r="AX112" s="12" t="s">
        <v>84</v>
      </c>
      <c r="AY112" s="263" t="s">
        <v>261</v>
      </c>
    </row>
    <row r="113" spans="2:51" s="12" customFormat="1" ht="13.5">
      <c r="B113" s="253"/>
      <c r="C113" s="254"/>
      <c r="D113" s="239" t="s">
        <v>278</v>
      </c>
      <c r="E113" s="255" t="s">
        <v>40</v>
      </c>
      <c r="F113" s="256" t="s">
        <v>1120</v>
      </c>
      <c r="G113" s="254"/>
      <c r="H113" s="257">
        <v>0.2</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5" customFormat="1" ht="13.5">
      <c r="B114" s="290"/>
      <c r="C114" s="291"/>
      <c r="D114" s="239" t="s">
        <v>278</v>
      </c>
      <c r="E114" s="292" t="s">
        <v>40</v>
      </c>
      <c r="F114" s="293" t="s">
        <v>380</v>
      </c>
      <c r="G114" s="291"/>
      <c r="H114" s="294">
        <v>5.14</v>
      </c>
      <c r="I114" s="295"/>
      <c r="J114" s="291"/>
      <c r="K114" s="291"/>
      <c r="L114" s="296"/>
      <c r="M114" s="297"/>
      <c r="N114" s="298"/>
      <c r="O114" s="298"/>
      <c r="P114" s="298"/>
      <c r="Q114" s="298"/>
      <c r="R114" s="298"/>
      <c r="S114" s="298"/>
      <c r="T114" s="299"/>
      <c r="AT114" s="300" t="s">
        <v>278</v>
      </c>
      <c r="AU114" s="300" t="s">
        <v>92</v>
      </c>
      <c r="AV114" s="15" t="s">
        <v>287</v>
      </c>
      <c r="AW114" s="15" t="s">
        <v>47</v>
      </c>
      <c r="AX114" s="15" t="s">
        <v>24</v>
      </c>
      <c r="AY114" s="300" t="s">
        <v>261</v>
      </c>
    </row>
    <row r="115" spans="2:65" s="1" customFormat="1" ht="22.8" customHeight="1">
      <c r="B115" s="48"/>
      <c r="C115" s="228" t="s">
        <v>260</v>
      </c>
      <c r="D115" s="228" t="s">
        <v>262</v>
      </c>
      <c r="E115" s="229" t="s">
        <v>558</v>
      </c>
      <c r="F115" s="230" t="s">
        <v>559</v>
      </c>
      <c r="G115" s="231" t="s">
        <v>340</v>
      </c>
      <c r="H115" s="232">
        <v>1.54</v>
      </c>
      <c r="I115" s="233"/>
      <c r="J115" s="232">
        <f>ROUND(I115*H115,2)</f>
        <v>0</v>
      </c>
      <c r="K115" s="230" t="s">
        <v>266</v>
      </c>
      <c r="L115" s="74"/>
      <c r="M115" s="234" t="s">
        <v>40</v>
      </c>
      <c r="N115" s="235" t="s">
        <v>55</v>
      </c>
      <c r="O115" s="49"/>
      <c r="P115" s="236">
        <f>O115*H115</f>
        <v>0</v>
      </c>
      <c r="Q115" s="236">
        <v>0</v>
      </c>
      <c r="R115" s="236">
        <f>Q115*H115</f>
        <v>0</v>
      </c>
      <c r="S115" s="236">
        <v>0</v>
      </c>
      <c r="T115" s="237">
        <f>S115*H115</f>
        <v>0</v>
      </c>
      <c r="AR115" s="25" t="s">
        <v>287</v>
      </c>
      <c r="AT115" s="25" t="s">
        <v>262</v>
      </c>
      <c r="AU115" s="25" t="s">
        <v>92</v>
      </c>
      <c r="AY115" s="25" t="s">
        <v>261</v>
      </c>
      <c r="BE115" s="238">
        <f>IF(N115="základní",J115,0)</f>
        <v>0</v>
      </c>
      <c r="BF115" s="238">
        <f>IF(N115="snížená",J115,0)</f>
        <v>0</v>
      </c>
      <c r="BG115" s="238">
        <f>IF(N115="zákl. přenesená",J115,0)</f>
        <v>0</v>
      </c>
      <c r="BH115" s="238">
        <f>IF(N115="sníž. přenesená",J115,0)</f>
        <v>0</v>
      </c>
      <c r="BI115" s="238">
        <f>IF(N115="nulová",J115,0)</f>
        <v>0</v>
      </c>
      <c r="BJ115" s="25" t="s">
        <v>24</v>
      </c>
      <c r="BK115" s="238">
        <f>ROUND(I115*H115,2)</f>
        <v>0</v>
      </c>
      <c r="BL115" s="25" t="s">
        <v>287</v>
      </c>
      <c r="BM115" s="25" t="s">
        <v>1121</v>
      </c>
    </row>
    <row r="116" spans="2:47" s="1" customFormat="1" ht="13.5">
      <c r="B116" s="48"/>
      <c r="C116" s="76"/>
      <c r="D116" s="239" t="s">
        <v>269</v>
      </c>
      <c r="E116" s="76"/>
      <c r="F116" s="240" t="s">
        <v>561</v>
      </c>
      <c r="G116" s="76"/>
      <c r="H116" s="76"/>
      <c r="I116" s="198"/>
      <c r="J116" s="76"/>
      <c r="K116" s="76"/>
      <c r="L116" s="74"/>
      <c r="M116" s="241"/>
      <c r="N116" s="49"/>
      <c r="O116" s="49"/>
      <c r="P116" s="49"/>
      <c r="Q116" s="49"/>
      <c r="R116" s="49"/>
      <c r="S116" s="49"/>
      <c r="T116" s="97"/>
      <c r="AT116" s="25" t="s">
        <v>269</v>
      </c>
      <c r="AU116" s="25" t="s">
        <v>92</v>
      </c>
    </row>
    <row r="117" spans="2:47" s="1" customFormat="1" ht="13.5">
      <c r="B117" s="48"/>
      <c r="C117" s="76"/>
      <c r="D117" s="239" t="s">
        <v>343</v>
      </c>
      <c r="E117" s="76"/>
      <c r="F117" s="242" t="s">
        <v>556</v>
      </c>
      <c r="G117" s="76"/>
      <c r="H117" s="76"/>
      <c r="I117" s="198"/>
      <c r="J117" s="76"/>
      <c r="K117" s="76"/>
      <c r="L117" s="74"/>
      <c r="M117" s="241"/>
      <c r="N117" s="49"/>
      <c r="O117" s="49"/>
      <c r="P117" s="49"/>
      <c r="Q117" s="49"/>
      <c r="R117" s="49"/>
      <c r="S117" s="49"/>
      <c r="T117" s="97"/>
      <c r="AT117" s="25" t="s">
        <v>343</v>
      </c>
      <c r="AU117" s="25" t="s">
        <v>92</v>
      </c>
    </row>
    <row r="118" spans="2:51" s="12" customFormat="1" ht="13.5">
      <c r="B118" s="253"/>
      <c r="C118" s="254"/>
      <c r="D118" s="239" t="s">
        <v>278</v>
      </c>
      <c r="E118" s="254"/>
      <c r="F118" s="256" t="s">
        <v>1122</v>
      </c>
      <c r="G118" s="254"/>
      <c r="H118" s="257">
        <v>1.54</v>
      </c>
      <c r="I118" s="258"/>
      <c r="J118" s="254"/>
      <c r="K118" s="254"/>
      <c r="L118" s="259"/>
      <c r="M118" s="260"/>
      <c r="N118" s="261"/>
      <c r="O118" s="261"/>
      <c r="P118" s="261"/>
      <c r="Q118" s="261"/>
      <c r="R118" s="261"/>
      <c r="S118" s="261"/>
      <c r="T118" s="262"/>
      <c r="AT118" s="263" t="s">
        <v>278</v>
      </c>
      <c r="AU118" s="263" t="s">
        <v>92</v>
      </c>
      <c r="AV118" s="12" t="s">
        <v>92</v>
      </c>
      <c r="AW118" s="12" t="s">
        <v>6</v>
      </c>
      <c r="AX118" s="12" t="s">
        <v>24</v>
      </c>
      <c r="AY118" s="263" t="s">
        <v>261</v>
      </c>
    </row>
    <row r="119" spans="2:65" s="1" customFormat="1" ht="22.8" customHeight="1">
      <c r="B119" s="48"/>
      <c r="C119" s="228" t="s">
        <v>297</v>
      </c>
      <c r="D119" s="228" t="s">
        <v>262</v>
      </c>
      <c r="E119" s="229" t="s">
        <v>1123</v>
      </c>
      <c r="F119" s="230" t="s">
        <v>1124</v>
      </c>
      <c r="G119" s="231" t="s">
        <v>340</v>
      </c>
      <c r="H119" s="232">
        <v>2.16</v>
      </c>
      <c r="I119" s="233"/>
      <c r="J119" s="232">
        <f>ROUND(I119*H119,2)</f>
        <v>0</v>
      </c>
      <c r="K119" s="230" t="s">
        <v>266</v>
      </c>
      <c r="L119" s="74"/>
      <c r="M119" s="234" t="s">
        <v>40</v>
      </c>
      <c r="N119" s="235" t="s">
        <v>55</v>
      </c>
      <c r="O119" s="49"/>
      <c r="P119" s="236">
        <f>O119*H119</f>
        <v>0</v>
      </c>
      <c r="Q119" s="236">
        <v>0</v>
      </c>
      <c r="R119" s="236">
        <f>Q119*H119</f>
        <v>0</v>
      </c>
      <c r="S119" s="236">
        <v>0</v>
      </c>
      <c r="T119" s="237">
        <f>S119*H119</f>
        <v>0</v>
      </c>
      <c r="AR119" s="25" t="s">
        <v>287</v>
      </c>
      <c r="AT119" s="25" t="s">
        <v>262</v>
      </c>
      <c r="AU119" s="25" t="s">
        <v>92</v>
      </c>
      <c r="AY119" s="25" t="s">
        <v>261</v>
      </c>
      <c r="BE119" s="238">
        <f>IF(N119="základní",J119,0)</f>
        <v>0</v>
      </c>
      <c r="BF119" s="238">
        <f>IF(N119="snížená",J119,0)</f>
        <v>0</v>
      </c>
      <c r="BG119" s="238">
        <f>IF(N119="zákl. přenesená",J119,0)</f>
        <v>0</v>
      </c>
      <c r="BH119" s="238">
        <f>IF(N119="sníž. přenesená",J119,0)</f>
        <v>0</v>
      </c>
      <c r="BI119" s="238">
        <f>IF(N119="nulová",J119,0)</f>
        <v>0</v>
      </c>
      <c r="BJ119" s="25" t="s">
        <v>24</v>
      </c>
      <c r="BK119" s="238">
        <f>ROUND(I119*H119,2)</f>
        <v>0</v>
      </c>
      <c r="BL119" s="25" t="s">
        <v>287</v>
      </c>
      <c r="BM119" s="25" t="s">
        <v>1125</v>
      </c>
    </row>
    <row r="120" spans="2:47" s="1" customFormat="1" ht="13.5">
      <c r="B120" s="48"/>
      <c r="C120" s="76"/>
      <c r="D120" s="239" t="s">
        <v>269</v>
      </c>
      <c r="E120" s="76"/>
      <c r="F120" s="240" t="s">
        <v>1126</v>
      </c>
      <c r="G120" s="76"/>
      <c r="H120" s="76"/>
      <c r="I120" s="198"/>
      <c r="J120" s="76"/>
      <c r="K120" s="76"/>
      <c r="L120" s="74"/>
      <c r="M120" s="241"/>
      <c r="N120" s="49"/>
      <c r="O120" s="49"/>
      <c r="P120" s="49"/>
      <c r="Q120" s="49"/>
      <c r="R120" s="49"/>
      <c r="S120" s="49"/>
      <c r="T120" s="97"/>
      <c r="AT120" s="25" t="s">
        <v>269</v>
      </c>
      <c r="AU120" s="25" t="s">
        <v>92</v>
      </c>
    </row>
    <row r="121" spans="2:47" s="1" customFormat="1" ht="13.5">
      <c r="B121" s="48"/>
      <c r="C121" s="76"/>
      <c r="D121" s="239" t="s">
        <v>343</v>
      </c>
      <c r="E121" s="76"/>
      <c r="F121" s="242" t="s">
        <v>1127</v>
      </c>
      <c r="G121" s="76"/>
      <c r="H121" s="76"/>
      <c r="I121" s="198"/>
      <c r="J121" s="76"/>
      <c r="K121" s="76"/>
      <c r="L121" s="74"/>
      <c r="M121" s="241"/>
      <c r="N121" s="49"/>
      <c r="O121" s="49"/>
      <c r="P121" s="49"/>
      <c r="Q121" s="49"/>
      <c r="R121" s="49"/>
      <c r="S121" s="49"/>
      <c r="T121" s="97"/>
      <c r="AT121" s="25" t="s">
        <v>343</v>
      </c>
      <c r="AU121" s="25" t="s">
        <v>92</v>
      </c>
    </row>
    <row r="122" spans="2:51" s="12" customFormat="1" ht="13.5">
      <c r="B122" s="253"/>
      <c r="C122" s="254"/>
      <c r="D122" s="239" t="s">
        <v>278</v>
      </c>
      <c r="E122" s="255" t="s">
        <v>40</v>
      </c>
      <c r="F122" s="256" t="s">
        <v>1128</v>
      </c>
      <c r="G122" s="254"/>
      <c r="H122" s="257">
        <v>2.16</v>
      </c>
      <c r="I122" s="258"/>
      <c r="J122" s="254"/>
      <c r="K122" s="254"/>
      <c r="L122" s="259"/>
      <c r="M122" s="260"/>
      <c r="N122" s="261"/>
      <c r="O122" s="261"/>
      <c r="P122" s="261"/>
      <c r="Q122" s="261"/>
      <c r="R122" s="261"/>
      <c r="S122" s="261"/>
      <c r="T122" s="262"/>
      <c r="AT122" s="263" t="s">
        <v>278</v>
      </c>
      <c r="AU122" s="263" t="s">
        <v>92</v>
      </c>
      <c r="AV122" s="12" t="s">
        <v>92</v>
      </c>
      <c r="AW122" s="12" t="s">
        <v>47</v>
      </c>
      <c r="AX122" s="12" t="s">
        <v>24</v>
      </c>
      <c r="AY122" s="263" t="s">
        <v>261</v>
      </c>
    </row>
    <row r="123" spans="2:65" s="1" customFormat="1" ht="22.8" customHeight="1">
      <c r="B123" s="48"/>
      <c r="C123" s="228" t="s">
        <v>303</v>
      </c>
      <c r="D123" s="228" t="s">
        <v>262</v>
      </c>
      <c r="E123" s="229" t="s">
        <v>1129</v>
      </c>
      <c r="F123" s="230" t="s">
        <v>1130</v>
      </c>
      <c r="G123" s="231" t="s">
        <v>340</v>
      </c>
      <c r="H123" s="232">
        <v>0.65</v>
      </c>
      <c r="I123" s="233"/>
      <c r="J123" s="232">
        <f>ROUND(I123*H123,2)</f>
        <v>0</v>
      </c>
      <c r="K123" s="230" t="s">
        <v>266</v>
      </c>
      <c r="L123" s="74"/>
      <c r="M123" s="234" t="s">
        <v>40</v>
      </c>
      <c r="N123" s="235" t="s">
        <v>55</v>
      </c>
      <c r="O123" s="49"/>
      <c r="P123" s="236">
        <f>O123*H123</f>
        <v>0</v>
      </c>
      <c r="Q123" s="236">
        <v>0</v>
      </c>
      <c r="R123" s="236">
        <f>Q123*H123</f>
        <v>0</v>
      </c>
      <c r="S123" s="236">
        <v>0</v>
      </c>
      <c r="T123" s="237">
        <f>S123*H123</f>
        <v>0</v>
      </c>
      <c r="AR123" s="25" t="s">
        <v>287</v>
      </c>
      <c r="AT123" s="25" t="s">
        <v>262</v>
      </c>
      <c r="AU123" s="25" t="s">
        <v>92</v>
      </c>
      <c r="AY123" s="25" t="s">
        <v>261</v>
      </c>
      <c r="BE123" s="238">
        <f>IF(N123="základní",J123,0)</f>
        <v>0</v>
      </c>
      <c r="BF123" s="238">
        <f>IF(N123="snížená",J123,0)</f>
        <v>0</v>
      </c>
      <c r="BG123" s="238">
        <f>IF(N123="zákl. přenesená",J123,0)</f>
        <v>0</v>
      </c>
      <c r="BH123" s="238">
        <f>IF(N123="sníž. přenesená",J123,0)</f>
        <v>0</v>
      </c>
      <c r="BI123" s="238">
        <f>IF(N123="nulová",J123,0)</f>
        <v>0</v>
      </c>
      <c r="BJ123" s="25" t="s">
        <v>24</v>
      </c>
      <c r="BK123" s="238">
        <f>ROUND(I123*H123,2)</f>
        <v>0</v>
      </c>
      <c r="BL123" s="25" t="s">
        <v>287</v>
      </c>
      <c r="BM123" s="25" t="s">
        <v>1131</v>
      </c>
    </row>
    <row r="124" spans="2:47" s="1" customFormat="1" ht="13.5">
      <c r="B124" s="48"/>
      <c r="C124" s="76"/>
      <c r="D124" s="239" t="s">
        <v>269</v>
      </c>
      <c r="E124" s="76"/>
      <c r="F124" s="240" t="s">
        <v>1132</v>
      </c>
      <c r="G124" s="76"/>
      <c r="H124" s="76"/>
      <c r="I124" s="198"/>
      <c r="J124" s="76"/>
      <c r="K124" s="76"/>
      <c r="L124" s="74"/>
      <c r="M124" s="241"/>
      <c r="N124" s="49"/>
      <c r="O124" s="49"/>
      <c r="P124" s="49"/>
      <c r="Q124" s="49"/>
      <c r="R124" s="49"/>
      <c r="S124" s="49"/>
      <c r="T124" s="97"/>
      <c r="AT124" s="25" t="s">
        <v>269</v>
      </c>
      <c r="AU124" s="25" t="s">
        <v>92</v>
      </c>
    </row>
    <row r="125" spans="2:47" s="1" customFormat="1" ht="13.5">
      <c r="B125" s="48"/>
      <c r="C125" s="76"/>
      <c r="D125" s="239" t="s">
        <v>343</v>
      </c>
      <c r="E125" s="76"/>
      <c r="F125" s="242" t="s">
        <v>1127</v>
      </c>
      <c r="G125" s="76"/>
      <c r="H125" s="76"/>
      <c r="I125" s="198"/>
      <c r="J125" s="76"/>
      <c r="K125" s="76"/>
      <c r="L125" s="74"/>
      <c r="M125" s="241"/>
      <c r="N125" s="49"/>
      <c r="O125" s="49"/>
      <c r="P125" s="49"/>
      <c r="Q125" s="49"/>
      <c r="R125" s="49"/>
      <c r="S125" s="49"/>
      <c r="T125" s="97"/>
      <c r="AT125" s="25" t="s">
        <v>343</v>
      </c>
      <c r="AU125" s="25" t="s">
        <v>92</v>
      </c>
    </row>
    <row r="126" spans="2:51" s="12" customFormat="1" ht="13.5">
      <c r="B126" s="253"/>
      <c r="C126" s="254"/>
      <c r="D126" s="239" t="s">
        <v>278</v>
      </c>
      <c r="E126" s="254"/>
      <c r="F126" s="256" t="s">
        <v>1133</v>
      </c>
      <c r="G126" s="254"/>
      <c r="H126" s="257">
        <v>0.65</v>
      </c>
      <c r="I126" s="258"/>
      <c r="J126" s="254"/>
      <c r="K126" s="254"/>
      <c r="L126" s="259"/>
      <c r="M126" s="260"/>
      <c r="N126" s="261"/>
      <c r="O126" s="261"/>
      <c r="P126" s="261"/>
      <c r="Q126" s="261"/>
      <c r="R126" s="261"/>
      <c r="S126" s="261"/>
      <c r="T126" s="262"/>
      <c r="AT126" s="263" t="s">
        <v>278</v>
      </c>
      <c r="AU126" s="263" t="s">
        <v>92</v>
      </c>
      <c r="AV126" s="12" t="s">
        <v>92</v>
      </c>
      <c r="AW126" s="12" t="s">
        <v>6</v>
      </c>
      <c r="AX126" s="12" t="s">
        <v>24</v>
      </c>
      <c r="AY126" s="263" t="s">
        <v>261</v>
      </c>
    </row>
    <row r="127" spans="2:65" s="1" customFormat="1" ht="14.4" customHeight="1">
      <c r="B127" s="48"/>
      <c r="C127" s="228" t="s">
        <v>308</v>
      </c>
      <c r="D127" s="228" t="s">
        <v>262</v>
      </c>
      <c r="E127" s="229" t="s">
        <v>1134</v>
      </c>
      <c r="F127" s="230" t="s">
        <v>1135</v>
      </c>
      <c r="G127" s="231" t="s">
        <v>340</v>
      </c>
      <c r="H127" s="232">
        <v>10</v>
      </c>
      <c r="I127" s="233"/>
      <c r="J127" s="232">
        <f>ROUND(I127*H127,2)</f>
        <v>0</v>
      </c>
      <c r="K127" s="230" t="s">
        <v>266</v>
      </c>
      <c r="L127" s="74"/>
      <c r="M127" s="234" t="s">
        <v>40</v>
      </c>
      <c r="N127" s="235" t="s">
        <v>55</v>
      </c>
      <c r="O127" s="49"/>
      <c r="P127" s="236">
        <f>O127*H127</f>
        <v>0</v>
      </c>
      <c r="Q127" s="236">
        <v>0</v>
      </c>
      <c r="R127" s="236">
        <f>Q127*H127</f>
        <v>0</v>
      </c>
      <c r="S127" s="236">
        <v>0</v>
      </c>
      <c r="T127" s="237">
        <f>S127*H127</f>
        <v>0</v>
      </c>
      <c r="AR127" s="25" t="s">
        <v>287</v>
      </c>
      <c r="AT127" s="25" t="s">
        <v>262</v>
      </c>
      <c r="AU127" s="25" t="s">
        <v>92</v>
      </c>
      <c r="AY127" s="25" t="s">
        <v>261</v>
      </c>
      <c r="BE127" s="238">
        <f>IF(N127="základní",J127,0)</f>
        <v>0</v>
      </c>
      <c r="BF127" s="238">
        <f>IF(N127="snížená",J127,0)</f>
        <v>0</v>
      </c>
      <c r="BG127" s="238">
        <f>IF(N127="zákl. přenesená",J127,0)</f>
        <v>0</v>
      </c>
      <c r="BH127" s="238">
        <f>IF(N127="sníž. přenesená",J127,0)</f>
        <v>0</v>
      </c>
      <c r="BI127" s="238">
        <f>IF(N127="nulová",J127,0)</f>
        <v>0</v>
      </c>
      <c r="BJ127" s="25" t="s">
        <v>24</v>
      </c>
      <c r="BK127" s="238">
        <f>ROUND(I127*H127,2)</f>
        <v>0</v>
      </c>
      <c r="BL127" s="25" t="s">
        <v>287</v>
      </c>
      <c r="BM127" s="25" t="s">
        <v>1136</v>
      </c>
    </row>
    <row r="128" spans="2:47" s="1" customFormat="1" ht="13.5">
      <c r="B128" s="48"/>
      <c r="C128" s="76"/>
      <c r="D128" s="239" t="s">
        <v>269</v>
      </c>
      <c r="E128" s="76"/>
      <c r="F128" s="240" t="s">
        <v>1137</v>
      </c>
      <c r="G128" s="76"/>
      <c r="H128" s="76"/>
      <c r="I128" s="198"/>
      <c r="J128" s="76"/>
      <c r="K128" s="76"/>
      <c r="L128" s="74"/>
      <c r="M128" s="241"/>
      <c r="N128" s="49"/>
      <c r="O128" s="49"/>
      <c r="P128" s="49"/>
      <c r="Q128" s="49"/>
      <c r="R128" s="49"/>
      <c r="S128" s="49"/>
      <c r="T128" s="97"/>
      <c r="AT128" s="25" t="s">
        <v>269</v>
      </c>
      <c r="AU128" s="25" t="s">
        <v>92</v>
      </c>
    </row>
    <row r="129" spans="2:47" s="1" customFormat="1" ht="13.5">
      <c r="B129" s="48"/>
      <c r="C129" s="76"/>
      <c r="D129" s="239" t="s">
        <v>343</v>
      </c>
      <c r="E129" s="76"/>
      <c r="F129" s="242" t="s">
        <v>1138</v>
      </c>
      <c r="G129" s="76"/>
      <c r="H129" s="76"/>
      <c r="I129" s="198"/>
      <c r="J129" s="76"/>
      <c r="K129" s="76"/>
      <c r="L129" s="74"/>
      <c r="M129" s="241"/>
      <c r="N129" s="49"/>
      <c r="O129" s="49"/>
      <c r="P129" s="49"/>
      <c r="Q129" s="49"/>
      <c r="R129" s="49"/>
      <c r="S129" s="49"/>
      <c r="T129" s="97"/>
      <c r="AT129" s="25" t="s">
        <v>343</v>
      </c>
      <c r="AU129" s="25" t="s">
        <v>92</v>
      </c>
    </row>
    <row r="130" spans="2:47" s="1" customFormat="1" ht="13.5">
      <c r="B130" s="48"/>
      <c r="C130" s="76"/>
      <c r="D130" s="239" t="s">
        <v>271</v>
      </c>
      <c r="E130" s="76"/>
      <c r="F130" s="242" t="s">
        <v>1139</v>
      </c>
      <c r="G130" s="76"/>
      <c r="H130" s="76"/>
      <c r="I130" s="198"/>
      <c r="J130" s="76"/>
      <c r="K130" s="76"/>
      <c r="L130" s="74"/>
      <c r="M130" s="241"/>
      <c r="N130" s="49"/>
      <c r="O130" s="49"/>
      <c r="P130" s="49"/>
      <c r="Q130" s="49"/>
      <c r="R130" s="49"/>
      <c r="S130" s="49"/>
      <c r="T130" s="97"/>
      <c r="AT130" s="25" t="s">
        <v>271</v>
      </c>
      <c r="AU130" s="25" t="s">
        <v>92</v>
      </c>
    </row>
    <row r="131" spans="2:51" s="12" customFormat="1" ht="13.5">
      <c r="B131" s="253"/>
      <c r="C131" s="254"/>
      <c r="D131" s="239" t="s">
        <v>278</v>
      </c>
      <c r="E131" s="255" t="s">
        <v>40</v>
      </c>
      <c r="F131" s="256" t="s">
        <v>1140</v>
      </c>
      <c r="G131" s="254"/>
      <c r="H131" s="257">
        <v>10</v>
      </c>
      <c r="I131" s="258"/>
      <c r="J131" s="254"/>
      <c r="K131" s="254"/>
      <c r="L131" s="259"/>
      <c r="M131" s="260"/>
      <c r="N131" s="261"/>
      <c r="O131" s="261"/>
      <c r="P131" s="261"/>
      <c r="Q131" s="261"/>
      <c r="R131" s="261"/>
      <c r="S131" s="261"/>
      <c r="T131" s="262"/>
      <c r="AT131" s="263" t="s">
        <v>278</v>
      </c>
      <c r="AU131" s="263" t="s">
        <v>92</v>
      </c>
      <c r="AV131" s="12" t="s">
        <v>92</v>
      </c>
      <c r="AW131" s="12" t="s">
        <v>47</v>
      </c>
      <c r="AX131" s="12" t="s">
        <v>24</v>
      </c>
      <c r="AY131" s="263" t="s">
        <v>261</v>
      </c>
    </row>
    <row r="132" spans="2:65" s="1" customFormat="1" ht="22.8" customHeight="1">
      <c r="B132" s="48"/>
      <c r="C132" s="228" t="s">
        <v>313</v>
      </c>
      <c r="D132" s="228" t="s">
        <v>262</v>
      </c>
      <c r="E132" s="229" t="s">
        <v>632</v>
      </c>
      <c r="F132" s="230" t="s">
        <v>633</v>
      </c>
      <c r="G132" s="231" t="s">
        <v>340</v>
      </c>
      <c r="H132" s="232">
        <v>1.83</v>
      </c>
      <c r="I132" s="233"/>
      <c r="J132" s="232">
        <f>ROUND(I132*H132,2)</f>
        <v>0</v>
      </c>
      <c r="K132" s="230" t="s">
        <v>266</v>
      </c>
      <c r="L132" s="74"/>
      <c r="M132" s="234" t="s">
        <v>40</v>
      </c>
      <c r="N132" s="235" t="s">
        <v>55</v>
      </c>
      <c r="O132" s="49"/>
      <c r="P132" s="236">
        <f>O132*H132</f>
        <v>0</v>
      </c>
      <c r="Q132" s="236">
        <v>0</v>
      </c>
      <c r="R132" s="236">
        <f>Q132*H132</f>
        <v>0</v>
      </c>
      <c r="S132" s="236">
        <v>0</v>
      </c>
      <c r="T132" s="237">
        <f>S132*H132</f>
        <v>0</v>
      </c>
      <c r="AR132" s="25" t="s">
        <v>287</v>
      </c>
      <c r="AT132" s="25" t="s">
        <v>262</v>
      </c>
      <c r="AU132" s="25" t="s">
        <v>92</v>
      </c>
      <c r="AY132" s="25" t="s">
        <v>261</v>
      </c>
      <c r="BE132" s="238">
        <f>IF(N132="základní",J132,0)</f>
        <v>0</v>
      </c>
      <c r="BF132" s="238">
        <f>IF(N132="snížená",J132,0)</f>
        <v>0</v>
      </c>
      <c r="BG132" s="238">
        <f>IF(N132="zákl. přenesená",J132,0)</f>
        <v>0</v>
      </c>
      <c r="BH132" s="238">
        <f>IF(N132="sníž. přenesená",J132,0)</f>
        <v>0</v>
      </c>
      <c r="BI132" s="238">
        <f>IF(N132="nulová",J132,0)</f>
        <v>0</v>
      </c>
      <c r="BJ132" s="25" t="s">
        <v>24</v>
      </c>
      <c r="BK132" s="238">
        <f>ROUND(I132*H132,2)</f>
        <v>0</v>
      </c>
      <c r="BL132" s="25" t="s">
        <v>287</v>
      </c>
      <c r="BM132" s="25" t="s">
        <v>1141</v>
      </c>
    </row>
    <row r="133" spans="2:47" s="1" customFormat="1" ht="13.5">
      <c r="B133" s="48"/>
      <c r="C133" s="76"/>
      <c r="D133" s="239" t="s">
        <v>269</v>
      </c>
      <c r="E133" s="76"/>
      <c r="F133" s="240" t="s">
        <v>635</v>
      </c>
      <c r="G133" s="76"/>
      <c r="H133" s="76"/>
      <c r="I133" s="198"/>
      <c r="J133" s="76"/>
      <c r="K133" s="76"/>
      <c r="L133" s="74"/>
      <c r="M133" s="241"/>
      <c r="N133" s="49"/>
      <c r="O133" s="49"/>
      <c r="P133" s="49"/>
      <c r="Q133" s="49"/>
      <c r="R133" s="49"/>
      <c r="S133" s="49"/>
      <c r="T133" s="97"/>
      <c r="AT133" s="25" t="s">
        <v>269</v>
      </c>
      <c r="AU133" s="25" t="s">
        <v>92</v>
      </c>
    </row>
    <row r="134" spans="2:47" s="1" customFormat="1" ht="13.5">
      <c r="B134" s="48"/>
      <c r="C134" s="76"/>
      <c r="D134" s="239" t="s">
        <v>343</v>
      </c>
      <c r="E134" s="76"/>
      <c r="F134" s="310" t="s">
        <v>636</v>
      </c>
      <c r="G134" s="76"/>
      <c r="H134" s="76"/>
      <c r="I134" s="198"/>
      <c r="J134" s="76"/>
      <c r="K134" s="76"/>
      <c r="L134" s="74"/>
      <c r="M134" s="241"/>
      <c r="N134" s="49"/>
      <c r="O134" s="49"/>
      <c r="P134" s="49"/>
      <c r="Q134" s="49"/>
      <c r="R134" s="49"/>
      <c r="S134" s="49"/>
      <c r="T134" s="97"/>
      <c r="AT134" s="25" t="s">
        <v>343</v>
      </c>
      <c r="AU134" s="25" t="s">
        <v>92</v>
      </c>
    </row>
    <row r="135" spans="2:51" s="12" customFormat="1" ht="13.5">
      <c r="B135" s="253"/>
      <c r="C135" s="254"/>
      <c r="D135" s="239" t="s">
        <v>278</v>
      </c>
      <c r="E135" s="255" t="s">
        <v>40</v>
      </c>
      <c r="F135" s="256" t="s">
        <v>1142</v>
      </c>
      <c r="G135" s="254"/>
      <c r="H135" s="257">
        <v>0.28</v>
      </c>
      <c r="I135" s="258"/>
      <c r="J135" s="254"/>
      <c r="K135" s="254"/>
      <c r="L135" s="259"/>
      <c r="M135" s="260"/>
      <c r="N135" s="261"/>
      <c r="O135" s="261"/>
      <c r="P135" s="261"/>
      <c r="Q135" s="261"/>
      <c r="R135" s="261"/>
      <c r="S135" s="261"/>
      <c r="T135" s="262"/>
      <c r="AT135" s="263" t="s">
        <v>278</v>
      </c>
      <c r="AU135" s="263" t="s">
        <v>92</v>
      </c>
      <c r="AV135" s="12" t="s">
        <v>92</v>
      </c>
      <c r="AW135" s="12" t="s">
        <v>47</v>
      </c>
      <c r="AX135" s="12" t="s">
        <v>84</v>
      </c>
      <c r="AY135" s="263" t="s">
        <v>261</v>
      </c>
    </row>
    <row r="136" spans="2:51" s="12" customFormat="1" ht="13.5">
      <c r="B136" s="253"/>
      <c r="C136" s="254"/>
      <c r="D136" s="239" t="s">
        <v>278</v>
      </c>
      <c r="E136" s="255" t="s">
        <v>40</v>
      </c>
      <c r="F136" s="256" t="s">
        <v>1143</v>
      </c>
      <c r="G136" s="254"/>
      <c r="H136" s="257">
        <v>0.52</v>
      </c>
      <c r="I136" s="258"/>
      <c r="J136" s="254"/>
      <c r="K136" s="254"/>
      <c r="L136" s="259"/>
      <c r="M136" s="260"/>
      <c r="N136" s="261"/>
      <c r="O136" s="261"/>
      <c r="P136" s="261"/>
      <c r="Q136" s="261"/>
      <c r="R136" s="261"/>
      <c r="S136" s="261"/>
      <c r="T136" s="262"/>
      <c r="AT136" s="263" t="s">
        <v>278</v>
      </c>
      <c r="AU136" s="263" t="s">
        <v>92</v>
      </c>
      <c r="AV136" s="12" t="s">
        <v>92</v>
      </c>
      <c r="AW136" s="12" t="s">
        <v>47</v>
      </c>
      <c r="AX136" s="12" t="s">
        <v>84</v>
      </c>
      <c r="AY136" s="263" t="s">
        <v>261</v>
      </c>
    </row>
    <row r="137" spans="2:51" s="12" customFormat="1" ht="13.5">
      <c r="B137" s="253"/>
      <c r="C137" s="254"/>
      <c r="D137" s="239" t="s">
        <v>278</v>
      </c>
      <c r="E137" s="255" t="s">
        <v>40</v>
      </c>
      <c r="F137" s="256" t="s">
        <v>1144</v>
      </c>
      <c r="G137" s="254"/>
      <c r="H137" s="257">
        <v>1.03</v>
      </c>
      <c r="I137" s="258"/>
      <c r="J137" s="254"/>
      <c r="K137" s="254"/>
      <c r="L137" s="259"/>
      <c r="M137" s="260"/>
      <c r="N137" s="261"/>
      <c r="O137" s="261"/>
      <c r="P137" s="261"/>
      <c r="Q137" s="261"/>
      <c r="R137" s="261"/>
      <c r="S137" s="261"/>
      <c r="T137" s="262"/>
      <c r="AT137" s="263" t="s">
        <v>278</v>
      </c>
      <c r="AU137" s="263" t="s">
        <v>92</v>
      </c>
      <c r="AV137" s="12" t="s">
        <v>92</v>
      </c>
      <c r="AW137" s="12" t="s">
        <v>47</v>
      </c>
      <c r="AX137" s="12" t="s">
        <v>84</v>
      </c>
      <c r="AY137" s="263" t="s">
        <v>261</v>
      </c>
    </row>
    <row r="138" spans="2:51" s="15" customFormat="1" ht="13.5">
      <c r="B138" s="290"/>
      <c r="C138" s="291"/>
      <c r="D138" s="239" t="s">
        <v>278</v>
      </c>
      <c r="E138" s="292" t="s">
        <v>40</v>
      </c>
      <c r="F138" s="293" t="s">
        <v>380</v>
      </c>
      <c r="G138" s="291"/>
      <c r="H138" s="294">
        <v>1.83</v>
      </c>
      <c r="I138" s="295"/>
      <c r="J138" s="291"/>
      <c r="K138" s="291"/>
      <c r="L138" s="296"/>
      <c r="M138" s="297"/>
      <c r="N138" s="298"/>
      <c r="O138" s="298"/>
      <c r="P138" s="298"/>
      <c r="Q138" s="298"/>
      <c r="R138" s="298"/>
      <c r="S138" s="298"/>
      <c r="T138" s="299"/>
      <c r="AT138" s="300" t="s">
        <v>278</v>
      </c>
      <c r="AU138" s="300" t="s">
        <v>92</v>
      </c>
      <c r="AV138" s="15" t="s">
        <v>287</v>
      </c>
      <c r="AW138" s="15" t="s">
        <v>47</v>
      </c>
      <c r="AX138" s="15" t="s">
        <v>24</v>
      </c>
      <c r="AY138" s="300" t="s">
        <v>261</v>
      </c>
    </row>
    <row r="139" spans="2:65" s="1" customFormat="1" ht="14.4" customHeight="1">
      <c r="B139" s="48"/>
      <c r="C139" s="228" t="s">
        <v>29</v>
      </c>
      <c r="D139" s="228" t="s">
        <v>262</v>
      </c>
      <c r="E139" s="229" t="s">
        <v>706</v>
      </c>
      <c r="F139" s="230" t="s">
        <v>707</v>
      </c>
      <c r="G139" s="231" t="s">
        <v>504</v>
      </c>
      <c r="H139" s="232">
        <v>52.82</v>
      </c>
      <c r="I139" s="233"/>
      <c r="J139" s="232">
        <f>ROUND(I139*H139,2)</f>
        <v>0</v>
      </c>
      <c r="K139" s="230" t="s">
        <v>266</v>
      </c>
      <c r="L139" s="74"/>
      <c r="M139" s="234" t="s">
        <v>40</v>
      </c>
      <c r="N139" s="235" t="s">
        <v>55</v>
      </c>
      <c r="O139" s="49"/>
      <c r="P139" s="236">
        <f>O139*H139</f>
        <v>0</v>
      </c>
      <c r="Q139" s="236">
        <v>0</v>
      </c>
      <c r="R139" s="236">
        <f>Q139*H139</f>
        <v>0</v>
      </c>
      <c r="S139" s="236">
        <v>0</v>
      </c>
      <c r="T139" s="237">
        <f>S139*H139</f>
        <v>0</v>
      </c>
      <c r="AR139" s="25" t="s">
        <v>287</v>
      </c>
      <c r="AT139" s="25" t="s">
        <v>262</v>
      </c>
      <c r="AU139" s="25" t="s">
        <v>92</v>
      </c>
      <c r="AY139" s="25" t="s">
        <v>261</v>
      </c>
      <c r="BE139" s="238">
        <f>IF(N139="základní",J139,0)</f>
        <v>0</v>
      </c>
      <c r="BF139" s="238">
        <f>IF(N139="snížená",J139,0)</f>
        <v>0</v>
      </c>
      <c r="BG139" s="238">
        <f>IF(N139="zákl. přenesená",J139,0)</f>
        <v>0</v>
      </c>
      <c r="BH139" s="238">
        <f>IF(N139="sníž. přenesená",J139,0)</f>
        <v>0</v>
      </c>
      <c r="BI139" s="238">
        <f>IF(N139="nulová",J139,0)</f>
        <v>0</v>
      </c>
      <c r="BJ139" s="25" t="s">
        <v>24</v>
      </c>
      <c r="BK139" s="238">
        <f>ROUND(I139*H139,2)</f>
        <v>0</v>
      </c>
      <c r="BL139" s="25" t="s">
        <v>287</v>
      </c>
      <c r="BM139" s="25" t="s">
        <v>1145</v>
      </c>
    </row>
    <row r="140" spans="2:47" s="1" customFormat="1" ht="13.5">
      <c r="B140" s="48"/>
      <c r="C140" s="76"/>
      <c r="D140" s="239" t="s">
        <v>269</v>
      </c>
      <c r="E140" s="76"/>
      <c r="F140" s="240" t="s">
        <v>709</v>
      </c>
      <c r="G140" s="76"/>
      <c r="H140" s="76"/>
      <c r="I140" s="198"/>
      <c r="J140" s="76"/>
      <c r="K140" s="76"/>
      <c r="L140" s="74"/>
      <c r="M140" s="241"/>
      <c r="N140" s="49"/>
      <c r="O140" s="49"/>
      <c r="P140" s="49"/>
      <c r="Q140" s="49"/>
      <c r="R140" s="49"/>
      <c r="S140" s="49"/>
      <c r="T140" s="97"/>
      <c r="AT140" s="25" t="s">
        <v>269</v>
      </c>
      <c r="AU140" s="25" t="s">
        <v>92</v>
      </c>
    </row>
    <row r="141" spans="2:47" s="1" customFormat="1" ht="13.5">
      <c r="B141" s="48"/>
      <c r="C141" s="76"/>
      <c r="D141" s="239" t="s">
        <v>343</v>
      </c>
      <c r="E141" s="76"/>
      <c r="F141" s="242" t="s">
        <v>710</v>
      </c>
      <c r="G141" s="76"/>
      <c r="H141" s="76"/>
      <c r="I141" s="198"/>
      <c r="J141" s="76"/>
      <c r="K141" s="76"/>
      <c r="L141" s="74"/>
      <c r="M141" s="241"/>
      <c r="N141" s="49"/>
      <c r="O141" s="49"/>
      <c r="P141" s="49"/>
      <c r="Q141" s="49"/>
      <c r="R141" s="49"/>
      <c r="S141" s="49"/>
      <c r="T141" s="97"/>
      <c r="AT141" s="25" t="s">
        <v>343</v>
      </c>
      <c r="AU141" s="25" t="s">
        <v>92</v>
      </c>
    </row>
    <row r="142" spans="2:51" s="12" customFormat="1" ht="13.5">
      <c r="B142" s="253"/>
      <c r="C142" s="254"/>
      <c r="D142" s="239" t="s">
        <v>278</v>
      </c>
      <c r="E142" s="255" t="s">
        <v>40</v>
      </c>
      <c r="F142" s="256" t="s">
        <v>1146</v>
      </c>
      <c r="G142" s="254"/>
      <c r="H142" s="257">
        <v>1.84</v>
      </c>
      <c r="I142" s="258"/>
      <c r="J142" s="254"/>
      <c r="K142" s="254"/>
      <c r="L142" s="259"/>
      <c r="M142" s="260"/>
      <c r="N142" s="261"/>
      <c r="O142" s="261"/>
      <c r="P142" s="261"/>
      <c r="Q142" s="261"/>
      <c r="R142" s="261"/>
      <c r="S142" s="261"/>
      <c r="T142" s="262"/>
      <c r="AT142" s="263" t="s">
        <v>278</v>
      </c>
      <c r="AU142" s="263" t="s">
        <v>92</v>
      </c>
      <c r="AV142" s="12" t="s">
        <v>92</v>
      </c>
      <c r="AW142" s="12" t="s">
        <v>47</v>
      </c>
      <c r="AX142" s="12" t="s">
        <v>84</v>
      </c>
      <c r="AY142" s="263" t="s">
        <v>261</v>
      </c>
    </row>
    <row r="143" spans="2:51" s="12" customFormat="1" ht="13.5">
      <c r="B143" s="253"/>
      <c r="C143" s="254"/>
      <c r="D143" s="239" t="s">
        <v>278</v>
      </c>
      <c r="E143" s="255" t="s">
        <v>40</v>
      </c>
      <c r="F143" s="256" t="s">
        <v>1147</v>
      </c>
      <c r="G143" s="254"/>
      <c r="H143" s="257">
        <v>1.96</v>
      </c>
      <c r="I143" s="258"/>
      <c r="J143" s="254"/>
      <c r="K143" s="254"/>
      <c r="L143" s="259"/>
      <c r="M143" s="260"/>
      <c r="N143" s="261"/>
      <c r="O143" s="261"/>
      <c r="P143" s="261"/>
      <c r="Q143" s="261"/>
      <c r="R143" s="261"/>
      <c r="S143" s="261"/>
      <c r="T143" s="262"/>
      <c r="AT143" s="263" t="s">
        <v>278</v>
      </c>
      <c r="AU143" s="263" t="s">
        <v>92</v>
      </c>
      <c r="AV143" s="12" t="s">
        <v>92</v>
      </c>
      <c r="AW143" s="12" t="s">
        <v>47</v>
      </c>
      <c r="AX143" s="12" t="s">
        <v>84</v>
      </c>
      <c r="AY143" s="263" t="s">
        <v>261</v>
      </c>
    </row>
    <row r="144" spans="2:51" s="12" customFormat="1" ht="13.5">
      <c r="B144" s="253"/>
      <c r="C144" s="254"/>
      <c r="D144" s="239" t="s">
        <v>278</v>
      </c>
      <c r="E144" s="255" t="s">
        <v>40</v>
      </c>
      <c r="F144" s="256" t="s">
        <v>1148</v>
      </c>
      <c r="G144" s="254"/>
      <c r="H144" s="257">
        <v>45</v>
      </c>
      <c r="I144" s="258"/>
      <c r="J144" s="254"/>
      <c r="K144" s="254"/>
      <c r="L144" s="259"/>
      <c r="M144" s="260"/>
      <c r="N144" s="261"/>
      <c r="O144" s="261"/>
      <c r="P144" s="261"/>
      <c r="Q144" s="261"/>
      <c r="R144" s="261"/>
      <c r="S144" s="261"/>
      <c r="T144" s="262"/>
      <c r="AT144" s="263" t="s">
        <v>278</v>
      </c>
      <c r="AU144" s="263" t="s">
        <v>92</v>
      </c>
      <c r="AV144" s="12" t="s">
        <v>92</v>
      </c>
      <c r="AW144" s="12" t="s">
        <v>47</v>
      </c>
      <c r="AX144" s="12" t="s">
        <v>84</v>
      </c>
      <c r="AY144" s="263" t="s">
        <v>261</v>
      </c>
    </row>
    <row r="145" spans="2:51" s="12" customFormat="1" ht="13.5">
      <c r="B145" s="253"/>
      <c r="C145" s="254"/>
      <c r="D145" s="239" t="s">
        <v>278</v>
      </c>
      <c r="E145" s="255" t="s">
        <v>40</v>
      </c>
      <c r="F145" s="256" t="s">
        <v>1149</v>
      </c>
      <c r="G145" s="254"/>
      <c r="H145" s="257">
        <v>3.12</v>
      </c>
      <c r="I145" s="258"/>
      <c r="J145" s="254"/>
      <c r="K145" s="254"/>
      <c r="L145" s="259"/>
      <c r="M145" s="260"/>
      <c r="N145" s="261"/>
      <c r="O145" s="261"/>
      <c r="P145" s="261"/>
      <c r="Q145" s="261"/>
      <c r="R145" s="261"/>
      <c r="S145" s="261"/>
      <c r="T145" s="262"/>
      <c r="AT145" s="263" t="s">
        <v>278</v>
      </c>
      <c r="AU145" s="263" t="s">
        <v>92</v>
      </c>
      <c r="AV145" s="12" t="s">
        <v>92</v>
      </c>
      <c r="AW145" s="12" t="s">
        <v>47</v>
      </c>
      <c r="AX145" s="12" t="s">
        <v>84</v>
      </c>
      <c r="AY145" s="263" t="s">
        <v>261</v>
      </c>
    </row>
    <row r="146" spans="2:51" s="12" customFormat="1" ht="13.5">
      <c r="B146" s="253"/>
      <c r="C146" s="254"/>
      <c r="D146" s="239" t="s">
        <v>278</v>
      </c>
      <c r="E146" s="255" t="s">
        <v>40</v>
      </c>
      <c r="F146" s="256" t="s">
        <v>1150</v>
      </c>
      <c r="G146" s="254"/>
      <c r="H146" s="257">
        <v>0.5</v>
      </c>
      <c r="I146" s="258"/>
      <c r="J146" s="254"/>
      <c r="K146" s="254"/>
      <c r="L146" s="259"/>
      <c r="M146" s="260"/>
      <c r="N146" s="261"/>
      <c r="O146" s="261"/>
      <c r="P146" s="261"/>
      <c r="Q146" s="261"/>
      <c r="R146" s="261"/>
      <c r="S146" s="261"/>
      <c r="T146" s="262"/>
      <c r="AT146" s="263" t="s">
        <v>278</v>
      </c>
      <c r="AU146" s="263" t="s">
        <v>92</v>
      </c>
      <c r="AV146" s="12" t="s">
        <v>92</v>
      </c>
      <c r="AW146" s="12" t="s">
        <v>47</v>
      </c>
      <c r="AX146" s="12" t="s">
        <v>84</v>
      </c>
      <c r="AY146" s="263" t="s">
        <v>261</v>
      </c>
    </row>
    <row r="147" spans="2:51" s="12" customFormat="1" ht="13.5">
      <c r="B147" s="253"/>
      <c r="C147" s="254"/>
      <c r="D147" s="239" t="s">
        <v>278</v>
      </c>
      <c r="E147" s="255" t="s">
        <v>40</v>
      </c>
      <c r="F147" s="256" t="s">
        <v>1151</v>
      </c>
      <c r="G147" s="254"/>
      <c r="H147" s="257">
        <v>0.4</v>
      </c>
      <c r="I147" s="258"/>
      <c r="J147" s="254"/>
      <c r="K147" s="254"/>
      <c r="L147" s="259"/>
      <c r="M147" s="260"/>
      <c r="N147" s="261"/>
      <c r="O147" s="261"/>
      <c r="P147" s="261"/>
      <c r="Q147" s="261"/>
      <c r="R147" s="261"/>
      <c r="S147" s="261"/>
      <c r="T147" s="262"/>
      <c r="AT147" s="263" t="s">
        <v>278</v>
      </c>
      <c r="AU147" s="263" t="s">
        <v>92</v>
      </c>
      <c r="AV147" s="12" t="s">
        <v>92</v>
      </c>
      <c r="AW147" s="12" t="s">
        <v>47</v>
      </c>
      <c r="AX147" s="12" t="s">
        <v>84</v>
      </c>
      <c r="AY147" s="263" t="s">
        <v>261</v>
      </c>
    </row>
    <row r="148" spans="2:51" s="15" customFormat="1" ht="13.5">
      <c r="B148" s="290"/>
      <c r="C148" s="291"/>
      <c r="D148" s="239" t="s">
        <v>278</v>
      </c>
      <c r="E148" s="292" t="s">
        <v>40</v>
      </c>
      <c r="F148" s="293" t="s">
        <v>380</v>
      </c>
      <c r="G148" s="291"/>
      <c r="H148" s="294">
        <v>52.82</v>
      </c>
      <c r="I148" s="295"/>
      <c r="J148" s="291"/>
      <c r="K148" s="291"/>
      <c r="L148" s="296"/>
      <c r="M148" s="297"/>
      <c r="N148" s="298"/>
      <c r="O148" s="298"/>
      <c r="P148" s="298"/>
      <c r="Q148" s="298"/>
      <c r="R148" s="298"/>
      <c r="S148" s="298"/>
      <c r="T148" s="299"/>
      <c r="AT148" s="300" t="s">
        <v>278</v>
      </c>
      <c r="AU148" s="300" t="s">
        <v>92</v>
      </c>
      <c r="AV148" s="15" t="s">
        <v>287</v>
      </c>
      <c r="AW148" s="15" t="s">
        <v>47</v>
      </c>
      <c r="AX148" s="15" t="s">
        <v>24</v>
      </c>
      <c r="AY148" s="300" t="s">
        <v>261</v>
      </c>
    </row>
    <row r="149" spans="2:65" s="1" customFormat="1" ht="14.4" customHeight="1">
      <c r="B149" s="48"/>
      <c r="C149" s="228" t="s">
        <v>324</v>
      </c>
      <c r="D149" s="228" t="s">
        <v>262</v>
      </c>
      <c r="E149" s="229" t="s">
        <v>1152</v>
      </c>
      <c r="F149" s="230" t="s">
        <v>1153</v>
      </c>
      <c r="G149" s="231" t="s">
        <v>504</v>
      </c>
      <c r="H149" s="232">
        <v>98.34</v>
      </c>
      <c r="I149" s="233"/>
      <c r="J149" s="232">
        <f>ROUND(I149*H149,2)</f>
        <v>0</v>
      </c>
      <c r="K149" s="230" t="s">
        <v>266</v>
      </c>
      <c r="L149" s="74"/>
      <c r="M149" s="234" t="s">
        <v>40</v>
      </c>
      <c r="N149" s="235" t="s">
        <v>55</v>
      </c>
      <c r="O149" s="49"/>
      <c r="P149" s="236">
        <f>O149*H149</f>
        <v>0</v>
      </c>
      <c r="Q149" s="236">
        <v>0</v>
      </c>
      <c r="R149" s="236">
        <f>Q149*H149</f>
        <v>0</v>
      </c>
      <c r="S149" s="236">
        <v>0</v>
      </c>
      <c r="T149" s="237">
        <f>S149*H149</f>
        <v>0</v>
      </c>
      <c r="AR149" s="25" t="s">
        <v>287</v>
      </c>
      <c r="AT149" s="25" t="s">
        <v>262</v>
      </c>
      <c r="AU149" s="25" t="s">
        <v>92</v>
      </c>
      <c r="AY149" s="25" t="s">
        <v>261</v>
      </c>
      <c r="BE149" s="238">
        <f>IF(N149="základní",J149,0)</f>
        <v>0</v>
      </c>
      <c r="BF149" s="238">
        <f>IF(N149="snížená",J149,0)</f>
        <v>0</v>
      </c>
      <c r="BG149" s="238">
        <f>IF(N149="zákl. přenesená",J149,0)</f>
        <v>0</v>
      </c>
      <c r="BH149" s="238">
        <f>IF(N149="sníž. přenesená",J149,0)</f>
        <v>0</v>
      </c>
      <c r="BI149" s="238">
        <f>IF(N149="nulová",J149,0)</f>
        <v>0</v>
      </c>
      <c r="BJ149" s="25" t="s">
        <v>24</v>
      </c>
      <c r="BK149" s="238">
        <f>ROUND(I149*H149,2)</f>
        <v>0</v>
      </c>
      <c r="BL149" s="25" t="s">
        <v>287</v>
      </c>
      <c r="BM149" s="25" t="s">
        <v>1154</v>
      </c>
    </row>
    <row r="150" spans="2:47" s="1" customFormat="1" ht="13.5">
      <c r="B150" s="48"/>
      <c r="C150" s="76"/>
      <c r="D150" s="239" t="s">
        <v>269</v>
      </c>
      <c r="E150" s="76"/>
      <c r="F150" s="240" t="s">
        <v>1155</v>
      </c>
      <c r="G150" s="76"/>
      <c r="H150" s="76"/>
      <c r="I150" s="198"/>
      <c r="J150" s="76"/>
      <c r="K150" s="76"/>
      <c r="L150" s="74"/>
      <c r="M150" s="241"/>
      <c r="N150" s="49"/>
      <c r="O150" s="49"/>
      <c r="P150" s="49"/>
      <c r="Q150" s="49"/>
      <c r="R150" s="49"/>
      <c r="S150" s="49"/>
      <c r="T150" s="97"/>
      <c r="AT150" s="25" t="s">
        <v>269</v>
      </c>
      <c r="AU150" s="25" t="s">
        <v>92</v>
      </c>
    </row>
    <row r="151" spans="2:47" s="1" customFormat="1" ht="13.5">
      <c r="B151" s="48"/>
      <c r="C151" s="76"/>
      <c r="D151" s="239" t="s">
        <v>343</v>
      </c>
      <c r="E151" s="76"/>
      <c r="F151" s="242" t="s">
        <v>718</v>
      </c>
      <c r="G151" s="76"/>
      <c r="H151" s="76"/>
      <c r="I151" s="198"/>
      <c r="J151" s="76"/>
      <c r="K151" s="76"/>
      <c r="L151" s="74"/>
      <c r="M151" s="241"/>
      <c r="N151" s="49"/>
      <c r="O151" s="49"/>
      <c r="P151" s="49"/>
      <c r="Q151" s="49"/>
      <c r="R151" s="49"/>
      <c r="S151" s="49"/>
      <c r="T151" s="97"/>
      <c r="AT151" s="25" t="s">
        <v>343</v>
      </c>
      <c r="AU151" s="25" t="s">
        <v>92</v>
      </c>
    </row>
    <row r="152" spans="2:51" s="12" customFormat="1" ht="13.5">
      <c r="B152" s="253"/>
      <c r="C152" s="254"/>
      <c r="D152" s="239" t="s">
        <v>278</v>
      </c>
      <c r="E152" s="255" t="s">
        <v>40</v>
      </c>
      <c r="F152" s="256" t="s">
        <v>1156</v>
      </c>
      <c r="G152" s="254"/>
      <c r="H152" s="257">
        <v>97.38</v>
      </c>
      <c r="I152" s="258"/>
      <c r="J152" s="254"/>
      <c r="K152" s="254"/>
      <c r="L152" s="259"/>
      <c r="M152" s="260"/>
      <c r="N152" s="261"/>
      <c r="O152" s="261"/>
      <c r="P152" s="261"/>
      <c r="Q152" s="261"/>
      <c r="R152" s="261"/>
      <c r="S152" s="261"/>
      <c r="T152" s="262"/>
      <c r="AT152" s="263" t="s">
        <v>278</v>
      </c>
      <c r="AU152" s="263" t="s">
        <v>92</v>
      </c>
      <c r="AV152" s="12" t="s">
        <v>92</v>
      </c>
      <c r="AW152" s="12" t="s">
        <v>47</v>
      </c>
      <c r="AX152" s="12" t="s">
        <v>84</v>
      </c>
      <c r="AY152" s="263" t="s">
        <v>261</v>
      </c>
    </row>
    <row r="153" spans="2:51" s="12" customFormat="1" ht="13.5">
      <c r="B153" s="253"/>
      <c r="C153" s="254"/>
      <c r="D153" s="239" t="s">
        <v>278</v>
      </c>
      <c r="E153" s="255" t="s">
        <v>40</v>
      </c>
      <c r="F153" s="256" t="s">
        <v>1157</v>
      </c>
      <c r="G153" s="254"/>
      <c r="H153" s="257">
        <v>0.96</v>
      </c>
      <c r="I153" s="258"/>
      <c r="J153" s="254"/>
      <c r="K153" s="254"/>
      <c r="L153" s="259"/>
      <c r="M153" s="260"/>
      <c r="N153" s="261"/>
      <c r="O153" s="261"/>
      <c r="P153" s="261"/>
      <c r="Q153" s="261"/>
      <c r="R153" s="261"/>
      <c r="S153" s="261"/>
      <c r="T153" s="262"/>
      <c r="AT153" s="263" t="s">
        <v>278</v>
      </c>
      <c r="AU153" s="263" t="s">
        <v>92</v>
      </c>
      <c r="AV153" s="12" t="s">
        <v>92</v>
      </c>
      <c r="AW153" s="12" t="s">
        <v>47</v>
      </c>
      <c r="AX153" s="12" t="s">
        <v>84</v>
      </c>
      <c r="AY153" s="263" t="s">
        <v>261</v>
      </c>
    </row>
    <row r="154" spans="2:51" s="15" customFormat="1" ht="13.5">
      <c r="B154" s="290"/>
      <c r="C154" s="291"/>
      <c r="D154" s="239" t="s">
        <v>278</v>
      </c>
      <c r="E154" s="292" t="s">
        <v>40</v>
      </c>
      <c r="F154" s="293" t="s">
        <v>380</v>
      </c>
      <c r="G154" s="291"/>
      <c r="H154" s="294">
        <v>98.34</v>
      </c>
      <c r="I154" s="295"/>
      <c r="J154" s="291"/>
      <c r="K154" s="291"/>
      <c r="L154" s="296"/>
      <c r="M154" s="297"/>
      <c r="N154" s="298"/>
      <c r="O154" s="298"/>
      <c r="P154" s="298"/>
      <c r="Q154" s="298"/>
      <c r="R154" s="298"/>
      <c r="S154" s="298"/>
      <c r="T154" s="299"/>
      <c r="AT154" s="300" t="s">
        <v>278</v>
      </c>
      <c r="AU154" s="300" t="s">
        <v>92</v>
      </c>
      <c r="AV154" s="15" t="s">
        <v>287</v>
      </c>
      <c r="AW154" s="15" t="s">
        <v>47</v>
      </c>
      <c r="AX154" s="15" t="s">
        <v>24</v>
      </c>
      <c r="AY154" s="300" t="s">
        <v>261</v>
      </c>
    </row>
    <row r="155" spans="2:63" s="10" customFormat="1" ht="29.85" customHeight="1">
      <c r="B155" s="214"/>
      <c r="C155" s="215"/>
      <c r="D155" s="216" t="s">
        <v>83</v>
      </c>
      <c r="E155" s="274" t="s">
        <v>282</v>
      </c>
      <c r="F155" s="274" t="s">
        <v>758</v>
      </c>
      <c r="G155" s="215"/>
      <c r="H155" s="215"/>
      <c r="I155" s="218"/>
      <c r="J155" s="275">
        <f>BK155</f>
        <v>0</v>
      </c>
      <c r="K155" s="215"/>
      <c r="L155" s="220"/>
      <c r="M155" s="221"/>
      <c r="N155" s="222"/>
      <c r="O155" s="222"/>
      <c r="P155" s="223">
        <f>SUM(P156:P216)</f>
        <v>0</v>
      </c>
      <c r="Q155" s="222"/>
      <c r="R155" s="223">
        <f>SUM(R156:R216)</f>
        <v>6.808840751003999</v>
      </c>
      <c r="S155" s="222"/>
      <c r="T155" s="224">
        <f>SUM(T156:T216)</f>
        <v>0</v>
      </c>
      <c r="AR155" s="225" t="s">
        <v>24</v>
      </c>
      <c r="AT155" s="226" t="s">
        <v>83</v>
      </c>
      <c r="AU155" s="226" t="s">
        <v>24</v>
      </c>
      <c r="AY155" s="225" t="s">
        <v>261</v>
      </c>
      <c r="BK155" s="227">
        <f>SUM(BK156:BK216)</f>
        <v>0</v>
      </c>
    </row>
    <row r="156" spans="2:65" s="1" customFormat="1" ht="22.8" customHeight="1">
      <c r="B156" s="48"/>
      <c r="C156" s="228" t="s">
        <v>538</v>
      </c>
      <c r="D156" s="228" t="s">
        <v>262</v>
      </c>
      <c r="E156" s="229" t="s">
        <v>1158</v>
      </c>
      <c r="F156" s="230" t="s">
        <v>1159</v>
      </c>
      <c r="G156" s="231" t="s">
        <v>504</v>
      </c>
      <c r="H156" s="232">
        <v>5.55</v>
      </c>
      <c r="I156" s="233"/>
      <c r="J156" s="232">
        <f>ROUND(I156*H156,2)</f>
        <v>0</v>
      </c>
      <c r="K156" s="230" t="s">
        <v>266</v>
      </c>
      <c r="L156" s="74"/>
      <c r="M156" s="234" t="s">
        <v>40</v>
      </c>
      <c r="N156" s="235" t="s">
        <v>55</v>
      </c>
      <c r="O156" s="49"/>
      <c r="P156" s="236">
        <f>O156*H156</f>
        <v>0</v>
      </c>
      <c r="Q156" s="236">
        <v>0</v>
      </c>
      <c r="R156" s="236">
        <f>Q156*H156</f>
        <v>0</v>
      </c>
      <c r="S156" s="236">
        <v>0</v>
      </c>
      <c r="T156" s="237">
        <f>S156*H156</f>
        <v>0</v>
      </c>
      <c r="AR156" s="25" t="s">
        <v>287</v>
      </c>
      <c r="AT156" s="25" t="s">
        <v>262</v>
      </c>
      <c r="AU156" s="25" t="s">
        <v>92</v>
      </c>
      <c r="AY156" s="25" t="s">
        <v>261</v>
      </c>
      <c r="BE156" s="238">
        <f>IF(N156="základní",J156,0)</f>
        <v>0</v>
      </c>
      <c r="BF156" s="238">
        <f>IF(N156="snížená",J156,0)</f>
        <v>0</v>
      </c>
      <c r="BG156" s="238">
        <f>IF(N156="zákl. přenesená",J156,0)</f>
        <v>0</v>
      </c>
      <c r="BH156" s="238">
        <f>IF(N156="sníž. přenesená",J156,0)</f>
        <v>0</v>
      </c>
      <c r="BI156" s="238">
        <f>IF(N156="nulová",J156,0)</f>
        <v>0</v>
      </c>
      <c r="BJ156" s="25" t="s">
        <v>24</v>
      </c>
      <c r="BK156" s="238">
        <f>ROUND(I156*H156,2)</f>
        <v>0</v>
      </c>
      <c r="BL156" s="25" t="s">
        <v>287</v>
      </c>
      <c r="BM156" s="25" t="s">
        <v>1160</v>
      </c>
    </row>
    <row r="157" spans="2:47" s="1" customFormat="1" ht="13.5">
      <c r="B157" s="48"/>
      <c r="C157" s="76"/>
      <c r="D157" s="239" t="s">
        <v>269</v>
      </c>
      <c r="E157" s="76"/>
      <c r="F157" s="240" t="s">
        <v>1161</v>
      </c>
      <c r="G157" s="76"/>
      <c r="H157" s="76"/>
      <c r="I157" s="198"/>
      <c r="J157" s="76"/>
      <c r="K157" s="76"/>
      <c r="L157" s="74"/>
      <c r="M157" s="241"/>
      <c r="N157" s="49"/>
      <c r="O157" s="49"/>
      <c r="P157" s="49"/>
      <c r="Q157" s="49"/>
      <c r="R157" s="49"/>
      <c r="S157" s="49"/>
      <c r="T157" s="97"/>
      <c r="AT157" s="25" t="s">
        <v>269</v>
      </c>
      <c r="AU157" s="25" t="s">
        <v>92</v>
      </c>
    </row>
    <row r="158" spans="2:47" s="1" customFormat="1" ht="13.5">
      <c r="B158" s="48"/>
      <c r="C158" s="76"/>
      <c r="D158" s="239" t="s">
        <v>343</v>
      </c>
      <c r="E158" s="76"/>
      <c r="F158" s="242" t="s">
        <v>1162</v>
      </c>
      <c r="G158" s="76"/>
      <c r="H158" s="76"/>
      <c r="I158" s="198"/>
      <c r="J158" s="76"/>
      <c r="K158" s="76"/>
      <c r="L158" s="74"/>
      <c r="M158" s="241"/>
      <c r="N158" s="49"/>
      <c r="O158" s="49"/>
      <c r="P158" s="49"/>
      <c r="Q158" s="49"/>
      <c r="R158" s="49"/>
      <c r="S158" s="49"/>
      <c r="T158" s="97"/>
      <c r="AT158" s="25" t="s">
        <v>343</v>
      </c>
      <c r="AU158" s="25" t="s">
        <v>92</v>
      </c>
    </row>
    <row r="159" spans="2:51" s="12" customFormat="1" ht="13.5">
      <c r="B159" s="253"/>
      <c r="C159" s="254"/>
      <c r="D159" s="239" t="s">
        <v>278</v>
      </c>
      <c r="E159" s="255" t="s">
        <v>40</v>
      </c>
      <c r="F159" s="256" t="s">
        <v>1163</v>
      </c>
      <c r="G159" s="254"/>
      <c r="H159" s="257">
        <v>5.55</v>
      </c>
      <c r="I159" s="258"/>
      <c r="J159" s="254"/>
      <c r="K159" s="254"/>
      <c r="L159" s="259"/>
      <c r="M159" s="260"/>
      <c r="N159" s="261"/>
      <c r="O159" s="261"/>
      <c r="P159" s="261"/>
      <c r="Q159" s="261"/>
      <c r="R159" s="261"/>
      <c r="S159" s="261"/>
      <c r="T159" s="262"/>
      <c r="AT159" s="263" t="s">
        <v>278</v>
      </c>
      <c r="AU159" s="263" t="s">
        <v>92</v>
      </c>
      <c r="AV159" s="12" t="s">
        <v>92</v>
      </c>
      <c r="AW159" s="12" t="s">
        <v>47</v>
      </c>
      <c r="AX159" s="12" t="s">
        <v>24</v>
      </c>
      <c r="AY159" s="263" t="s">
        <v>261</v>
      </c>
    </row>
    <row r="160" spans="2:65" s="1" customFormat="1" ht="22.8" customHeight="1">
      <c r="B160" s="48"/>
      <c r="C160" s="228" t="s">
        <v>545</v>
      </c>
      <c r="D160" s="228" t="s">
        <v>262</v>
      </c>
      <c r="E160" s="229" t="s">
        <v>1164</v>
      </c>
      <c r="F160" s="230" t="s">
        <v>1165</v>
      </c>
      <c r="G160" s="231" t="s">
        <v>340</v>
      </c>
      <c r="H160" s="232">
        <v>1.16</v>
      </c>
      <c r="I160" s="233"/>
      <c r="J160" s="232">
        <f>ROUND(I160*H160,2)</f>
        <v>0</v>
      </c>
      <c r="K160" s="230" t="s">
        <v>266</v>
      </c>
      <c r="L160" s="74"/>
      <c r="M160" s="234" t="s">
        <v>40</v>
      </c>
      <c r="N160" s="235" t="s">
        <v>55</v>
      </c>
      <c r="O160" s="49"/>
      <c r="P160" s="236">
        <f>O160*H160</f>
        <v>0</v>
      </c>
      <c r="Q160" s="236">
        <v>2.88016</v>
      </c>
      <c r="R160" s="236">
        <f>Q160*H160</f>
        <v>3.3409855999999998</v>
      </c>
      <c r="S160" s="236">
        <v>0</v>
      </c>
      <c r="T160" s="237">
        <f>S160*H160</f>
        <v>0</v>
      </c>
      <c r="AR160" s="25" t="s">
        <v>287</v>
      </c>
      <c r="AT160" s="25" t="s">
        <v>262</v>
      </c>
      <c r="AU160" s="25" t="s">
        <v>92</v>
      </c>
      <c r="AY160" s="25" t="s">
        <v>261</v>
      </c>
      <c r="BE160" s="238">
        <f>IF(N160="základní",J160,0)</f>
        <v>0</v>
      </c>
      <c r="BF160" s="238">
        <f>IF(N160="snížená",J160,0)</f>
        <v>0</v>
      </c>
      <c r="BG160" s="238">
        <f>IF(N160="zákl. přenesená",J160,0)</f>
        <v>0</v>
      </c>
      <c r="BH160" s="238">
        <f>IF(N160="sníž. přenesená",J160,0)</f>
        <v>0</v>
      </c>
      <c r="BI160" s="238">
        <f>IF(N160="nulová",J160,0)</f>
        <v>0</v>
      </c>
      <c r="BJ160" s="25" t="s">
        <v>24</v>
      </c>
      <c r="BK160" s="238">
        <f>ROUND(I160*H160,2)</f>
        <v>0</v>
      </c>
      <c r="BL160" s="25" t="s">
        <v>287</v>
      </c>
      <c r="BM160" s="25" t="s">
        <v>1166</v>
      </c>
    </row>
    <row r="161" spans="2:47" s="1" customFormat="1" ht="13.5">
      <c r="B161" s="48"/>
      <c r="C161" s="76"/>
      <c r="D161" s="239" t="s">
        <v>269</v>
      </c>
      <c r="E161" s="76"/>
      <c r="F161" s="240" t="s">
        <v>1167</v>
      </c>
      <c r="G161" s="76"/>
      <c r="H161" s="76"/>
      <c r="I161" s="198"/>
      <c r="J161" s="76"/>
      <c r="K161" s="76"/>
      <c r="L161" s="74"/>
      <c r="M161" s="241"/>
      <c r="N161" s="49"/>
      <c r="O161" s="49"/>
      <c r="P161" s="49"/>
      <c r="Q161" s="49"/>
      <c r="R161" s="49"/>
      <c r="S161" s="49"/>
      <c r="T161" s="97"/>
      <c r="AT161" s="25" t="s">
        <v>269</v>
      </c>
      <c r="AU161" s="25" t="s">
        <v>92</v>
      </c>
    </row>
    <row r="162" spans="2:47" s="1" customFormat="1" ht="13.5">
      <c r="B162" s="48"/>
      <c r="C162" s="76"/>
      <c r="D162" s="239" t="s">
        <v>343</v>
      </c>
      <c r="E162" s="76"/>
      <c r="F162" s="242" t="s">
        <v>1168</v>
      </c>
      <c r="G162" s="76"/>
      <c r="H162" s="76"/>
      <c r="I162" s="198"/>
      <c r="J162" s="76"/>
      <c r="K162" s="76"/>
      <c r="L162" s="74"/>
      <c r="M162" s="241"/>
      <c r="N162" s="49"/>
      <c r="O162" s="49"/>
      <c r="P162" s="49"/>
      <c r="Q162" s="49"/>
      <c r="R162" s="49"/>
      <c r="S162" s="49"/>
      <c r="T162" s="97"/>
      <c r="AT162" s="25" t="s">
        <v>343</v>
      </c>
      <c r="AU162" s="25" t="s">
        <v>92</v>
      </c>
    </row>
    <row r="163" spans="2:47" s="1" customFormat="1" ht="13.5">
      <c r="B163" s="48"/>
      <c r="C163" s="76"/>
      <c r="D163" s="239" t="s">
        <v>271</v>
      </c>
      <c r="E163" s="76"/>
      <c r="F163" s="242" t="s">
        <v>1169</v>
      </c>
      <c r="G163" s="76"/>
      <c r="H163" s="76"/>
      <c r="I163" s="198"/>
      <c r="J163" s="76"/>
      <c r="K163" s="76"/>
      <c r="L163" s="74"/>
      <c r="M163" s="241"/>
      <c r="N163" s="49"/>
      <c r="O163" s="49"/>
      <c r="P163" s="49"/>
      <c r="Q163" s="49"/>
      <c r="R163" s="49"/>
      <c r="S163" s="49"/>
      <c r="T163" s="97"/>
      <c r="AT163" s="25" t="s">
        <v>271</v>
      </c>
      <c r="AU163" s="25" t="s">
        <v>92</v>
      </c>
    </row>
    <row r="164" spans="2:51" s="12" customFormat="1" ht="13.5">
      <c r="B164" s="253"/>
      <c r="C164" s="254"/>
      <c r="D164" s="239" t="s">
        <v>278</v>
      </c>
      <c r="E164" s="255" t="s">
        <v>40</v>
      </c>
      <c r="F164" s="256" t="s">
        <v>1170</v>
      </c>
      <c r="G164" s="254"/>
      <c r="H164" s="257">
        <v>1.16</v>
      </c>
      <c r="I164" s="258"/>
      <c r="J164" s="254"/>
      <c r="K164" s="254"/>
      <c r="L164" s="259"/>
      <c r="M164" s="260"/>
      <c r="N164" s="261"/>
      <c r="O164" s="261"/>
      <c r="P164" s="261"/>
      <c r="Q164" s="261"/>
      <c r="R164" s="261"/>
      <c r="S164" s="261"/>
      <c r="T164" s="262"/>
      <c r="AT164" s="263" t="s">
        <v>278</v>
      </c>
      <c r="AU164" s="263" t="s">
        <v>92</v>
      </c>
      <c r="AV164" s="12" t="s">
        <v>92</v>
      </c>
      <c r="AW164" s="12" t="s">
        <v>47</v>
      </c>
      <c r="AX164" s="12" t="s">
        <v>24</v>
      </c>
      <c r="AY164" s="263" t="s">
        <v>261</v>
      </c>
    </row>
    <row r="165" spans="2:65" s="1" customFormat="1" ht="22.8" customHeight="1">
      <c r="B165" s="48"/>
      <c r="C165" s="228" t="s">
        <v>551</v>
      </c>
      <c r="D165" s="228" t="s">
        <v>262</v>
      </c>
      <c r="E165" s="229" t="s">
        <v>1171</v>
      </c>
      <c r="F165" s="230" t="s">
        <v>1172</v>
      </c>
      <c r="G165" s="231" t="s">
        <v>340</v>
      </c>
      <c r="H165" s="232">
        <v>0.19</v>
      </c>
      <c r="I165" s="233"/>
      <c r="J165" s="232">
        <f>ROUND(I165*H165,2)</f>
        <v>0</v>
      </c>
      <c r="K165" s="230" t="s">
        <v>266</v>
      </c>
      <c r="L165" s="74"/>
      <c r="M165" s="234" t="s">
        <v>40</v>
      </c>
      <c r="N165" s="235" t="s">
        <v>55</v>
      </c>
      <c r="O165" s="49"/>
      <c r="P165" s="236">
        <f>O165*H165</f>
        <v>0</v>
      </c>
      <c r="Q165" s="236">
        <v>0.36038</v>
      </c>
      <c r="R165" s="236">
        <f>Q165*H165</f>
        <v>0.0684722</v>
      </c>
      <c r="S165" s="236">
        <v>0</v>
      </c>
      <c r="T165" s="237">
        <f>S165*H165</f>
        <v>0</v>
      </c>
      <c r="AR165" s="25" t="s">
        <v>287</v>
      </c>
      <c r="AT165" s="25" t="s">
        <v>262</v>
      </c>
      <c r="AU165" s="25" t="s">
        <v>92</v>
      </c>
      <c r="AY165" s="25" t="s">
        <v>261</v>
      </c>
      <c r="BE165" s="238">
        <f>IF(N165="základní",J165,0)</f>
        <v>0</v>
      </c>
      <c r="BF165" s="238">
        <f>IF(N165="snížená",J165,0)</f>
        <v>0</v>
      </c>
      <c r="BG165" s="238">
        <f>IF(N165="zákl. přenesená",J165,0)</f>
        <v>0</v>
      </c>
      <c r="BH165" s="238">
        <f>IF(N165="sníž. přenesená",J165,0)</f>
        <v>0</v>
      </c>
      <c r="BI165" s="238">
        <f>IF(N165="nulová",J165,0)</f>
        <v>0</v>
      </c>
      <c r="BJ165" s="25" t="s">
        <v>24</v>
      </c>
      <c r="BK165" s="238">
        <f>ROUND(I165*H165,2)</f>
        <v>0</v>
      </c>
      <c r="BL165" s="25" t="s">
        <v>287</v>
      </c>
      <c r="BM165" s="25" t="s">
        <v>1173</v>
      </c>
    </row>
    <row r="166" spans="2:47" s="1" customFormat="1" ht="13.5">
      <c r="B166" s="48"/>
      <c r="C166" s="76"/>
      <c r="D166" s="239" t="s">
        <v>269</v>
      </c>
      <c r="E166" s="76"/>
      <c r="F166" s="240" t="s">
        <v>1174</v>
      </c>
      <c r="G166" s="76"/>
      <c r="H166" s="76"/>
      <c r="I166" s="198"/>
      <c r="J166" s="76"/>
      <c r="K166" s="76"/>
      <c r="L166" s="74"/>
      <c r="M166" s="241"/>
      <c r="N166" s="49"/>
      <c r="O166" s="49"/>
      <c r="P166" s="49"/>
      <c r="Q166" s="49"/>
      <c r="R166" s="49"/>
      <c r="S166" s="49"/>
      <c r="T166" s="97"/>
      <c r="AT166" s="25" t="s">
        <v>269</v>
      </c>
      <c r="AU166" s="25" t="s">
        <v>92</v>
      </c>
    </row>
    <row r="167" spans="2:51" s="12" customFormat="1" ht="13.5">
      <c r="B167" s="253"/>
      <c r="C167" s="254"/>
      <c r="D167" s="239" t="s">
        <v>278</v>
      </c>
      <c r="E167" s="255" t="s">
        <v>40</v>
      </c>
      <c r="F167" s="256" t="s">
        <v>1175</v>
      </c>
      <c r="G167" s="254"/>
      <c r="H167" s="257">
        <v>0.19</v>
      </c>
      <c r="I167" s="258"/>
      <c r="J167" s="254"/>
      <c r="K167" s="254"/>
      <c r="L167" s="259"/>
      <c r="M167" s="260"/>
      <c r="N167" s="261"/>
      <c r="O167" s="261"/>
      <c r="P167" s="261"/>
      <c r="Q167" s="261"/>
      <c r="R167" s="261"/>
      <c r="S167" s="261"/>
      <c r="T167" s="262"/>
      <c r="AT167" s="263" t="s">
        <v>278</v>
      </c>
      <c r="AU167" s="263" t="s">
        <v>92</v>
      </c>
      <c r="AV167" s="12" t="s">
        <v>92</v>
      </c>
      <c r="AW167" s="12" t="s">
        <v>47</v>
      </c>
      <c r="AX167" s="12" t="s">
        <v>24</v>
      </c>
      <c r="AY167" s="263" t="s">
        <v>261</v>
      </c>
    </row>
    <row r="168" spans="2:65" s="1" customFormat="1" ht="14.4" customHeight="1">
      <c r="B168" s="48"/>
      <c r="C168" s="301" t="s">
        <v>10</v>
      </c>
      <c r="D168" s="301" t="s">
        <v>510</v>
      </c>
      <c r="E168" s="302" t="s">
        <v>1176</v>
      </c>
      <c r="F168" s="303" t="s">
        <v>1177</v>
      </c>
      <c r="G168" s="304" t="s">
        <v>474</v>
      </c>
      <c r="H168" s="305">
        <v>7</v>
      </c>
      <c r="I168" s="306"/>
      <c r="J168" s="305">
        <f>ROUND(I168*H168,2)</f>
        <v>0</v>
      </c>
      <c r="K168" s="303" t="s">
        <v>40</v>
      </c>
      <c r="L168" s="307"/>
      <c r="M168" s="308" t="s">
        <v>40</v>
      </c>
      <c r="N168" s="309" t="s">
        <v>55</v>
      </c>
      <c r="O168" s="49"/>
      <c r="P168" s="236">
        <f>O168*H168</f>
        <v>0</v>
      </c>
      <c r="Q168" s="236">
        <v>0.138</v>
      </c>
      <c r="R168" s="236">
        <f>Q168*H168</f>
        <v>0.9660000000000001</v>
      </c>
      <c r="S168" s="236">
        <v>0</v>
      </c>
      <c r="T168" s="237">
        <f>S168*H168</f>
        <v>0</v>
      </c>
      <c r="AR168" s="25" t="s">
        <v>308</v>
      </c>
      <c r="AT168" s="25" t="s">
        <v>510</v>
      </c>
      <c r="AU168" s="25" t="s">
        <v>92</v>
      </c>
      <c r="AY168" s="25" t="s">
        <v>261</v>
      </c>
      <c r="BE168" s="238">
        <f>IF(N168="základní",J168,0)</f>
        <v>0</v>
      </c>
      <c r="BF168" s="238">
        <f>IF(N168="snížená",J168,0)</f>
        <v>0</v>
      </c>
      <c r="BG168" s="238">
        <f>IF(N168="zákl. přenesená",J168,0)</f>
        <v>0</v>
      </c>
      <c r="BH168" s="238">
        <f>IF(N168="sníž. přenesená",J168,0)</f>
        <v>0</v>
      </c>
      <c r="BI168" s="238">
        <f>IF(N168="nulová",J168,0)</f>
        <v>0</v>
      </c>
      <c r="BJ168" s="25" t="s">
        <v>24</v>
      </c>
      <c r="BK168" s="238">
        <f>ROUND(I168*H168,2)</f>
        <v>0</v>
      </c>
      <c r="BL168" s="25" t="s">
        <v>287</v>
      </c>
      <c r="BM168" s="25" t="s">
        <v>1178</v>
      </c>
    </row>
    <row r="169" spans="2:47" s="1" customFormat="1" ht="13.5">
      <c r="B169" s="48"/>
      <c r="C169" s="76"/>
      <c r="D169" s="239" t="s">
        <v>269</v>
      </c>
      <c r="E169" s="76"/>
      <c r="F169" s="240" t="s">
        <v>1179</v>
      </c>
      <c r="G169" s="76"/>
      <c r="H169" s="76"/>
      <c r="I169" s="198"/>
      <c r="J169" s="76"/>
      <c r="K169" s="76"/>
      <c r="L169" s="74"/>
      <c r="M169" s="241"/>
      <c r="N169" s="49"/>
      <c r="O169" s="49"/>
      <c r="P169" s="49"/>
      <c r="Q169" s="49"/>
      <c r="R169" s="49"/>
      <c r="S169" s="49"/>
      <c r="T169" s="97"/>
      <c r="AT169" s="25" t="s">
        <v>269</v>
      </c>
      <c r="AU169" s="25" t="s">
        <v>92</v>
      </c>
    </row>
    <row r="170" spans="2:65" s="1" customFormat="1" ht="22.8" customHeight="1">
      <c r="B170" s="48"/>
      <c r="C170" s="228" t="s">
        <v>563</v>
      </c>
      <c r="D170" s="228" t="s">
        <v>262</v>
      </c>
      <c r="E170" s="229" t="s">
        <v>1180</v>
      </c>
      <c r="F170" s="230" t="s">
        <v>1181</v>
      </c>
      <c r="G170" s="231" t="s">
        <v>1182</v>
      </c>
      <c r="H170" s="232">
        <v>1</v>
      </c>
      <c r="I170" s="233"/>
      <c r="J170" s="232">
        <f>ROUND(I170*H170,2)</f>
        <v>0</v>
      </c>
      <c r="K170" s="230" t="s">
        <v>40</v>
      </c>
      <c r="L170" s="74"/>
      <c r="M170" s="234" t="s">
        <v>40</v>
      </c>
      <c r="N170" s="235" t="s">
        <v>55</v>
      </c>
      <c r="O170" s="49"/>
      <c r="P170" s="236">
        <f>O170*H170</f>
        <v>0</v>
      </c>
      <c r="Q170" s="236">
        <v>1</v>
      </c>
      <c r="R170" s="236">
        <f>Q170*H170</f>
        <v>1</v>
      </c>
      <c r="S170" s="236">
        <v>0</v>
      </c>
      <c r="T170" s="237">
        <f>S170*H170</f>
        <v>0</v>
      </c>
      <c r="AR170" s="25" t="s">
        <v>287</v>
      </c>
      <c r="AT170" s="25" t="s">
        <v>262</v>
      </c>
      <c r="AU170" s="25" t="s">
        <v>92</v>
      </c>
      <c r="AY170" s="25" t="s">
        <v>261</v>
      </c>
      <c r="BE170" s="238">
        <f>IF(N170="základní",J170,0)</f>
        <v>0</v>
      </c>
      <c r="BF170" s="238">
        <f>IF(N170="snížená",J170,0)</f>
        <v>0</v>
      </c>
      <c r="BG170" s="238">
        <f>IF(N170="zákl. přenesená",J170,0)</f>
        <v>0</v>
      </c>
      <c r="BH170" s="238">
        <f>IF(N170="sníž. přenesená",J170,0)</f>
        <v>0</v>
      </c>
      <c r="BI170" s="238">
        <f>IF(N170="nulová",J170,0)</f>
        <v>0</v>
      </c>
      <c r="BJ170" s="25" t="s">
        <v>24</v>
      </c>
      <c r="BK170" s="238">
        <f>ROUND(I170*H170,2)</f>
        <v>0</v>
      </c>
      <c r="BL170" s="25" t="s">
        <v>287</v>
      </c>
      <c r="BM170" s="25" t="s">
        <v>1183</v>
      </c>
    </row>
    <row r="171" spans="2:47" s="1" customFormat="1" ht="13.5">
      <c r="B171" s="48"/>
      <c r="C171" s="76"/>
      <c r="D171" s="239" t="s">
        <v>271</v>
      </c>
      <c r="E171" s="76"/>
      <c r="F171" s="242" t="s">
        <v>1184</v>
      </c>
      <c r="G171" s="76"/>
      <c r="H171" s="76"/>
      <c r="I171" s="198"/>
      <c r="J171" s="76"/>
      <c r="K171" s="76"/>
      <c r="L171" s="74"/>
      <c r="M171" s="241"/>
      <c r="N171" s="49"/>
      <c r="O171" s="49"/>
      <c r="P171" s="49"/>
      <c r="Q171" s="49"/>
      <c r="R171" s="49"/>
      <c r="S171" s="49"/>
      <c r="T171" s="97"/>
      <c r="AT171" s="25" t="s">
        <v>271</v>
      </c>
      <c r="AU171" s="25" t="s">
        <v>92</v>
      </c>
    </row>
    <row r="172" spans="2:65" s="1" customFormat="1" ht="14.4" customHeight="1">
      <c r="B172" s="48"/>
      <c r="C172" s="301" t="s">
        <v>566</v>
      </c>
      <c r="D172" s="301" t="s">
        <v>510</v>
      </c>
      <c r="E172" s="302" t="s">
        <v>1185</v>
      </c>
      <c r="F172" s="303" t="s">
        <v>1186</v>
      </c>
      <c r="G172" s="304" t="s">
        <v>1182</v>
      </c>
      <c r="H172" s="305">
        <v>1</v>
      </c>
      <c r="I172" s="306"/>
      <c r="J172" s="305">
        <f>ROUND(I172*H172,2)</f>
        <v>0</v>
      </c>
      <c r="K172" s="303" t="s">
        <v>40</v>
      </c>
      <c r="L172" s="307"/>
      <c r="M172" s="308" t="s">
        <v>40</v>
      </c>
      <c r="N172" s="309" t="s">
        <v>55</v>
      </c>
      <c r="O172" s="49"/>
      <c r="P172" s="236">
        <f>O172*H172</f>
        <v>0</v>
      </c>
      <c r="Q172" s="236">
        <v>0.1</v>
      </c>
      <c r="R172" s="236">
        <f>Q172*H172</f>
        <v>0.1</v>
      </c>
      <c r="S172" s="236">
        <v>0</v>
      </c>
      <c r="T172" s="237">
        <f>S172*H172</f>
        <v>0</v>
      </c>
      <c r="AR172" s="25" t="s">
        <v>1187</v>
      </c>
      <c r="AT172" s="25" t="s">
        <v>510</v>
      </c>
      <c r="AU172" s="25" t="s">
        <v>92</v>
      </c>
      <c r="AY172" s="25" t="s">
        <v>261</v>
      </c>
      <c r="BE172" s="238">
        <f>IF(N172="základní",J172,0)</f>
        <v>0</v>
      </c>
      <c r="BF172" s="238">
        <f>IF(N172="snížená",J172,0)</f>
        <v>0</v>
      </c>
      <c r="BG172" s="238">
        <f>IF(N172="zákl. přenesená",J172,0)</f>
        <v>0</v>
      </c>
      <c r="BH172" s="238">
        <f>IF(N172="sníž. přenesená",J172,0)</f>
        <v>0</v>
      </c>
      <c r="BI172" s="238">
        <f>IF(N172="nulová",J172,0)</f>
        <v>0</v>
      </c>
      <c r="BJ172" s="25" t="s">
        <v>24</v>
      </c>
      <c r="BK172" s="238">
        <f>ROUND(I172*H172,2)</f>
        <v>0</v>
      </c>
      <c r="BL172" s="25" t="s">
        <v>1187</v>
      </c>
      <c r="BM172" s="25" t="s">
        <v>1188</v>
      </c>
    </row>
    <row r="173" spans="2:65" s="1" customFormat="1" ht="14.4" customHeight="1">
      <c r="B173" s="48"/>
      <c r="C173" s="301" t="s">
        <v>572</v>
      </c>
      <c r="D173" s="301" t="s">
        <v>510</v>
      </c>
      <c r="E173" s="302" t="s">
        <v>1189</v>
      </c>
      <c r="F173" s="303" t="s">
        <v>1190</v>
      </c>
      <c r="G173" s="304" t="s">
        <v>1182</v>
      </c>
      <c r="H173" s="305">
        <v>1</v>
      </c>
      <c r="I173" s="306"/>
      <c r="J173" s="305">
        <f>ROUND(I173*H173,2)</f>
        <v>0</v>
      </c>
      <c r="K173" s="303" t="s">
        <v>40</v>
      </c>
      <c r="L173" s="307"/>
      <c r="M173" s="308" t="s">
        <v>40</v>
      </c>
      <c r="N173" s="309" t="s">
        <v>55</v>
      </c>
      <c r="O173" s="49"/>
      <c r="P173" s="236">
        <f>O173*H173</f>
        <v>0</v>
      </c>
      <c r="Q173" s="236">
        <v>0.05</v>
      </c>
      <c r="R173" s="236">
        <f>Q173*H173</f>
        <v>0.05</v>
      </c>
      <c r="S173" s="236">
        <v>0</v>
      </c>
      <c r="T173" s="237">
        <f>S173*H173</f>
        <v>0</v>
      </c>
      <c r="AR173" s="25" t="s">
        <v>308</v>
      </c>
      <c r="AT173" s="25" t="s">
        <v>510</v>
      </c>
      <c r="AU173" s="25" t="s">
        <v>92</v>
      </c>
      <c r="AY173" s="25" t="s">
        <v>261</v>
      </c>
      <c r="BE173" s="238">
        <f>IF(N173="základní",J173,0)</f>
        <v>0</v>
      </c>
      <c r="BF173" s="238">
        <f>IF(N173="snížená",J173,0)</f>
        <v>0</v>
      </c>
      <c r="BG173" s="238">
        <f>IF(N173="zákl. přenesená",J173,0)</f>
        <v>0</v>
      </c>
      <c r="BH173" s="238">
        <f>IF(N173="sníž. přenesená",J173,0)</f>
        <v>0</v>
      </c>
      <c r="BI173" s="238">
        <f>IF(N173="nulová",J173,0)</f>
        <v>0</v>
      </c>
      <c r="BJ173" s="25" t="s">
        <v>24</v>
      </c>
      <c r="BK173" s="238">
        <f>ROUND(I173*H173,2)</f>
        <v>0</v>
      </c>
      <c r="BL173" s="25" t="s">
        <v>287</v>
      </c>
      <c r="BM173" s="25" t="s">
        <v>1191</v>
      </c>
    </row>
    <row r="174" spans="2:51" s="12" customFormat="1" ht="13.5">
      <c r="B174" s="253"/>
      <c r="C174" s="254"/>
      <c r="D174" s="239" t="s">
        <v>278</v>
      </c>
      <c r="E174" s="255" t="s">
        <v>40</v>
      </c>
      <c r="F174" s="256" t="s">
        <v>1192</v>
      </c>
      <c r="G174" s="254"/>
      <c r="H174" s="257">
        <v>1</v>
      </c>
      <c r="I174" s="258"/>
      <c r="J174" s="254"/>
      <c r="K174" s="254"/>
      <c r="L174" s="259"/>
      <c r="M174" s="260"/>
      <c r="N174" s="261"/>
      <c r="O174" s="261"/>
      <c r="P174" s="261"/>
      <c r="Q174" s="261"/>
      <c r="R174" s="261"/>
      <c r="S174" s="261"/>
      <c r="T174" s="262"/>
      <c r="AT174" s="263" t="s">
        <v>278</v>
      </c>
      <c r="AU174" s="263" t="s">
        <v>92</v>
      </c>
      <c r="AV174" s="12" t="s">
        <v>92</v>
      </c>
      <c r="AW174" s="12" t="s">
        <v>47</v>
      </c>
      <c r="AX174" s="12" t="s">
        <v>24</v>
      </c>
      <c r="AY174" s="263" t="s">
        <v>261</v>
      </c>
    </row>
    <row r="175" spans="2:65" s="1" customFormat="1" ht="22.8" customHeight="1">
      <c r="B175" s="48"/>
      <c r="C175" s="228" t="s">
        <v>578</v>
      </c>
      <c r="D175" s="228" t="s">
        <v>262</v>
      </c>
      <c r="E175" s="229" t="s">
        <v>760</v>
      </c>
      <c r="F175" s="230" t="s">
        <v>761</v>
      </c>
      <c r="G175" s="231" t="s">
        <v>340</v>
      </c>
      <c r="H175" s="232">
        <v>2.67</v>
      </c>
      <c r="I175" s="233"/>
      <c r="J175" s="232">
        <f>ROUND(I175*H175,2)</f>
        <v>0</v>
      </c>
      <c r="K175" s="230" t="s">
        <v>266</v>
      </c>
      <c r="L175" s="74"/>
      <c r="M175" s="234" t="s">
        <v>40</v>
      </c>
      <c r="N175" s="235" t="s">
        <v>55</v>
      </c>
      <c r="O175" s="49"/>
      <c r="P175" s="236">
        <f>O175*H175</f>
        <v>0</v>
      </c>
      <c r="Q175" s="236">
        <v>0</v>
      </c>
      <c r="R175" s="236">
        <f>Q175*H175</f>
        <v>0</v>
      </c>
      <c r="S175" s="236">
        <v>0</v>
      </c>
      <c r="T175" s="237">
        <f>S175*H175</f>
        <v>0</v>
      </c>
      <c r="AR175" s="25" t="s">
        <v>287</v>
      </c>
      <c r="AT175" s="25" t="s">
        <v>262</v>
      </c>
      <c r="AU175" s="25" t="s">
        <v>92</v>
      </c>
      <c r="AY175" s="25" t="s">
        <v>261</v>
      </c>
      <c r="BE175" s="238">
        <f>IF(N175="základní",J175,0)</f>
        <v>0</v>
      </c>
      <c r="BF175" s="238">
        <f>IF(N175="snížená",J175,0)</f>
        <v>0</v>
      </c>
      <c r="BG175" s="238">
        <f>IF(N175="zákl. přenesená",J175,0)</f>
        <v>0</v>
      </c>
      <c r="BH175" s="238">
        <f>IF(N175="sníž. přenesená",J175,0)</f>
        <v>0</v>
      </c>
      <c r="BI175" s="238">
        <f>IF(N175="nulová",J175,0)</f>
        <v>0</v>
      </c>
      <c r="BJ175" s="25" t="s">
        <v>24</v>
      </c>
      <c r="BK175" s="238">
        <f>ROUND(I175*H175,2)</f>
        <v>0</v>
      </c>
      <c r="BL175" s="25" t="s">
        <v>287</v>
      </c>
      <c r="BM175" s="25" t="s">
        <v>1193</v>
      </c>
    </row>
    <row r="176" spans="2:47" s="1" customFormat="1" ht="13.5">
      <c r="B176" s="48"/>
      <c r="C176" s="76"/>
      <c r="D176" s="239" t="s">
        <v>269</v>
      </c>
      <c r="E176" s="76"/>
      <c r="F176" s="240" t="s">
        <v>763</v>
      </c>
      <c r="G176" s="76"/>
      <c r="H176" s="76"/>
      <c r="I176" s="198"/>
      <c r="J176" s="76"/>
      <c r="K176" s="76"/>
      <c r="L176" s="74"/>
      <c r="M176" s="241"/>
      <c r="N176" s="49"/>
      <c r="O176" s="49"/>
      <c r="P176" s="49"/>
      <c r="Q176" s="49"/>
      <c r="R176" s="49"/>
      <c r="S176" s="49"/>
      <c r="T176" s="97"/>
      <c r="AT176" s="25" t="s">
        <v>269</v>
      </c>
      <c r="AU176" s="25" t="s">
        <v>92</v>
      </c>
    </row>
    <row r="177" spans="2:47" s="1" customFormat="1" ht="13.5">
      <c r="B177" s="48"/>
      <c r="C177" s="76"/>
      <c r="D177" s="239" t="s">
        <v>343</v>
      </c>
      <c r="E177" s="76"/>
      <c r="F177" s="242" t="s">
        <v>764</v>
      </c>
      <c r="G177" s="76"/>
      <c r="H177" s="76"/>
      <c r="I177" s="198"/>
      <c r="J177" s="76"/>
      <c r="K177" s="76"/>
      <c r="L177" s="74"/>
      <c r="M177" s="241"/>
      <c r="N177" s="49"/>
      <c r="O177" s="49"/>
      <c r="P177" s="49"/>
      <c r="Q177" s="49"/>
      <c r="R177" s="49"/>
      <c r="S177" s="49"/>
      <c r="T177" s="97"/>
      <c r="AT177" s="25" t="s">
        <v>343</v>
      </c>
      <c r="AU177" s="25" t="s">
        <v>92</v>
      </c>
    </row>
    <row r="178" spans="2:47" s="1" customFormat="1" ht="13.5">
      <c r="B178" s="48"/>
      <c r="C178" s="76"/>
      <c r="D178" s="239" t="s">
        <v>271</v>
      </c>
      <c r="E178" s="76"/>
      <c r="F178" s="242" t="s">
        <v>1194</v>
      </c>
      <c r="G178" s="76"/>
      <c r="H178" s="76"/>
      <c r="I178" s="198"/>
      <c r="J178" s="76"/>
      <c r="K178" s="76"/>
      <c r="L178" s="74"/>
      <c r="M178" s="241"/>
      <c r="N178" s="49"/>
      <c r="O178" s="49"/>
      <c r="P178" s="49"/>
      <c r="Q178" s="49"/>
      <c r="R178" s="49"/>
      <c r="S178" s="49"/>
      <c r="T178" s="97"/>
      <c r="AT178" s="25" t="s">
        <v>271</v>
      </c>
      <c r="AU178" s="25" t="s">
        <v>92</v>
      </c>
    </row>
    <row r="179" spans="2:51" s="12" customFormat="1" ht="13.5">
      <c r="B179" s="253"/>
      <c r="C179" s="254"/>
      <c r="D179" s="239" t="s">
        <v>278</v>
      </c>
      <c r="E179" s="255" t="s">
        <v>40</v>
      </c>
      <c r="F179" s="256" t="s">
        <v>1195</v>
      </c>
      <c r="G179" s="254"/>
      <c r="H179" s="257">
        <v>1.74</v>
      </c>
      <c r="I179" s="258"/>
      <c r="J179" s="254"/>
      <c r="K179" s="254"/>
      <c r="L179" s="259"/>
      <c r="M179" s="260"/>
      <c r="N179" s="261"/>
      <c r="O179" s="261"/>
      <c r="P179" s="261"/>
      <c r="Q179" s="261"/>
      <c r="R179" s="261"/>
      <c r="S179" s="261"/>
      <c r="T179" s="262"/>
      <c r="AT179" s="263" t="s">
        <v>278</v>
      </c>
      <c r="AU179" s="263" t="s">
        <v>92</v>
      </c>
      <c r="AV179" s="12" t="s">
        <v>92</v>
      </c>
      <c r="AW179" s="12" t="s">
        <v>47</v>
      </c>
      <c r="AX179" s="12" t="s">
        <v>84</v>
      </c>
      <c r="AY179" s="263" t="s">
        <v>261</v>
      </c>
    </row>
    <row r="180" spans="2:51" s="12" customFormat="1" ht="13.5">
      <c r="B180" s="253"/>
      <c r="C180" s="254"/>
      <c r="D180" s="239" t="s">
        <v>278</v>
      </c>
      <c r="E180" s="255" t="s">
        <v>40</v>
      </c>
      <c r="F180" s="256" t="s">
        <v>1196</v>
      </c>
      <c r="G180" s="254"/>
      <c r="H180" s="257">
        <v>0.27</v>
      </c>
      <c r="I180" s="258"/>
      <c r="J180" s="254"/>
      <c r="K180" s="254"/>
      <c r="L180" s="259"/>
      <c r="M180" s="260"/>
      <c r="N180" s="261"/>
      <c r="O180" s="261"/>
      <c r="P180" s="261"/>
      <c r="Q180" s="261"/>
      <c r="R180" s="261"/>
      <c r="S180" s="261"/>
      <c r="T180" s="262"/>
      <c r="AT180" s="263" t="s">
        <v>278</v>
      </c>
      <c r="AU180" s="263" t="s">
        <v>92</v>
      </c>
      <c r="AV180" s="12" t="s">
        <v>92</v>
      </c>
      <c r="AW180" s="12" t="s">
        <v>47</v>
      </c>
      <c r="AX180" s="12" t="s">
        <v>84</v>
      </c>
      <c r="AY180" s="263" t="s">
        <v>261</v>
      </c>
    </row>
    <row r="181" spans="2:51" s="12" customFormat="1" ht="13.5">
      <c r="B181" s="253"/>
      <c r="C181" s="254"/>
      <c r="D181" s="239" t="s">
        <v>278</v>
      </c>
      <c r="E181" s="255" t="s">
        <v>40</v>
      </c>
      <c r="F181" s="256" t="s">
        <v>1197</v>
      </c>
      <c r="G181" s="254"/>
      <c r="H181" s="257">
        <v>0.48</v>
      </c>
      <c r="I181" s="258"/>
      <c r="J181" s="254"/>
      <c r="K181" s="254"/>
      <c r="L181" s="259"/>
      <c r="M181" s="260"/>
      <c r="N181" s="261"/>
      <c r="O181" s="261"/>
      <c r="P181" s="261"/>
      <c r="Q181" s="261"/>
      <c r="R181" s="261"/>
      <c r="S181" s="261"/>
      <c r="T181" s="262"/>
      <c r="AT181" s="263" t="s">
        <v>278</v>
      </c>
      <c r="AU181" s="263" t="s">
        <v>92</v>
      </c>
      <c r="AV181" s="12" t="s">
        <v>92</v>
      </c>
      <c r="AW181" s="12" t="s">
        <v>47</v>
      </c>
      <c r="AX181" s="12" t="s">
        <v>84</v>
      </c>
      <c r="AY181" s="263" t="s">
        <v>261</v>
      </c>
    </row>
    <row r="182" spans="2:51" s="12" customFormat="1" ht="13.5">
      <c r="B182" s="253"/>
      <c r="C182" s="254"/>
      <c r="D182" s="239" t="s">
        <v>278</v>
      </c>
      <c r="E182" s="255" t="s">
        <v>40</v>
      </c>
      <c r="F182" s="256" t="s">
        <v>1198</v>
      </c>
      <c r="G182" s="254"/>
      <c r="H182" s="257">
        <v>0.18</v>
      </c>
      <c r="I182" s="258"/>
      <c r="J182" s="254"/>
      <c r="K182" s="254"/>
      <c r="L182" s="259"/>
      <c r="M182" s="260"/>
      <c r="N182" s="261"/>
      <c r="O182" s="261"/>
      <c r="P182" s="261"/>
      <c r="Q182" s="261"/>
      <c r="R182" s="261"/>
      <c r="S182" s="261"/>
      <c r="T182" s="262"/>
      <c r="AT182" s="263" t="s">
        <v>278</v>
      </c>
      <c r="AU182" s="263" t="s">
        <v>92</v>
      </c>
      <c r="AV182" s="12" t="s">
        <v>92</v>
      </c>
      <c r="AW182" s="12" t="s">
        <v>47</v>
      </c>
      <c r="AX182" s="12" t="s">
        <v>84</v>
      </c>
      <c r="AY182" s="263" t="s">
        <v>261</v>
      </c>
    </row>
    <row r="183" spans="2:51" s="15" customFormat="1" ht="13.5">
      <c r="B183" s="290"/>
      <c r="C183" s="291"/>
      <c r="D183" s="239" t="s">
        <v>278</v>
      </c>
      <c r="E183" s="292" t="s">
        <v>40</v>
      </c>
      <c r="F183" s="293" t="s">
        <v>380</v>
      </c>
      <c r="G183" s="291"/>
      <c r="H183" s="294">
        <v>2.67</v>
      </c>
      <c r="I183" s="295"/>
      <c r="J183" s="291"/>
      <c r="K183" s="291"/>
      <c r="L183" s="296"/>
      <c r="M183" s="297"/>
      <c r="N183" s="298"/>
      <c r="O183" s="298"/>
      <c r="P183" s="298"/>
      <c r="Q183" s="298"/>
      <c r="R183" s="298"/>
      <c r="S183" s="298"/>
      <c r="T183" s="299"/>
      <c r="AT183" s="300" t="s">
        <v>278</v>
      </c>
      <c r="AU183" s="300" t="s">
        <v>92</v>
      </c>
      <c r="AV183" s="15" t="s">
        <v>287</v>
      </c>
      <c r="AW183" s="15" t="s">
        <v>47</v>
      </c>
      <c r="AX183" s="15" t="s">
        <v>24</v>
      </c>
      <c r="AY183" s="300" t="s">
        <v>261</v>
      </c>
    </row>
    <row r="184" spans="2:65" s="1" customFormat="1" ht="14.4" customHeight="1">
      <c r="B184" s="48"/>
      <c r="C184" s="228" t="s">
        <v>584</v>
      </c>
      <c r="D184" s="228" t="s">
        <v>262</v>
      </c>
      <c r="E184" s="229" t="s">
        <v>1199</v>
      </c>
      <c r="F184" s="230" t="s">
        <v>1200</v>
      </c>
      <c r="G184" s="231" t="s">
        <v>340</v>
      </c>
      <c r="H184" s="232">
        <v>5.42</v>
      </c>
      <c r="I184" s="233"/>
      <c r="J184" s="232">
        <f>ROUND(I184*H184,2)</f>
        <v>0</v>
      </c>
      <c r="K184" s="230" t="s">
        <v>266</v>
      </c>
      <c r="L184" s="74"/>
      <c r="M184" s="234" t="s">
        <v>40</v>
      </c>
      <c r="N184" s="235" t="s">
        <v>55</v>
      </c>
      <c r="O184" s="49"/>
      <c r="P184" s="236">
        <f>O184*H184</f>
        <v>0</v>
      </c>
      <c r="Q184" s="236">
        <v>0</v>
      </c>
      <c r="R184" s="236">
        <f>Q184*H184</f>
        <v>0</v>
      </c>
      <c r="S184" s="236">
        <v>0</v>
      </c>
      <c r="T184" s="237">
        <f>S184*H184</f>
        <v>0</v>
      </c>
      <c r="AR184" s="25" t="s">
        <v>287</v>
      </c>
      <c r="AT184" s="25" t="s">
        <v>262</v>
      </c>
      <c r="AU184" s="25" t="s">
        <v>92</v>
      </c>
      <c r="AY184" s="25" t="s">
        <v>261</v>
      </c>
      <c r="BE184" s="238">
        <f>IF(N184="základní",J184,0)</f>
        <v>0</v>
      </c>
      <c r="BF184" s="238">
        <f>IF(N184="snížená",J184,0)</f>
        <v>0</v>
      </c>
      <c r="BG184" s="238">
        <f>IF(N184="zákl. přenesená",J184,0)</f>
        <v>0</v>
      </c>
      <c r="BH184" s="238">
        <f>IF(N184="sníž. přenesená",J184,0)</f>
        <v>0</v>
      </c>
      <c r="BI184" s="238">
        <f>IF(N184="nulová",J184,0)</f>
        <v>0</v>
      </c>
      <c r="BJ184" s="25" t="s">
        <v>24</v>
      </c>
      <c r="BK184" s="238">
        <f>ROUND(I184*H184,2)</f>
        <v>0</v>
      </c>
      <c r="BL184" s="25" t="s">
        <v>287</v>
      </c>
      <c r="BM184" s="25" t="s">
        <v>1201</v>
      </c>
    </row>
    <row r="185" spans="2:47" s="1" customFormat="1" ht="13.5">
      <c r="B185" s="48"/>
      <c r="C185" s="76"/>
      <c r="D185" s="239" t="s">
        <v>269</v>
      </c>
      <c r="E185" s="76"/>
      <c r="F185" s="240" t="s">
        <v>1202</v>
      </c>
      <c r="G185" s="76"/>
      <c r="H185" s="76"/>
      <c r="I185" s="198"/>
      <c r="J185" s="76"/>
      <c r="K185" s="76"/>
      <c r="L185" s="74"/>
      <c r="M185" s="241"/>
      <c r="N185" s="49"/>
      <c r="O185" s="49"/>
      <c r="P185" s="49"/>
      <c r="Q185" s="49"/>
      <c r="R185" s="49"/>
      <c r="S185" s="49"/>
      <c r="T185" s="97"/>
      <c r="AT185" s="25" t="s">
        <v>269</v>
      </c>
      <c r="AU185" s="25" t="s">
        <v>92</v>
      </c>
    </row>
    <row r="186" spans="2:47" s="1" customFormat="1" ht="13.5">
      <c r="B186" s="48"/>
      <c r="C186" s="76"/>
      <c r="D186" s="239" t="s">
        <v>343</v>
      </c>
      <c r="E186" s="76"/>
      <c r="F186" s="242" t="s">
        <v>764</v>
      </c>
      <c r="G186" s="76"/>
      <c r="H186" s="76"/>
      <c r="I186" s="198"/>
      <c r="J186" s="76"/>
      <c r="K186" s="76"/>
      <c r="L186" s="74"/>
      <c r="M186" s="241"/>
      <c r="N186" s="49"/>
      <c r="O186" s="49"/>
      <c r="P186" s="49"/>
      <c r="Q186" s="49"/>
      <c r="R186" s="49"/>
      <c r="S186" s="49"/>
      <c r="T186" s="97"/>
      <c r="AT186" s="25" t="s">
        <v>343</v>
      </c>
      <c r="AU186" s="25" t="s">
        <v>92</v>
      </c>
    </row>
    <row r="187" spans="2:47" s="1" customFormat="1" ht="13.5">
      <c r="B187" s="48"/>
      <c r="C187" s="76"/>
      <c r="D187" s="239" t="s">
        <v>271</v>
      </c>
      <c r="E187" s="76"/>
      <c r="F187" s="242" t="s">
        <v>1194</v>
      </c>
      <c r="G187" s="76"/>
      <c r="H187" s="76"/>
      <c r="I187" s="198"/>
      <c r="J187" s="76"/>
      <c r="K187" s="76"/>
      <c r="L187" s="74"/>
      <c r="M187" s="241"/>
      <c r="N187" s="49"/>
      <c r="O187" s="49"/>
      <c r="P187" s="49"/>
      <c r="Q187" s="49"/>
      <c r="R187" s="49"/>
      <c r="S187" s="49"/>
      <c r="T187" s="97"/>
      <c r="AT187" s="25" t="s">
        <v>271</v>
      </c>
      <c r="AU187" s="25" t="s">
        <v>92</v>
      </c>
    </row>
    <row r="188" spans="2:51" s="12" customFormat="1" ht="13.5">
      <c r="B188" s="253"/>
      <c r="C188" s="254"/>
      <c r="D188" s="239" t="s">
        <v>278</v>
      </c>
      <c r="E188" s="255" t="s">
        <v>40</v>
      </c>
      <c r="F188" s="256" t="s">
        <v>1203</v>
      </c>
      <c r="G188" s="254"/>
      <c r="H188" s="257">
        <v>1.44</v>
      </c>
      <c r="I188" s="258"/>
      <c r="J188" s="254"/>
      <c r="K188" s="254"/>
      <c r="L188" s="259"/>
      <c r="M188" s="260"/>
      <c r="N188" s="261"/>
      <c r="O188" s="261"/>
      <c r="P188" s="261"/>
      <c r="Q188" s="261"/>
      <c r="R188" s="261"/>
      <c r="S188" s="261"/>
      <c r="T188" s="262"/>
      <c r="AT188" s="263" t="s">
        <v>278</v>
      </c>
      <c r="AU188" s="263" t="s">
        <v>92</v>
      </c>
      <c r="AV188" s="12" t="s">
        <v>92</v>
      </c>
      <c r="AW188" s="12" t="s">
        <v>47</v>
      </c>
      <c r="AX188" s="12" t="s">
        <v>84</v>
      </c>
      <c r="AY188" s="263" t="s">
        <v>261</v>
      </c>
    </row>
    <row r="189" spans="2:51" s="12" customFormat="1" ht="13.5">
      <c r="B189" s="253"/>
      <c r="C189" s="254"/>
      <c r="D189" s="239" t="s">
        <v>278</v>
      </c>
      <c r="E189" s="255" t="s">
        <v>40</v>
      </c>
      <c r="F189" s="256" t="s">
        <v>1204</v>
      </c>
      <c r="G189" s="254"/>
      <c r="H189" s="257">
        <v>3.98</v>
      </c>
      <c r="I189" s="258"/>
      <c r="J189" s="254"/>
      <c r="K189" s="254"/>
      <c r="L189" s="259"/>
      <c r="M189" s="260"/>
      <c r="N189" s="261"/>
      <c r="O189" s="261"/>
      <c r="P189" s="261"/>
      <c r="Q189" s="261"/>
      <c r="R189" s="261"/>
      <c r="S189" s="261"/>
      <c r="T189" s="262"/>
      <c r="AT189" s="263" t="s">
        <v>278</v>
      </c>
      <c r="AU189" s="263" t="s">
        <v>92</v>
      </c>
      <c r="AV189" s="12" t="s">
        <v>92</v>
      </c>
      <c r="AW189" s="12" t="s">
        <v>47</v>
      </c>
      <c r="AX189" s="12" t="s">
        <v>84</v>
      </c>
      <c r="AY189" s="263" t="s">
        <v>261</v>
      </c>
    </row>
    <row r="190" spans="2:51" s="15" customFormat="1" ht="13.5">
      <c r="B190" s="290"/>
      <c r="C190" s="291"/>
      <c r="D190" s="239" t="s">
        <v>278</v>
      </c>
      <c r="E190" s="292" t="s">
        <v>40</v>
      </c>
      <c r="F190" s="293" t="s">
        <v>380</v>
      </c>
      <c r="G190" s="291"/>
      <c r="H190" s="294">
        <v>5.42</v>
      </c>
      <c r="I190" s="295"/>
      <c r="J190" s="291"/>
      <c r="K190" s="291"/>
      <c r="L190" s="296"/>
      <c r="M190" s="297"/>
      <c r="N190" s="298"/>
      <c r="O190" s="298"/>
      <c r="P190" s="298"/>
      <c r="Q190" s="298"/>
      <c r="R190" s="298"/>
      <c r="S190" s="298"/>
      <c r="T190" s="299"/>
      <c r="AT190" s="300" t="s">
        <v>278</v>
      </c>
      <c r="AU190" s="300" t="s">
        <v>92</v>
      </c>
      <c r="AV190" s="15" t="s">
        <v>287</v>
      </c>
      <c r="AW190" s="15" t="s">
        <v>47</v>
      </c>
      <c r="AX190" s="15" t="s">
        <v>24</v>
      </c>
      <c r="AY190" s="300" t="s">
        <v>261</v>
      </c>
    </row>
    <row r="191" spans="2:65" s="1" customFormat="1" ht="14.4" customHeight="1">
      <c r="B191" s="48"/>
      <c r="C191" s="228" t="s">
        <v>9</v>
      </c>
      <c r="D191" s="228" t="s">
        <v>262</v>
      </c>
      <c r="E191" s="229" t="s">
        <v>767</v>
      </c>
      <c r="F191" s="230" t="s">
        <v>768</v>
      </c>
      <c r="G191" s="231" t="s">
        <v>504</v>
      </c>
      <c r="H191" s="232">
        <v>48.59</v>
      </c>
      <c r="I191" s="233"/>
      <c r="J191" s="232">
        <f>ROUND(I191*H191,2)</f>
        <v>0</v>
      </c>
      <c r="K191" s="230" t="s">
        <v>266</v>
      </c>
      <c r="L191" s="74"/>
      <c r="M191" s="234" t="s">
        <v>40</v>
      </c>
      <c r="N191" s="235" t="s">
        <v>55</v>
      </c>
      <c r="O191" s="49"/>
      <c r="P191" s="236">
        <f>O191*H191</f>
        <v>0</v>
      </c>
      <c r="Q191" s="236">
        <v>0.0076543822</v>
      </c>
      <c r="R191" s="236">
        <f>Q191*H191</f>
        <v>0.371926431098</v>
      </c>
      <c r="S191" s="236">
        <v>0</v>
      </c>
      <c r="T191" s="237">
        <f>S191*H191</f>
        <v>0</v>
      </c>
      <c r="AR191" s="25" t="s">
        <v>287</v>
      </c>
      <c r="AT191" s="25" t="s">
        <v>262</v>
      </c>
      <c r="AU191" s="25" t="s">
        <v>92</v>
      </c>
      <c r="AY191" s="25" t="s">
        <v>261</v>
      </c>
      <c r="BE191" s="238">
        <f>IF(N191="základní",J191,0)</f>
        <v>0</v>
      </c>
      <c r="BF191" s="238">
        <f>IF(N191="snížená",J191,0)</f>
        <v>0</v>
      </c>
      <c r="BG191" s="238">
        <f>IF(N191="zákl. přenesená",J191,0)</f>
        <v>0</v>
      </c>
      <c r="BH191" s="238">
        <f>IF(N191="sníž. přenesená",J191,0)</f>
        <v>0</v>
      </c>
      <c r="BI191" s="238">
        <f>IF(N191="nulová",J191,0)</f>
        <v>0</v>
      </c>
      <c r="BJ191" s="25" t="s">
        <v>24</v>
      </c>
      <c r="BK191" s="238">
        <f>ROUND(I191*H191,2)</f>
        <v>0</v>
      </c>
      <c r="BL191" s="25" t="s">
        <v>287</v>
      </c>
      <c r="BM191" s="25" t="s">
        <v>1205</v>
      </c>
    </row>
    <row r="192" spans="2:47" s="1" customFormat="1" ht="13.5">
      <c r="B192" s="48"/>
      <c r="C192" s="76"/>
      <c r="D192" s="239" t="s">
        <v>269</v>
      </c>
      <c r="E192" s="76"/>
      <c r="F192" s="240" t="s">
        <v>770</v>
      </c>
      <c r="G192" s="76"/>
      <c r="H192" s="76"/>
      <c r="I192" s="198"/>
      <c r="J192" s="76"/>
      <c r="K192" s="76"/>
      <c r="L192" s="74"/>
      <c r="M192" s="241"/>
      <c r="N192" s="49"/>
      <c r="O192" s="49"/>
      <c r="P192" s="49"/>
      <c r="Q192" s="49"/>
      <c r="R192" s="49"/>
      <c r="S192" s="49"/>
      <c r="T192" s="97"/>
      <c r="AT192" s="25" t="s">
        <v>269</v>
      </c>
      <c r="AU192" s="25" t="s">
        <v>92</v>
      </c>
    </row>
    <row r="193" spans="2:47" s="1" customFormat="1" ht="13.5">
      <c r="B193" s="48"/>
      <c r="C193" s="76"/>
      <c r="D193" s="239" t="s">
        <v>343</v>
      </c>
      <c r="E193" s="76"/>
      <c r="F193" s="242" t="s">
        <v>771</v>
      </c>
      <c r="G193" s="76"/>
      <c r="H193" s="76"/>
      <c r="I193" s="198"/>
      <c r="J193" s="76"/>
      <c r="K193" s="76"/>
      <c r="L193" s="74"/>
      <c r="M193" s="241"/>
      <c r="N193" s="49"/>
      <c r="O193" s="49"/>
      <c r="P193" s="49"/>
      <c r="Q193" s="49"/>
      <c r="R193" s="49"/>
      <c r="S193" s="49"/>
      <c r="T193" s="97"/>
      <c r="AT193" s="25" t="s">
        <v>343</v>
      </c>
      <c r="AU193" s="25" t="s">
        <v>92</v>
      </c>
    </row>
    <row r="194" spans="2:51" s="12" customFormat="1" ht="13.5">
      <c r="B194" s="253"/>
      <c r="C194" s="254"/>
      <c r="D194" s="239" t="s">
        <v>278</v>
      </c>
      <c r="E194" s="255" t="s">
        <v>40</v>
      </c>
      <c r="F194" s="256" t="s">
        <v>1206</v>
      </c>
      <c r="G194" s="254"/>
      <c r="H194" s="257">
        <v>13.09</v>
      </c>
      <c r="I194" s="258"/>
      <c r="J194" s="254"/>
      <c r="K194" s="254"/>
      <c r="L194" s="259"/>
      <c r="M194" s="260"/>
      <c r="N194" s="261"/>
      <c r="O194" s="261"/>
      <c r="P194" s="261"/>
      <c r="Q194" s="261"/>
      <c r="R194" s="261"/>
      <c r="S194" s="261"/>
      <c r="T194" s="262"/>
      <c r="AT194" s="263" t="s">
        <v>278</v>
      </c>
      <c r="AU194" s="263" t="s">
        <v>92</v>
      </c>
      <c r="AV194" s="12" t="s">
        <v>92</v>
      </c>
      <c r="AW194" s="12" t="s">
        <v>47</v>
      </c>
      <c r="AX194" s="12" t="s">
        <v>84</v>
      </c>
      <c r="AY194" s="263" t="s">
        <v>261</v>
      </c>
    </row>
    <row r="195" spans="2:51" s="12" customFormat="1" ht="13.5">
      <c r="B195" s="253"/>
      <c r="C195" s="254"/>
      <c r="D195" s="239" t="s">
        <v>278</v>
      </c>
      <c r="E195" s="255" t="s">
        <v>40</v>
      </c>
      <c r="F195" s="256" t="s">
        <v>1207</v>
      </c>
      <c r="G195" s="254"/>
      <c r="H195" s="257">
        <v>4.4</v>
      </c>
      <c r="I195" s="258"/>
      <c r="J195" s="254"/>
      <c r="K195" s="254"/>
      <c r="L195" s="259"/>
      <c r="M195" s="260"/>
      <c r="N195" s="261"/>
      <c r="O195" s="261"/>
      <c r="P195" s="261"/>
      <c r="Q195" s="261"/>
      <c r="R195" s="261"/>
      <c r="S195" s="261"/>
      <c r="T195" s="262"/>
      <c r="AT195" s="263" t="s">
        <v>278</v>
      </c>
      <c r="AU195" s="263" t="s">
        <v>92</v>
      </c>
      <c r="AV195" s="12" t="s">
        <v>92</v>
      </c>
      <c r="AW195" s="12" t="s">
        <v>47</v>
      </c>
      <c r="AX195" s="12" t="s">
        <v>84</v>
      </c>
      <c r="AY195" s="263" t="s">
        <v>261</v>
      </c>
    </row>
    <row r="196" spans="2:51" s="12" customFormat="1" ht="13.5">
      <c r="B196" s="253"/>
      <c r="C196" s="254"/>
      <c r="D196" s="239" t="s">
        <v>278</v>
      </c>
      <c r="E196" s="255" t="s">
        <v>40</v>
      </c>
      <c r="F196" s="256" t="s">
        <v>1208</v>
      </c>
      <c r="G196" s="254"/>
      <c r="H196" s="257">
        <v>5.6</v>
      </c>
      <c r="I196" s="258"/>
      <c r="J196" s="254"/>
      <c r="K196" s="254"/>
      <c r="L196" s="259"/>
      <c r="M196" s="260"/>
      <c r="N196" s="261"/>
      <c r="O196" s="261"/>
      <c r="P196" s="261"/>
      <c r="Q196" s="261"/>
      <c r="R196" s="261"/>
      <c r="S196" s="261"/>
      <c r="T196" s="262"/>
      <c r="AT196" s="263" t="s">
        <v>278</v>
      </c>
      <c r="AU196" s="263" t="s">
        <v>92</v>
      </c>
      <c r="AV196" s="12" t="s">
        <v>92</v>
      </c>
      <c r="AW196" s="12" t="s">
        <v>47</v>
      </c>
      <c r="AX196" s="12" t="s">
        <v>84</v>
      </c>
      <c r="AY196" s="263" t="s">
        <v>261</v>
      </c>
    </row>
    <row r="197" spans="2:51" s="12" customFormat="1" ht="13.5">
      <c r="B197" s="253"/>
      <c r="C197" s="254"/>
      <c r="D197" s="239" t="s">
        <v>278</v>
      </c>
      <c r="E197" s="255" t="s">
        <v>40</v>
      </c>
      <c r="F197" s="256" t="s">
        <v>1209</v>
      </c>
      <c r="G197" s="254"/>
      <c r="H197" s="257">
        <v>22.55</v>
      </c>
      <c r="I197" s="258"/>
      <c r="J197" s="254"/>
      <c r="K197" s="254"/>
      <c r="L197" s="259"/>
      <c r="M197" s="260"/>
      <c r="N197" s="261"/>
      <c r="O197" s="261"/>
      <c r="P197" s="261"/>
      <c r="Q197" s="261"/>
      <c r="R197" s="261"/>
      <c r="S197" s="261"/>
      <c r="T197" s="262"/>
      <c r="AT197" s="263" t="s">
        <v>278</v>
      </c>
      <c r="AU197" s="263" t="s">
        <v>92</v>
      </c>
      <c r="AV197" s="12" t="s">
        <v>92</v>
      </c>
      <c r="AW197" s="12" t="s">
        <v>47</v>
      </c>
      <c r="AX197" s="12" t="s">
        <v>84</v>
      </c>
      <c r="AY197" s="263" t="s">
        <v>261</v>
      </c>
    </row>
    <row r="198" spans="2:51" s="12" customFormat="1" ht="13.5">
      <c r="B198" s="253"/>
      <c r="C198" s="254"/>
      <c r="D198" s="239" t="s">
        <v>278</v>
      </c>
      <c r="E198" s="255" t="s">
        <v>40</v>
      </c>
      <c r="F198" s="256" t="s">
        <v>1210</v>
      </c>
      <c r="G198" s="254"/>
      <c r="H198" s="257">
        <v>1.05</v>
      </c>
      <c r="I198" s="258"/>
      <c r="J198" s="254"/>
      <c r="K198" s="254"/>
      <c r="L198" s="259"/>
      <c r="M198" s="260"/>
      <c r="N198" s="261"/>
      <c r="O198" s="261"/>
      <c r="P198" s="261"/>
      <c r="Q198" s="261"/>
      <c r="R198" s="261"/>
      <c r="S198" s="261"/>
      <c r="T198" s="262"/>
      <c r="AT198" s="263" t="s">
        <v>278</v>
      </c>
      <c r="AU198" s="263" t="s">
        <v>92</v>
      </c>
      <c r="AV198" s="12" t="s">
        <v>92</v>
      </c>
      <c r="AW198" s="12" t="s">
        <v>47</v>
      </c>
      <c r="AX198" s="12" t="s">
        <v>84</v>
      </c>
      <c r="AY198" s="263" t="s">
        <v>261</v>
      </c>
    </row>
    <row r="199" spans="2:51" s="12" customFormat="1" ht="13.5">
      <c r="B199" s="253"/>
      <c r="C199" s="254"/>
      <c r="D199" s="239" t="s">
        <v>278</v>
      </c>
      <c r="E199" s="255" t="s">
        <v>40</v>
      </c>
      <c r="F199" s="256" t="s">
        <v>1211</v>
      </c>
      <c r="G199" s="254"/>
      <c r="H199" s="257">
        <v>1.9</v>
      </c>
      <c r="I199" s="258"/>
      <c r="J199" s="254"/>
      <c r="K199" s="254"/>
      <c r="L199" s="259"/>
      <c r="M199" s="260"/>
      <c r="N199" s="261"/>
      <c r="O199" s="261"/>
      <c r="P199" s="261"/>
      <c r="Q199" s="261"/>
      <c r="R199" s="261"/>
      <c r="S199" s="261"/>
      <c r="T199" s="262"/>
      <c r="AT199" s="263" t="s">
        <v>278</v>
      </c>
      <c r="AU199" s="263" t="s">
        <v>92</v>
      </c>
      <c r="AV199" s="12" t="s">
        <v>92</v>
      </c>
      <c r="AW199" s="12" t="s">
        <v>47</v>
      </c>
      <c r="AX199" s="12" t="s">
        <v>84</v>
      </c>
      <c r="AY199" s="263" t="s">
        <v>261</v>
      </c>
    </row>
    <row r="200" spans="2:51" s="15" customFormat="1" ht="13.5">
      <c r="B200" s="290"/>
      <c r="C200" s="291"/>
      <c r="D200" s="239" t="s">
        <v>278</v>
      </c>
      <c r="E200" s="292" t="s">
        <v>40</v>
      </c>
      <c r="F200" s="293" t="s">
        <v>380</v>
      </c>
      <c r="G200" s="291"/>
      <c r="H200" s="294">
        <v>48.59</v>
      </c>
      <c r="I200" s="295"/>
      <c r="J200" s="291"/>
      <c r="K200" s="291"/>
      <c r="L200" s="296"/>
      <c r="M200" s="297"/>
      <c r="N200" s="298"/>
      <c r="O200" s="298"/>
      <c r="P200" s="298"/>
      <c r="Q200" s="298"/>
      <c r="R200" s="298"/>
      <c r="S200" s="298"/>
      <c r="T200" s="299"/>
      <c r="AT200" s="300" t="s">
        <v>278</v>
      </c>
      <c r="AU200" s="300" t="s">
        <v>92</v>
      </c>
      <c r="AV200" s="15" t="s">
        <v>287</v>
      </c>
      <c r="AW200" s="15" t="s">
        <v>47</v>
      </c>
      <c r="AX200" s="15" t="s">
        <v>24</v>
      </c>
      <c r="AY200" s="300" t="s">
        <v>261</v>
      </c>
    </row>
    <row r="201" spans="2:65" s="1" customFormat="1" ht="14.4" customHeight="1">
      <c r="B201" s="48"/>
      <c r="C201" s="228" t="s">
        <v>595</v>
      </c>
      <c r="D201" s="228" t="s">
        <v>262</v>
      </c>
      <c r="E201" s="229" t="s">
        <v>774</v>
      </c>
      <c r="F201" s="230" t="s">
        <v>775</v>
      </c>
      <c r="G201" s="231" t="s">
        <v>504</v>
      </c>
      <c r="H201" s="232">
        <v>48.59</v>
      </c>
      <c r="I201" s="233"/>
      <c r="J201" s="232">
        <f>ROUND(I201*H201,2)</f>
        <v>0</v>
      </c>
      <c r="K201" s="230" t="s">
        <v>266</v>
      </c>
      <c r="L201" s="74"/>
      <c r="M201" s="234" t="s">
        <v>40</v>
      </c>
      <c r="N201" s="235" t="s">
        <v>55</v>
      </c>
      <c r="O201" s="49"/>
      <c r="P201" s="236">
        <f>O201*H201</f>
        <v>0</v>
      </c>
      <c r="Q201" s="236">
        <v>0.000856935</v>
      </c>
      <c r="R201" s="236">
        <f>Q201*H201</f>
        <v>0.04163847165</v>
      </c>
      <c r="S201" s="236">
        <v>0</v>
      </c>
      <c r="T201" s="237">
        <f>S201*H201</f>
        <v>0</v>
      </c>
      <c r="AR201" s="25" t="s">
        <v>287</v>
      </c>
      <c r="AT201" s="25" t="s">
        <v>262</v>
      </c>
      <c r="AU201" s="25" t="s">
        <v>92</v>
      </c>
      <c r="AY201" s="25" t="s">
        <v>261</v>
      </c>
      <c r="BE201" s="238">
        <f>IF(N201="základní",J201,0)</f>
        <v>0</v>
      </c>
      <c r="BF201" s="238">
        <f>IF(N201="snížená",J201,0)</f>
        <v>0</v>
      </c>
      <c r="BG201" s="238">
        <f>IF(N201="zákl. přenesená",J201,0)</f>
        <v>0</v>
      </c>
      <c r="BH201" s="238">
        <f>IF(N201="sníž. přenesená",J201,0)</f>
        <v>0</v>
      </c>
      <c r="BI201" s="238">
        <f>IF(N201="nulová",J201,0)</f>
        <v>0</v>
      </c>
      <c r="BJ201" s="25" t="s">
        <v>24</v>
      </c>
      <c r="BK201" s="238">
        <f>ROUND(I201*H201,2)</f>
        <v>0</v>
      </c>
      <c r="BL201" s="25" t="s">
        <v>287</v>
      </c>
      <c r="BM201" s="25" t="s">
        <v>1212</v>
      </c>
    </row>
    <row r="202" spans="2:47" s="1" customFormat="1" ht="13.5">
      <c r="B202" s="48"/>
      <c r="C202" s="76"/>
      <c r="D202" s="239" t="s">
        <v>269</v>
      </c>
      <c r="E202" s="76"/>
      <c r="F202" s="240" t="s">
        <v>777</v>
      </c>
      <c r="G202" s="76"/>
      <c r="H202" s="76"/>
      <c r="I202" s="198"/>
      <c r="J202" s="76"/>
      <c r="K202" s="76"/>
      <c r="L202" s="74"/>
      <c r="M202" s="241"/>
      <c r="N202" s="49"/>
      <c r="O202" s="49"/>
      <c r="P202" s="49"/>
      <c r="Q202" s="49"/>
      <c r="R202" s="49"/>
      <c r="S202" s="49"/>
      <c r="T202" s="97"/>
      <c r="AT202" s="25" t="s">
        <v>269</v>
      </c>
      <c r="AU202" s="25" t="s">
        <v>92</v>
      </c>
    </row>
    <row r="203" spans="2:47" s="1" customFormat="1" ht="13.5">
      <c r="B203" s="48"/>
      <c r="C203" s="76"/>
      <c r="D203" s="239" t="s">
        <v>343</v>
      </c>
      <c r="E203" s="76"/>
      <c r="F203" s="242" t="s">
        <v>771</v>
      </c>
      <c r="G203" s="76"/>
      <c r="H203" s="76"/>
      <c r="I203" s="198"/>
      <c r="J203" s="76"/>
      <c r="K203" s="76"/>
      <c r="L203" s="74"/>
      <c r="M203" s="241"/>
      <c r="N203" s="49"/>
      <c r="O203" s="49"/>
      <c r="P203" s="49"/>
      <c r="Q203" s="49"/>
      <c r="R203" s="49"/>
      <c r="S203" s="49"/>
      <c r="T203" s="97"/>
      <c r="AT203" s="25" t="s">
        <v>343</v>
      </c>
      <c r="AU203" s="25" t="s">
        <v>92</v>
      </c>
    </row>
    <row r="204" spans="2:65" s="1" customFormat="1" ht="22.8" customHeight="1">
      <c r="B204" s="48"/>
      <c r="C204" s="228" t="s">
        <v>601</v>
      </c>
      <c r="D204" s="228" t="s">
        <v>262</v>
      </c>
      <c r="E204" s="229" t="s">
        <v>1213</v>
      </c>
      <c r="F204" s="230" t="s">
        <v>1214</v>
      </c>
      <c r="G204" s="231" t="s">
        <v>363</v>
      </c>
      <c r="H204" s="232">
        <v>0.84</v>
      </c>
      <c r="I204" s="233"/>
      <c r="J204" s="232">
        <f>ROUND(I204*H204,2)</f>
        <v>0</v>
      </c>
      <c r="K204" s="230" t="s">
        <v>266</v>
      </c>
      <c r="L204" s="74"/>
      <c r="M204" s="234" t="s">
        <v>40</v>
      </c>
      <c r="N204" s="235" t="s">
        <v>55</v>
      </c>
      <c r="O204" s="49"/>
      <c r="P204" s="236">
        <f>O204*H204</f>
        <v>0</v>
      </c>
      <c r="Q204" s="236">
        <v>1.0300274384</v>
      </c>
      <c r="R204" s="236">
        <f>Q204*H204</f>
        <v>0.865223048256</v>
      </c>
      <c r="S204" s="236">
        <v>0</v>
      </c>
      <c r="T204" s="237">
        <f>S204*H204</f>
        <v>0</v>
      </c>
      <c r="AR204" s="25" t="s">
        <v>287</v>
      </c>
      <c r="AT204" s="25" t="s">
        <v>262</v>
      </c>
      <c r="AU204" s="25" t="s">
        <v>92</v>
      </c>
      <c r="AY204" s="25" t="s">
        <v>261</v>
      </c>
      <c r="BE204" s="238">
        <f>IF(N204="základní",J204,0)</f>
        <v>0</v>
      </c>
      <c r="BF204" s="238">
        <f>IF(N204="snížená",J204,0)</f>
        <v>0</v>
      </c>
      <c r="BG204" s="238">
        <f>IF(N204="zákl. přenesená",J204,0)</f>
        <v>0</v>
      </c>
      <c r="BH204" s="238">
        <f>IF(N204="sníž. přenesená",J204,0)</f>
        <v>0</v>
      </c>
      <c r="BI204" s="238">
        <f>IF(N204="nulová",J204,0)</f>
        <v>0</v>
      </c>
      <c r="BJ204" s="25" t="s">
        <v>24</v>
      </c>
      <c r="BK204" s="238">
        <f>ROUND(I204*H204,2)</f>
        <v>0</v>
      </c>
      <c r="BL204" s="25" t="s">
        <v>287</v>
      </c>
      <c r="BM204" s="25" t="s">
        <v>1215</v>
      </c>
    </row>
    <row r="205" spans="2:47" s="1" customFormat="1" ht="13.5">
      <c r="B205" s="48"/>
      <c r="C205" s="76"/>
      <c r="D205" s="239" t="s">
        <v>269</v>
      </c>
      <c r="E205" s="76"/>
      <c r="F205" s="240" t="s">
        <v>1216</v>
      </c>
      <c r="G205" s="76"/>
      <c r="H205" s="76"/>
      <c r="I205" s="198"/>
      <c r="J205" s="76"/>
      <c r="K205" s="76"/>
      <c r="L205" s="74"/>
      <c r="M205" s="241"/>
      <c r="N205" s="49"/>
      <c r="O205" s="49"/>
      <c r="P205" s="49"/>
      <c r="Q205" s="49"/>
      <c r="R205" s="49"/>
      <c r="S205" s="49"/>
      <c r="T205" s="97"/>
      <c r="AT205" s="25" t="s">
        <v>269</v>
      </c>
      <c r="AU205" s="25" t="s">
        <v>92</v>
      </c>
    </row>
    <row r="206" spans="2:47" s="1" customFormat="1" ht="13.5">
      <c r="B206" s="48"/>
      <c r="C206" s="76"/>
      <c r="D206" s="239" t="s">
        <v>343</v>
      </c>
      <c r="E206" s="76"/>
      <c r="F206" s="242" t="s">
        <v>1217</v>
      </c>
      <c r="G206" s="76"/>
      <c r="H206" s="76"/>
      <c r="I206" s="198"/>
      <c r="J206" s="76"/>
      <c r="K206" s="76"/>
      <c r="L206" s="74"/>
      <c r="M206" s="241"/>
      <c r="N206" s="49"/>
      <c r="O206" s="49"/>
      <c r="P206" s="49"/>
      <c r="Q206" s="49"/>
      <c r="R206" s="49"/>
      <c r="S206" s="49"/>
      <c r="T206" s="97"/>
      <c r="AT206" s="25" t="s">
        <v>343</v>
      </c>
      <c r="AU206" s="25" t="s">
        <v>92</v>
      </c>
    </row>
    <row r="207" spans="2:51" s="12" customFormat="1" ht="13.5">
      <c r="B207" s="253"/>
      <c r="C207" s="254"/>
      <c r="D207" s="239" t="s">
        <v>278</v>
      </c>
      <c r="E207" s="255" t="s">
        <v>40</v>
      </c>
      <c r="F207" s="256" t="s">
        <v>1218</v>
      </c>
      <c r="G207" s="254"/>
      <c r="H207" s="257">
        <v>0.06</v>
      </c>
      <c r="I207" s="258"/>
      <c r="J207" s="254"/>
      <c r="K207" s="254"/>
      <c r="L207" s="259"/>
      <c r="M207" s="260"/>
      <c r="N207" s="261"/>
      <c r="O207" s="261"/>
      <c r="P207" s="261"/>
      <c r="Q207" s="261"/>
      <c r="R207" s="261"/>
      <c r="S207" s="261"/>
      <c r="T207" s="262"/>
      <c r="AT207" s="263" t="s">
        <v>278</v>
      </c>
      <c r="AU207" s="263" t="s">
        <v>92</v>
      </c>
      <c r="AV207" s="12" t="s">
        <v>92</v>
      </c>
      <c r="AW207" s="12" t="s">
        <v>47</v>
      </c>
      <c r="AX207" s="12" t="s">
        <v>84</v>
      </c>
      <c r="AY207" s="263" t="s">
        <v>261</v>
      </c>
    </row>
    <row r="208" spans="2:51" s="12" customFormat="1" ht="13.5">
      <c r="B208" s="253"/>
      <c r="C208" s="254"/>
      <c r="D208" s="239" t="s">
        <v>278</v>
      </c>
      <c r="E208" s="255" t="s">
        <v>40</v>
      </c>
      <c r="F208" s="256" t="s">
        <v>1219</v>
      </c>
      <c r="G208" s="254"/>
      <c r="H208" s="257">
        <v>0.78</v>
      </c>
      <c r="I208" s="258"/>
      <c r="J208" s="254"/>
      <c r="K208" s="254"/>
      <c r="L208" s="259"/>
      <c r="M208" s="260"/>
      <c r="N208" s="261"/>
      <c r="O208" s="261"/>
      <c r="P208" s="261"/>
      <c r="Q208" s="261"/>
      <c r="R208" s="261"/>
      <c r="S208" s="261"/>
      <c r="T208" s="262"/>
      <c r="AT208" s="263" t="s">
        <v>278</v>
      </c>
      <c r="AU208" s="263" t="s">
        <v>92</v>
      </c>
      <c r="AV208" s="12" t="s">
        <v>92</v>
      </c>
      <c r="AW208" s="12" t="s">
        <v>47</v>
      </c>
      <c r="AX208" s="12" t="s">
        <v>84</v>
      </c>
      <c r="AY208" s="263" t="s">
        <v>261</v>
      </c>
    </row>
    <row r="209" spans="2:51" s="15" customFormat="1" ht="13.5">
      <c r="B209" s="290"/>
      <c r="C209" s="291"/>
      <c r="D209" s="239" t="s">
        <v>278</v>
      </c>
      <c r="E209" s="292" t="s">
        <v>40</v>
      </c>
      <c r="F209" s="293" t="s">
        <v>380</v>
      </c>
      <c r="G209" s="291"/>
      <c r="H209" s="294">
        <v>0.84</v>
      </c>
      <c r="I209" s="295"/>
      <c r="J209" s="291"/>
      <c r="K209" s="291"/>
      <c r="L209" s="296"/>
      <c r="M209" s="297"/>
      <c r="N209" s="298"/>
      <c r="O209" s="298"/>
      <c r="P209" s="298"/>
      <c r="Q209" s="298"/>
      <c r="R209" s="298"/>
      <c r="S209" s="298"/>
      <c r="T209" s="299"/>
      <c r="AT209" s="300" t="s">
        <v>278</v>
      </c>
      <c r="AU209" s="300" t="s">
        <v>92</v>
      </c>
      <c r="AV209" s="15" t="s">
        <v>287</v>
      </c>
      <c r="AW209" s="15" t="s">
        <v>47</v>
      </c>
      <c r="AX209" s="15" t="s">
        <v>24</v>
      </c>
      <c r="AY209" s="300" t="s">
        <v>261</v>
      </c>
    </row>
    <row r="210" spans="2:65" s="1" customFormat="1" ht="14.4" customHeight="1">
      <c r="B210" s="48"/>
      <c r="C210" s="228" t="s">
        <v>604</v>
      </c>
      <c r="D210" s="228" t="s">
        <v>262</v>
      </c>
      <c r="E210" s="229" t="s">
        <v>1220</v>
      </c>
      <c r="F210" s="230" t="s">
        <v>1221</v>
      </c>
      <c r="G210" s="231" t="s">
        <v>857</v>
      </c>
      <c r="H210" s="232">
        <v>1</v>
      </c>
      <c r="I210" s="233"/>
      <c r="J210" s="232">
        <f>ROUND(I210*H210,2)</f>
        <v>0</v>
      </c>
      <c r="K210" s="230" t="s">
        <v>266</v>
      </c>
      <c r="L210" s="74"/>
      <c r="M210" s="234" t="s">
        <v>40</v>
      </c>
      <c r="N210" s="235" t="s">
        <v>55</v>
      </c>
      <c r="O210" s="49"/>
      <c r="P210" s="236">
        <f>O210*H210</f>
        <v>0</v>
      </c>
      <c r="Q210" s="236">
        <v>0.004435</v>
      </c>
      <c r="R210" s="236">
        <f>Q210*H210</f>
        <v>0.004435</v>
      </c>
      <c r="S210" s="236">
        <v>0</v>
      </c>
      <c r="T210" s="237">
        <f>S210*H210</f>
        <v>0</v>
      </c>
      <c r="AR210" s="25" t="s">
        <v>287</v>
      </c>
      <c r="AT210" s="25" t="s">
        <v>262</v>
      </c>
      <c r="AU210" s="25" t="s">
        <v>92</v>
      </c>
      <c r="AY210" s="25" t="s">
        <v>261</v>
      </c>
      <c r="BE210" s="238">
        <f>IF(N210="základní",J210,0)</f>
        <v>0</v>
      </c>
      <c r="BF210" s="238">
        <f>IF(N210="snížená",J210,0)</f>
        <v>0</v>
      </c>
      <c r="BG210" s="238">
        <f>IF(N210="zákl. přenesená",J210,0)</f>
        <v>0</v>
      </c>
      <c r="BH210" s="238">
        <f>IF(N210="sníž. přenesená",J210,0)</f>
        <v>0</v>
      </c>
      <c r="BI210" s="238">
        <f>IF(N210="nulová",J210,0)</f>
        <v>0</v>
      </c>
      <c r="BJ210" s="25" t="s">
        <v>24</v>
      </c>
      <c r="BK210" s="238">
        <f>ROUND(I210*H210,2)</f>
        <v>0</v>
      </c>
      <c r="BL210" s="25" t="s">
        <v>287</v>
      </c>
      <c r="BM210" s="25" t="s">
        <v>1222</v>
      </c>
    </row>
    <row r="211" spans="2:47" s="1" customFormat="1" ht="13.5">
      <c r="B211" s="48"/>
      <c r="C211" s="76"/>
      <c r="D211" s="239" t="s">
        <v>269</v>
      </c>
      <c r="E211" s="76"/>
      <c r="F211" s="240" t="s">
        <v>1223</v>
      </c>
      <c r="G211" s="76"/>
      <c r="H211" s="76"/>
      <c r="I211" s="198"/>
      <c r="J211" s="76"/>
      <c r="K211" s="76"/>
      <c r="L211" s="74"/>
      <c r="M211" s="241"/>
      <c r="N211" s="49"/>
      <c r="O211" s="49"/>
      <c r="P211" s="49"/>
      <c r="Q211" s="49"/>
      <c r="R211" s="49"/>
      <c r="S211" s="49"/>
      <c r="T211" s="97"/>
      <c r="AT211" s="25" t="s">
        <v>269</v>
      </c>
      <c r="AU211" s="25" t="s">
        <v>92</v>
      </c>
    </row>
    <row r="212" spans="2:47" s="1" customFormat="1" ht="13.5">
      <c r="B212" s="48"/>
      <c r="C212" s="76"/>
      <c r="D212" s="239" t="s">
        <v>343</v>
      </c>
      <c r="E212" s="76"/>
      <c r="F212" s="242" t="s">
        <v>1224</v>
      </c>
      <c r="G212" s="76"/>
      <c r="H212" s="76"/>
      <c r="I212" s="198"/>
      <c r="J212" s="76"/>
      <c r="K212" s="76"/>
      <c r="L212" s="74"/>
      <c r="M212" s="241"/>
      <c r="N212" s="49"/>
      <c r="O212" s="49"/>
      <c r="P212" s="49"/>
      <c r="Q212" s="49"/>
      <c r="R212" s="49"/>
      <c r="S212" s="49"/>
      <c r="T212" s="97"/>
      <c r="AT212" s="25" t="s">
        <v>343</v>
      </c>
      <c r="AU212" s="25" t="s">
        <v>92</v>
      </c>
    </row>
    <row r="213" spans="2:47" s="1" customFormat="1" ht="13.5">
      <c r="B213" s="48"/>
      <c r="C213" s="76"/>
      <c r="D213" s="239" t="s">
        <v>271</v>
      </c>
      <c r="E213" s="76"/>
      <c r="F213" s="242" t="s">
        <v>1225</v>
      </c>
      <c r="G213" s="76"/>
      <c r="H213" s="76"/>
      <c r="I213" s="198"/>
      <c r="J213" s="76"/>
      <c r="K213" s="76"/>
      <c r="L213" s="74"/>
      <c r="M213" s="241"/>
      <c r="N213" s="49"/>
      <c r="O213" s="49"/>
      <c r="P213" s="49"/>
      <c r="Q213" s="49"/>
      <c r="R213" s="49"/>
      <c r="S213" s="49"/>
      <c r="T213" s="97"/>
      <c r="AT213" s="25" t="s">
        <v>271</v>
      </c>
      <c r="AU213" s="25" t="s">
        <v>92</v>
      </c>
    </row>
    <row r="214" spans="2:51" s="12" customFormat="1" ht="13.5">
      <c r="B214" s="253"/>
      <c r="C214" s="254"/>
      <c r="D214" s="239" t="s">
        <v>278</v>
      </c>
      <c r="E214" s="255" t="s">
        <v>40</v>
      </c>
      <c r="F214" s="256" t="s">
        <v>1226</v>
      </c>
      <c r="G214" s="254"/>
      <c r="H214" s="257">
        <v>1</v>
      </c>
      <c r="I214" s="258"/>
      <c r="J214" s="254"/>
      <c r="K214" s="254"/>
      <c r="L214" s="259"/>
      <c r="M214" s="260"/>
      <c r="N214" s="261"/>
      <c r="O214" s="261"/>
      <c r="P214" s="261"/>
      <c r="Q214" s="261"/>
      <c r="R214" s="261"/>
      <c r="S214" s="261"/>
      <c r="T214" s="262"/>
      <c r="AT214" s="263" t="s">
        <v>278</v>
      </c>
      <c r="AU214" s="263" t="s">
        <v>92</v>
      </c>
      <c r="AV214" s="12" t="s">
        <v>92</v>
      </c>
      <c r="AW214" s="12" t="s">
        <v>47</v>
      </c>
      <c r="AX214" s="12" t="s">
        <v>24</v>
      </c>
      <c r="AY214" s="263" t="s">
        <v>261</v>
      </c>
    </row>
    <row r="215" spans="2:65" s="1" customFormat="1" ht="14.4" customHeight="1">
      <c r="B215" s="48"/>
      <c r="C215" s="228" t="s">
        <v>607</v>
      </c>
      <c r="D215" s="228" t="s">
        <v>262</v>
      </c>
      <c r="E215" s="229" t="s">
        <v>1227</v>
      </c>
      <c r="F215" s="230" t="s">
        <v>1228</v>
      </c>
      <c r="G215" s="231" t="s">
        <v>474</v>
      </c>
      <c r="H215" s="232">
        <v>1</v>
      </c>
      <c r="I215" s="233"/>
      <c r="J215" s="232">
        <f>ROUND(I215*H215,2)</f>
        <v>0</v>
      </c>
      <c r="K215" s="230" t="s">
        <v>40</v>
      </c>
      <c r="L215" s="74"/>
      <c r="M215" s="234" t="s">
        <v>40</v>
      </c>
      <c r="N215" s="235" t="s">
        <v>55</v>
      </c>
      <c r="O215" s="49"/>
      <c r="P215" s="236">
        <f>O215*H215</f>
        <v>0</v>
      </c>
      <c r="Q215" s="236">
        <v>0.00016</v>
      </c>
      <c r="R215" s="236">
        <f>Q215*H215</f>
        <v>0.00016</v>
      </c>
      <c r="S215" s="236">
        <v>0</v>
      </c>
      <c r="T215" s="237">
        <f>S215*H215</f>
        <v>0</v>
      </c>
      <c r="AR215" s="25" t="s">
        <v>287</v>
      </c>
      <c r="AT215" s="25" t="s">
        <v>262</v>
      </c>
      <c r="AU215" s="25" t="s">
        <v>92</v>
      </c>
      <c r="AY215" s="25" t="s">
        <v>261</v>
      </c>
      <c r="BE215" s="238">
        <f>IF(N215="základní",J215,0)</f>
        <v>0</v>
      </c>
      <c r="BF215" s="238">
        <f>IF(N215="snížená",J215,0)</f>
        <v>0</v>
      </c>
      <c r="BG215" s="238">
        <f>IF(N215="zákl. přenesená",J215,0)</f>
        <v>0</v>
      </c>
      <c r="BH215" s="238">
        <f>IF(N215="sníž. přenesená",J215,0)</f>
        <v>0</v>
      </c>
      <c r="BI215" s="238">
        <f>IF(N215="nulová",J215,0)</f>
        <v>0</v>
      </c>
      <c r="BJ215" s="25" t="s">
        <v>24</v>
      </c>
      <c r="BK215" s="238">
        <f>ROUND(I215*H215,2)</f>
        <v>0</v>
      </c>
      <c r="BL215" s="25" t="s">
        <v>287</v>
      </c>
      <c r="BM215" s="25" t="s">
        <v>1229</v>
      </c>
    </row>
    <row r="216" spans="2:47" s="1" customFormat="1" ht="13.5">
      <c r="B216" s="48"/>
      <c r="C216" s="76"/>
      <c r="D216" s="239" t="s">
        <v>271</v>
      </c>
      <c r="E216" s="76"/>
      <c r="F216" s="242" t="s">
        <v>1230</v>
      </c>
      <c r="G216" s="76"/>
      <c r="H216" s="76"/>
      <c r="I216" s="198"/>
      <c r="J216" s="76"/>
      <c r="K216" s="76"/>
      <c r="L216" s="74"/>
      <c r="M216" s="241"/>
      <c r="N216" s="49"/>
      <c r="O216" s="49"/>
      <c r="P216" s="49"/>
      <c r="Q216" s="49"/>
      <c r="R216" s="49"/>
      <c r="S216" s="49"/>
      <c r="T216" s="97"/>
      <c r="AT216" s="25" t="s">
        <v>271</v>
      </c>
      <c r="AU216" s="25" t="s">
        <v>92</v>
      </c>
    </row>
    <row r="217" spans="2:63" s="10" customFormat="1" ht="29.85" customHeight="1">
      <c r="B217" s="214"/>
      <c r="C217" s="215"/>
      <c r="D217" s="216" t="s">
        <v>83</v>
      </c>
      <c r="E217" s="274" t="s">
        <v>287</v>
      </c>
      <c r="F217" s="274" t="s">
        <v>778</v>
      </c>
      <c r="G217" s="215"/>
      <c r="H217" s="215"/>
      <c r="I217" s="218"/>
      <c r="J217" s="275">
        <f>BK217</f>
        <v>0</v>
      </c>
      <c r="K217" s="215"/>
      <c r="L217" s="220"/>
      <c r="M217" s="221"/>
      <c r="N217" s="222"/>
      <c r="O217" s="222"/>
      <c r="P217" s="223">
        <f>SUM(P218:P234)</f>
        <v>0</v>
      </c>
      <c r="Q217" s="222"/>
      <c r="R217" s="223">
        <f>SUM(R218:R234)</f>
        <v>9.67414128</v>
      </c>
      <c r="S217" s="222"/>
      <c r="T217" s="224">
        <f>SUM(T218:T234)</f>
        <v>0</v>
      </c>
      <c r="AR217" s="225" t="s">
        <v>24</v>
      </c>
      <c r="AT217" s="226" t="s">
        <v>83</v>
      </c>
      <c r="AU217" s="226" t="s">
        <v>24</v>
      </c>
      <c r="AY217" s="225" t="s">
        <v>261</v>
      </c>
      <c r="BK217" s="227">
        <f>SUM(BK218:BK234)</f>
        <v>0</v>
      </c>
    </row>
    <row r="218" spans="2:65" s="1" customFormat="1" ht="22.8" customHeight="1">
      <c r="B218" s="48"/>
      <c r="C218" s="228" t="s">
        <v>615</v>
      </c>
      <c r="D218" s="228" t="s">
        <v>262</v>
      </c>
      <c r="E218" s="229" t="s">
        <v>780</v>
      </c>
      <c r="F218" s="230" t="s">
        <v>781</v>
      </c>
      <c r="G218" s="231" t="s">
        <v>504</v>
      </c>
      <c r="H218" s="232">
        <v>20.78</v>
      </c>
      <c r="I218" s="233"/>
      <c r="J218" s="232">
        <f>ROUND(I218*H218,2)</f>
        <v>0</v>
      </c>
      <c r="K218" s="230" t="s">
        <v>266</v>
      </c>
      <c r="L218" s="74"/>
      <c r="M218" s="234" t="s">
        <v>40</v>
      </c>
      <c r="N218" s="235" t="s">
        <v>55</v>
      </c>
      <c r="O218" s="49"/>
      <c r="P218" s="236">
        <f>O218*H218</f>
        <v>0</v>
      </c>
      <c r="Q218" s="236">
        <v>0.227976</v>
      </c>
      <c r="R218" s="236">
        <f>Q218*H218</f>
        <v>4.737341280000001</v>
      </c>
      <c r="S218" s="236">
        <v>0</v>
      </c>
      <c r="T218" s="237">
        <f>S218*H218</f>
        <v>0</v>
      </c>
      <c r="AR218" s="25" t="s">
        <v>287</v>
      </c>
      <c r="AT218" s="25" t="s">
        <v>262</v>
      </c>
      <c r="AU218" s="25" t="s">
        <v>92</v>
      </c>
      <c r="AY218" s="25" t="s">
        <v>261</v>
      </c>
      <c r="BE218" s="238">
        <f>IF(N218="základní",J218,0)</f>
        <v>0</v>
      </c>
      <c r="BF218" s="238">
        <f>IF(N218="snížená",J218,0)</f>
        <v>0</v>
      </c>
      <c r="BG218" s="238">
        <f>IF(N218="zákl. přenesená",J218,0)</f>
        <v>0</v>
      </c>
      <c r="BH218" s="238">
        <f>IF(N218="sníž. přenesená",J218,0)</f>
        <v>0</v>
      </c>
      <c r="BI218" s="238">
        <f>IF(N218="nulová",J218,0)</f>
        <v>0</v>
      </c>
      <c r="BJ218" s="25" t="s">
        <v>24</v>
      </c>
      <c r="BK218" s="238">
        <f>ROUND(I218*H218,2)</f>
        <v>0</v>
      </c>
      <c r="BL218" s="25" t="s">
        <v>287</v>
      </c>
      <c r="BM218" s="25" t="s">
        <v>1231</v>
      </c>
    </row>
    <row r="219" spans="2:47" s="1" customFormat="1" ht="13.5">
      <c r="B219" s="48"/>
      <c r="C219" s="76"/>
      <c r="D219" s="239" t="s">
        <v>269</v>
      </c>
      <c r="E219" s="76"/>
      <c r="F219" s="240" t="s">
        <v>783</v>
      </c>
      <c r="G219" s="76"/>
      <c r="H219" s="76"/>
      <c r="I219" s="198"/>
      <c r="J219" s="76"/>
      <c r="K219" s="76"/>
      <c r="L219" s="74"/>
      <c r="M219" s="241"/>
      <c r="N219" s="49"/>
      <c r="O219" s="49"/>
      <c r="P219" s="49"/>
      <c r="Q219" s="49"/>
      <c r="R219" s="49"/>
      <c r="S219" s="49"/>
      <c r="T219" s="97"/>
      <c r="AT219" s="25" t="s">
        <v>269</v>
      </c>
      <c r="AU219" s="25" t="s">
        <v>92</v>
      </c>
    </row>
    <row r="220" spans="2:47" s="1" customFormat="1" ht="13.5">
      <c r="B220" s="48"/>
      <c r="C220" s="76"/>
      <c r="D220" s="239" t="s">
        <v>343</v>
      </c>
      <c r="E220" s="76"/>
      <c r="F220" s="242" t="s">
        <v>784</v>
      </c>
      <c r="G220" s="76"/>
      <c r="H220" s="76"/>
      <c r="I220" s="198"/>
      <c r="J220" s="76"/>
      <c r="K220" s="76"/>
      <c r="L220" s="74"/>
      <c r="M220" s="241"/>
      <c r="N220" s="49"/>
      <c r="O220" s="49"/>
      <c r="P220" s="49"/>
      <c r="Q220" s="49"/>
      <c r="R220" s="49"/>
      <c r="S220" s="49"/>
      <c r="T220" s="97"/>
      <c r="AT220" s="25" t="s">
        <v>343</v>
      </c>
      <c r="AU220" s="25" t="s">
        <v>92</v>
      </c>
    </row>
    <row r="221" spans="2:51" s="12" customFormat="1" ht="13.5">
      <c r="B221" s="253"/>
      <c r="C221" s="254"/>
      <c r="D221" s="239" t="s">
        <v>278</v>
      </c>
      <c r="E221" s="255" t="s">
        <v>40</v>
      </c>
      <c r="F221" s="256" t="s">
        <v>1232</v>
      </c>
      <c r="G221" s="254"/>
      <c r="H221" s="257">
        <v>1.84</v>
      </c>
      <c r="I221" s="258"/>
      <c r="J221" s="254"/>
      <c r="K221" s="254"/>
      <c r="L221" s="259"/>
      <c r="M221" s="260"/>
      <c r="N221" s="261"/>
      <c r="O221" s="261"/>
      <c r="P221" s="261"/>
      <c r="Q221" s="261"/>
      <c r="R221" s="261"/>
      <c r="S221" s="261"/>
      <c r="T221" s="262"/>
      <c r="AT221" s="263" t="s">
        <v>278</v>
      </c>
      <c r="AU221" s="263" t="s">
        <v>92</v>
      </c>
      <c r="AV221" s="12" t="s">
        <v>92</v>
      </c>
      <c r="AW221" s="12" t="s">
        <v>47</v>
      </c>
      <c r="AX221" s="12" t="s">
        <v>84</v>
      </c>
      <c r="AY221" s="263" t="s">
        <v>261</v>
      </c>
    </row>
    <row r="222" spans="2:51" s="12" customFormat="1" ht="13.5">
      <c r="B222" s="253"/>
      <c r="C222" s="254"/>
      <c r="D222" s="239" t="s">
        <v>278</v>
      </c>
      <c r="E222" s="255" t="s">
        <v>40</v>
      </c>
      <c r="F222" s="256" t="s">
        <v>1233</v>
      </c>
      <c r="G222" s="254"/>
      <c r="H222" s="257">
        <v>1.96</v>
      </c>
      <c r="I222" s="258"/>
      <c r="J222" s="254"/>
      <c r="K222" s="254"/>
      <c r="L222" s="259"/>
      <c r="M222" s="260"/>
      <c r="N222" s="261"/>
      <c r="O222" s="261"/>
      <c r="P222" s="261"/>
      <c r="Q222" s="261"/>
      <c r="R222" s="261"/>
      <c r="S222" s="261"/>
      <c r="T222" s="262"/>
      <c r="AT222" s="263" t="s">
        <v>278</v>
      </c>
      <c r="AU222" s="263" t="s">
        <v>92</v>
      </c>
      <c r="AV222" s="12" t="s">
        <v>92</v>
      </c>
      <c r="AW222" s="12" t="s">
        <v>47</v>
      </c>
      <c r="AX222" s="12" t="s">
        <v>84</v>
      </c>
      <c r="AY222" s="263" t="s">
        <v>261</v>
      </c>
    </row>
    <row r="223" spans="2:51" s="12" customFormat="1" ht="13.5">
      <c r="B223" s="253"/>
      <c r="C223" s="254"/>
      <c r="D223" s="239" t="s">
        <v>278</v>
      </c>
      <c r="E223" s="255" t="s">
        <v>40</v>
      </c>
      <c r="F223" s="256" t="s">
        <v>1234</v>
      </c>
      <c r="G223" s="254"/>
      <c r="H223" s="257">
        <v>10.8</v>
      </c>
      <c r="I223" s="258"/>
      <c r="J223" s="254"/>
      <c r="K223" s="254"/>
      <c r="L223" s="259"/>
      <c r="M223" s="260"/>
      <c r="N223" s="261"/>
      <c r="O223" s="261"/>
      <c r="P223" s="261"/>
      <c r="Q223" s="261"/>
      <c r="R223" s="261"/>
      <c r="S223" s="261"/>
      <c r="T223" s="262"/>
      <c r="AT223" s="263" t="s">
        <v>278</v>
      </c>
      <c r="AU223" s="263" t="s">
        <v>92</v>
      </c>
      <c r="AV223" s="12" t="s">
        <v>92</v>
      </c>
      <c r="AW223" s="12" t="s">
        <v>47</v>
      </c>
      <c r="AX223" s="12" t="s">
        <v>84</v>
      </c>
      <c r="AY223" s="263" t="s">
        <v>261</v>
      </c>
    </row>
    <row r="224" spans="2:51" s="12" customFormat="1" ht="13.5">
      <c r="B224" s="253"/>
      <c r="C224" s="254"/>
      <c r="D224" s="239" t="s">
        <v>278</v>
      </c>
      <c r="E224" s="255" t="s">
        <v>40</v>
      </c>
      <c r="F224" s="256" t="s">
        <v>1235</v>
      </c>
      <c r="G224" s="254"/>
      <c r="H224" s="257">
        <v>1.2</v>
      </c>
      <c r="I224" s="258"/>
      <c r="J224" s="254"/>
      <c r="K224" s="254"/>
      <c r="L224" s="259"/>
      <c r="M224" s="260"/>
      <c r="N224" s="261"/>
      <c r="O224" s="261"/>
      <c r="P224" s="261"/>
      <c r="Q224" s="261"/>
      <c r="R224" s="261"/>
      <c r="S224" s="261"/>
      <c r="T224" s="262"/>
      <c r="AT224" s="263" t="s">
        <v>278</v>
      </c>
      <c r="AU224" s="263" t="s">
        <v>92</v>
      </c>
      <c r="AV224" s="12" t="s">
        <v>92</v>
      </c>
      <c r="AW224" s="12" t="s">
        <v>47</v>
      </c>
      <c r="AX224" s="12" t="s">
        <v>84</v>
      </c>
      <c r="AY224" s="263" t="s">
        <v>261</v>
      </c>
    </row>
    <row r="225" spans="2:51" s="12" customFormat="1" ht="13.5">
      <c r="B225" s="253"/>
      <c r="C225" s="254"/>
      <c r="D225" s="239" t="s">
        <v>278</v>
      </c>
      <c r="E225" s="255" t="s">
        <v>40</v>
      </c>
      <c r="F225" s="256" t="s">
        <v>1149</v>
      </c>
      <c r="G225" s="254"/>
      <c r="H225" s="257">
        <v>3.12</v>
      </c>
      <c r="I225" s="258"/>
      <c r="J225" s="254"/>
      <c r="K225" s="254"/>
      <c r="L225" s="259"/>
      <c r="M225" s="260"/>
      <c r="N225" s="261"/>
      <c r="O225" s="261"/>
      <c r="P225" s="261"/>
      <c r="Q225" s="261"/>
      <c r="R225" s="261"/>
      <c r="S225" s="261"/>
      <c r="T225" s="262"/>
      <c r="AT225" s="263" t="s">
        <v>278</v>
      </c>
      <c r="AU225" s="263" t="s">
        <v>92</v>
      </c>
      <c r="AV225" s="12" t="s">
        <v>92</v>
      </c>
      <c r="AW225" s="12" t="s">
        <v>47</v>
      </c>
      <c r="AX225" s="12" t="s">
        <v>84</v>
      </c>
      <c r="AY225" s="263" t="s">
        <v>261</v>
      </c>
    </row>
    <row r="226" spans="2:51" s="12" customFormat="1" ht="13.5">
      <c r="B226" s="253"/>
      <c r="C226" s="254"/>
      <c r="D226" s="239" t="s">
        <v>278</v>
      </c>
      <c r="E226" s="255" t="s">
        <v>40</v>
      </c>
      <c r="F226" s="256" t="s">
        <v>1236</v>
      </c>
      <c r="G226" s="254"/>
      <c r="H226" s="257">
        <v>0.5</v>
      </c>
      <c r="I226" s="258"/>
      <c r="J226" s="254"/>
      <c r="K226" s="254"/>
      <c r="L226" s="259"/>
      <c r="M226" s="260"/>
      <c r="N226" s="261"/>
      <c r="O226" s="261"/>
      <c r="P226" s="261"/>
      <c r="Q226" s="261"/>
      <c r="R226" s="261"/>
      <c r="S226" s="261"/>
      <c r="T226" s="262"/>
      <c r="AT226" s="263" t="s">
        <v>278</v>
      </c>
      <c r="AU226" s="263" t="s">
        <v>92</v>
      </c>
      <c r="AV226" s="12" t="s">
        <v>92</v>
      </c>
      <c r="AW226" s="12" t="s">
        <v>47</v>
      </c>
      <c r="AX226" s="12" t="s">
        <v>84</v>
      </c>
      <c r="AY226" s="263" t="s">
        <v>261</v>
      </c>
    </row>
    <row r="227" spans="2:51" s="12" customFormat="1" ht="13.5">
      <c r="B227" s="253"/>
      <c r="C227" s="254"/>
      <c r="D227" s="239" t="s">
        <v>278</v>
      </c>
      <c r="E227" s="255" t="s">
        <v>40</v>
      </c>
      <c r="F227" s="256" t="s">
        <v>1237</v>
      </c>
      <c r="G227" s="254"/>
      <c r="H227" s="257">
        <v>1.36</v>
      </c>
      <c r="I227" s="258"/>
      <c r="J227" s="254"/>
      <c r="K227" s="254"/>
      <c r="L227" s="259"/>
      <c r="M227" s="260"/>
      <c r="N227" s="261"/>
      <c r="O227" s="261"/>
      <c r="P227" s="261"/>
      <c r="Q227" s="261"/>
      <c r="R227" s="261"/>
      <c r="S227" s="261"/>
      <c r="T227" s="262"/>
      <c r="AT227" s="263" t="s">
        <v>278</v>
      </c>
      <c r="AU227" s="263" t="s">
        <v>92</v>
      </c>
      <c r="AV227" s="12" t="s">
        <v>92</v>
      </c>
      <c r="AW227" s="12" t="s">
        <v>47</v>
      </c>
      <c r="AX227" s="12" t="s">
        <v>84</v>
      </c>
      <c r="AY227" s="263" t="s">
        <v>261</v>
      </c>
    </row>
    <row r="228" spans="2:51" s="15" customFormat="1" ht="13.5">
      <c r="B228" s="290"/>
      <c r="C228" s="291"/>
      <c r="D228" s="239" t="s">
        <v>278</v>
      </c>
      <c r="E228" s="292" t="s">
        <v>40</v>
      </c>
      <c r="F228" s="293" t="s">
        <v>380</v>
      </c>
      <c r="G228" s="291"/>
      <c r="H228" s="294">
        <v>20.78</v>
      </c>
      <c r="I228" s="295"/>
      <c r="J228" s="291"/>
      <c r="K228" s="291"/>
      <c r="L228" s="296"/>
      <c r="M228" s="297"/>
      <c r="N228" s="298"/>
      <c r="O228" s="298"/>
      <c r="P228" s="298"/>
      <c r="Q228" s="298"/>
      <c r="R228" s="298"/>
      <c r="S228" s="298"/>
      <c r="T228" s="299"/>
      <c r="AT228" s="300" t="s">
        <v>278</v>
      </c>
      <c r="AU228" s="300" t="s">
        <v>92</v>
      </c>
      <c r="AV228" s="15" t="s">
        <v>287</v>
      </c>
      <c r="AW228" s="15" t="s">
        <v>47</v>
      </c>
      <c r="AX228" s="15" t="s">
        <v>24</v>
      </c>
      <c r="AY228" s="300" t="s">
        <v>261</v>
      </c>
    </row>
    <row r="229" spans="2:65" s="1" customFormat="1" ht="22.8" customHeight="1">
      <c r="B229" s="48"/>
      <c r="C229" s="228" t="s">
        <v>622</v>
      </c>
      <c r="D229" s="228" t="s">
        <v>262</v>
      </c>
      <c r="E229" s="229" t="s">
        <v>1064</v>
      </c>
      <c r="F229" s="230" t="s">
        <v>1065</v>
      </c>
      <c r="G229" s="231" t="s">
        <v>340</v>
      </c>
      <c r="H229" s="232">
        <v>2.64</v>
      </c>
      <c r="I229" s="233"/>
      <c r="J229" s="232">
        <f>ROUND(I229*H229,2)</f>
        <v>0</v>
      </c>
      <c r="K229" s="230" t="s">
        <v>266</v>
      </c>
      <c r="L229" s="74"/>
      <c r="M229" s="234" t="s">
        <v>40</v>
      </c>
      <c r="N229" s="235" t="s">
        <v>55</v>
      </c>
      <c r="O229" s="49"/>
      <c r="P229" s="236">
        <f>O229*H229</f>
        <v>0</v>
      </c>
      <c r="Q229" s="236">
        <v>1.87</v>
      </c>
      <c r="R229" s="236">
        <f>Q229*H229</f>
        <v>4.936800000000001</v>
      </c>
      <c r="S229" s="236">
        <v>0</v>
      </c>
      <c r="T229" s="237">
        <f>S229*H229</f>
        <v>0</v>
      </c>
      <c r="AR229" s="25" t="s">
        <v>287</v>
      </c>
      <c r="AT229" s="25" t="s">
        <v>262</v>
      </c>
      <c r="AU229" s="25" t="s">
        <v>92</v>
      </c>
      <c r="AY229" s="25" t="s">
        <v>261</v>
      </c>
      <c r="BE229" s="238">
        <f>IF(N229="základní",J229,0)</f>
        <v>0</v>
      </c>
      <c r="BF229" s="238">
        <f>IF(N229="snížená",J229,0)</f>
        <v>0</v>
      </c>
      <c r="BG229" s="238">
        <f>IF(N229="zákl. přenesená",J229,0)</f>
        <v>0</v>
      </c>
      <c r="BH229" s="238">
        <f>IF(N229="sníž. přenesená",J229,0)</f>
        <v>0</v>
      </c>
      <c r="BI229" s="238">
        <f>IF(N229="nulová",J229,0)</f>
        <v>0</v>
      </c>
      <c r="BJ229" s="25" t="s">
        <v>24</v>
      </c>
      <c r="BK229" s="238">
        <f>ROUND(I229*H229,2)</f>
        <v>0</v>
      </c>
      <c r="BL229" s="25" t="s">
        <v>287</v>
      </c>
      <c r="BM229" s="25" t="s">
        <v>1238</v>
      </c>
    </row>
    <row r="230" spans="2:47" s="1" customFormat="1" ht="13.5">
      <c r="B230" s="48"/>
      <c r="C230" s="76"/>
      <c r="D230" s="239" t="s">
        <v>269</v>
      </c>
      <c r="E230" s="76"/>
      <c r="F230" s="240" t="s">
        <v>1067</v>
      </c>
      <c r="G230" s="76"/>
      <c r="H230" s="76"/>
      <c r="I230" s="198"/>
      <c r="J230" s="76"/>
      <c r="K230" s="76"/>
      <c r="L230" s="74"/>
      <c r="M230" s="241"/>
      <c r="N230" s="49"/>
      <c r="O230" s="49"/>
      <c r="P230" s="49"/>
      <c r="Q230" s="49"/>
      <c r="R230" s="49"/>
      <c r="S230" s="49"/>
      <c r="T230" s="97"/>
      <c r="AT230" s="25" t="s">
        <v>269</v>
      </c>
      <c r="AU230" s="25" t="s">
        <v>92</v>
      </c>
    </row>
    <row r="231" spans="2:47" s="1" customFormat="1" ht="13.5">
      <c r="B231" s="48"/>
      <c r="C231" s="76"/>
      <c r="D231" s="239" t="s">
        <v>343</v>
      </c>
      <c r="E231" s="76"/>
      <c r="F231" s="242" t="s">
        <v>1068</v>
      </c>
      <c r="G231" s="76"/>
      <c r="H231" s="76"/>
      <c r="I231" s="198"/>
      <c r="J231" s="76"/>
      <c r="K231" s="76"/>
      <c r="L231" s="74"/>
      <c r="M231" s="241"/>
      <c r="N231" s="49"/>
      <c r="O231" s="49"/>
      <c r="P231" s="49"/>
      <c r="Q231" s="49"/>
      <c r="R231" s="49"/>
      <c r="S231" s="49"/>
      <c r="T231" s="97"/>
      <c r="AT231" s="25" t="s">
        <v>343</v>
      </c>
      <c r="AU231" s="25" t="s">
        <v>92</v>
      </c>
    </row>
    <row r="232" spans="2:51" s="12" customFormat="1" ht="13.5">
      <c r="B232" s="253"/>
      <c r="C232" s="254"/>
      <c r="D232" s="239" t="s">
        <v>278</v>
      </c>
      <c r="E232" s="255" t="s">
        <v>40</v>
      </c>
      <c r="F232" s="256" t="s">
        <v>1239</v>
      </c>
      <c r="G232" s="254"/>
      <c r="H232" s="257">
        <v>0.25</v>
      </c>
      <c r="I232" s="258"/>
      <c r="J232" s="254"/>
      <c r="K232" s="254"/>
      <c r="L232" s="259"/>
      <c r="M232" s="260"/>
      <c r="N232" s="261"/>
      <c r="O232" s="261"/>
      <c r="P232" s="261"/>
      <c r="Q232" s="261"/>
      <c r="R232" s="261"/>
      <c r="S232" s="261"/>
      <c r="T232" s="262"/>
      <c r="AT232" s="263" t="s">
        <v>278</v>
      </c>
      <c r="AU232" s="263" t="s">
        <v>92</v>
      </c>
      <c r="AV232" s="12" t="s">
        <v>92</v>
      </c>
      <c r="AW232" s="12" t="s">
        <v>47</v>
      </c>
      <c r="AX232" s="12" t="s">
        <v>84</v>
      </c>
      <c r="AY232" s="263" t="s">
        <v>261</v>
      </c>
    </row>
    <row r="233" spans="2:51" s="12" customFormat="1" ht="13.5">
      <c r="B233" s="253"/>
      <c r="C233" s="254"/>
      <c r="D233" s="239" t="s">
        <v>278</v>
      </c>
      <c r="E233" s="255" t="s">
        <v>40</v>
      </c>
      <c r="F233" s="256" t="s">
        <v>1240</v>
      </c>
      <c r="G233" s="254"/>
      <c r="H233" s="257">
        <v>2.39</v>
      </c>
      <c r="I233" s="258"/>
      <c r="J233" s="254"/>
      <c r="K233" s="254"/>
      <c r="L233" s="259"/>
      <c r="M233" s="260"/>
      <c r="N233" s="261"/>
      <c r="O233" s="261"/>
      <c r="P233" s="261"/>
      <c r="Q233" s="261"/>
      <c r="R233" s="261"/>
      <c r="S233" s="261"/>
      <c r="T233" s="262"/>
      <c r="AT233" s="263" t="s">
        <v>278</v>
      </c>
      <c r="AU233" s="263" t="s">
        <v>92</v>
      </c>
      <c r="AV233" s="12" t="s">
        <v>92</v>
      </c>
      <c r="AW233" s="12" t="s">
        <v>47</v>
      </c>
      <c r="AX233" s="12" t="s">
        <v>84</v>
      </c>
      <c r="AY233" s="263" t="s">
        <v>261</v>
      </c>
    </row>
    <row r="234" spans="2:51" s="15" customFormat="1" ht="13.5">
      <c r="B234" s="290"/>
      <c r="C234" s="291"/>
      <c r="D234" s="239" t="s">
        <v>278</v>
      </c>
      <c r="E234" s="292" t="s">
        <v>40</v>
      </c>
      <c r="F234" s="293" t="s">
        <v>380</v>
      </c>
      <c r="G234" s="291"/>
      <c r="H234" s="294">
        <v>2.64</v>
      </c>
      <c r="I234" s="295"/>
      <c r="J234" s="291"/>
      <c r="K234" s="291"/>
      <c r="L234" s="296"/>
      <c r="M234" s="297"/>
      <c r="N234" s="298"/>
      <c r="O234" s="298"/>
      <c r="P234" s="298"/>
      <c r="Q234" s="298"/>
      <c r="R234" s="298"/>
      <c r="S234" s="298"/>
      <c r="T234" s="299"/>
      <c r="AT234" s="300" t="s">
        <v>278</v>
      </c>
      <c r="AU234" s="300" t="s">
        <v>92</v>
      </c>
      <c r="AV234" s="15" t="s">
        <v>287</v>
      </c>
      <c r="AW234" s="15" t="s">
        <v>47</v>
      </c>
      <c r="AX234" s="15" t="s">
        <v>24</v>
      </c>
      <c r="AY234" s="300" t="s">
        <v>261</v>
      </c>
    </row>
    <row r="235" spans="2:63" s="10" customFormat="1" ht="29.85" customHeight="1">
      <c r="B235" s="214"/>
      <c r="C235" s="215"/>
      <c r="D235" s="216" t="s">
        <v>83</v>
      </c>
      <c r="E235" s="274" t="s">
        <v>308</v>
      </c>
      <c r="F235" s="274" t="s">
        <v>853</v>
      </c>
      <c r="G235" s="215"/>
      <c r="H235" s="215"/>
      <c r="I235" s="218"/>
      <c r="J235" s="275">
        <f>BK235</f>
        <v>0</v>
      </c>
      <c r="K235" s="215"/>
      <c r="L235" s="220"/>
      <c r="M235" s="221"/>
      <c r="N235" s="222"/>
      <c r="O235" s="222"/>
      <c r="P235" s="223">
        <f>SUM(P236:P255)</f>
        <v>0</v>
      </c>
      <c r="Q235" s="222"/>
      <c r="R235" s="223">
        <f>SUM(R236:R255)</f>
        <v>0.177999279528</v>
      </c>
      <c r="S235" s="222"/>
      <c r="T235" s="224">
        <f>SUM(T236:T255)</f>
        <v>0</v>
      </c>
      <c r="AR235" s="225" t="s">
        <v>24</v>
      </c>
      <c r="AT235" s="226" t="s">
        <v>83</v>
      </c>
      <c r="AU235" s="226" t="s">
        <v>24</v>
      </c>
      <c r="AY235" s="225" t="s">
        <v>261</v>
      </c>
      <c r="BK235" s="227">
        <f>SUM(BK236:BK255)</f>
        <v>0</v>
      </c>
    </row>
    <row r="236" spans="2:65" s="1" customFormat="1" ht="22.8" customHeight="1">
      <c r="B236" s="48"/>
      <c r="C236" s="228" t="s">
        <v>625</v>
      </c>
      <c r="D236" s="228" t="s">
        <v>262</v>
      </c>
      <c r="E236" s="229" t="s">
        <v>1241</v>
      </c>
      <c r="F236" s="230" t="s">
        <v>1242</v>
      </c>
      <c r="G236" s="231" t="s">
        <v>857</v>
      </c>
      <c r="H236" s="232">
        <v>12.5</v>
      </c>
      <c r="I236" s="233"/>
      <c r="J236" s="232">
        <f>ROUND(I236*H236,2)</f>
        <v>0</v>
      </c>
      <c r="K236" s="230" t="s">
        <v>266</v>
      </c>
      <c r="L236" s="74"/>
      <c r="M236" s="234" t="s">
        <v>40</v>
      </c>
      <c r="N236" s="235" t="s">
        <v>55</v>
      </c>
      <c r="O236" s="49"/>
      <c r="P236" s="236">
        <f>O236*H236</f>
        <v>0</v>
      </c>
      <c r="Q236" s="236">
        <v>2.8E-06</v>
      </c>
      <c r="R236" s="236">
        <f>Q236*H236</f>
        <v>3.5E-05</v>
      </c>
      <c r="S236" s="236">
        <v>0</v>
      </c>
      <c r="T236" s="237">
        <f>S236*H236</f>
        <v>0</v>
      </c>
      <c r="AR236" s="25" t="s">
        <v>287</v>
      </c>
      <c r="AT236" s="25" t="s">
        <v>262</v>
      </c>
      <c r="AU236" s="25" t="s">
        <v>92</v>
      </c>
      <c r="AY236" s="25" t="s">
        <v>261</v>
      </c>
      <c r="BE236" s="238">
        <f>IF(N236="základní",J236,0)</f>
        <v>0</v>
      </c>
      <c r="BF236" s="238">
        <f>IF(N236="snížená",J236,0)</f>
        <v>0</v>
      </c>
      <c r="BG236" s="238">
        <f>IF(N236="zákl. přenesená",J236,0)</f>
        <v>0</v>
      </c>
      <c r="BH236" s="238">
        <f>IF(N236="sníž. přenesená",J236,0)</f>
        <v>0</v>
      </c>
      <c r="BI236" s="238">
        <f>IF(N236="nulová",J236,0)</f>
        <v>0</v>
      </c>
      <c r="BJ236" s="25" t="s">
        <v>24</v>
      </c>
      <c r="BK236" s="238">
        <f>ROUND(I236*H236,2)</f>
        <v>0</v>
      </c>
      <c r="BL236" s="25" t="s">
        <v>287</v>
      </c>
      <c r="BM236" s="25" t="s">
        <v>1243</v>
      </c>
    </row>
    <row r="237" spans="2:47" s="1" customFormat="1" ht="13.5">
      <c r="B237" s="48"/>
      <c r="C237" s="76"/>
      <c r="D237" s="239" t="s">
        <v>269</v>
      </c>
      <c r="E237" s="76"/>
      <c r="F237" s="240" t="s">
        <v>1244</v>
      </c>
      <c r="G237" s="76"/>
      <c r="H237" s="76"/>
      <c r="I237" s="198"/>
      <c r="J237" s="76"/>
      <c r="K237" s="76"/>
      <c r="L237" s="74"/>
      <c r="M237" s="241"/>
      <c r="N237" s="49"/>
      <c r="O237" s="49"/>
      <c r="P237" s="49"/>
      <c r="Q237" s="49"/>
      <c r="R237" s="49"/>
      <c r="S237" s="49"/>
      <c r="T237" s="97"/>
      <c r="AT237" s="25" t="s">
        <v>269</v>
      </c>
      <c r="AU237" s="25" t="s">
        <v>92</v>
      </c>
    </row>
    <row r="238" spans="2:47" s="1" customFormat="1" ht="13.5">
      <c r="B238" s="48"/>
      <c r="C238" s="76"/>
      <c r="D238" s="239" t="s">
        <v>343</v>
      </c>
      <c r="E238" s="76"/>
      <c r="F238" s="242" t="s">
        <v>1245</v>
      </c>
      <c r="G238" s="76"/>
      <c r="H238" s="76"/>
      <c r="I238" s="198"/>
      <c r="J238" s="76"/>
      <c r="K238" s="76"/>
      <c r="L238" s="74"/>
      <c r="M238" s="241"/>
      <c r="N238" s="49"/>
      <c r="O238" s="49"/>
      <c r="P238" s="49"/>
      <c r="Q238" s="49"/>
      <c r="R238" s="49"/>
      <c r="S238" s="49"/>
      <c r="T238" s="97"/>
      <c r="AT238" s="25" t="s">
        <v>343</v>
      </c>
      <c r="AU238" s="25" t="s">
        <v>92</v>
      </c>
    </row>
    <row r="239" spans="2:51" s="12" customFormat="1" ht="13.5">
      <c r="B239" s="253"/>
      <c r="C239" s="254"/>
      <c r="D239" s="239" t="s">
        <v>278</v>
      </c>
      <c r="E239" s="255" t="s">
        <v>40</v>
      </c>
      <c r="F239" s="256" t="s">
        <v>1246</v>
      </c>
      <c r="G239" s="254"/>
      <c r="H239" s="257">
        <v>12.5</v>
      </c>
      <c r="I239" s="258"/>
      <c r="J239" s="254"/>
      <c r="K239" s="254"/>
      <c r="L239" s="259"/>
      <c r="M239" s="260"/>
      <c r="N239" s="261"/>
      <c r="O239" s="261"/>
      <c r="P239" s="261"/>
      <c r="Q239" s="261"/>
      <c r="R239" s="261"/>
      <c r="S239" s="261"/>
      <c r="T239" s="262"/>
      <c r="AT239" s="263" t="s">
        <v>278</v>
      </c>
      <c r="AU239" s="263" t="s">
        <v>92</v>
      </c>
      <c r="AV239" s="12" t="s">
        <v>92</v>
      </c>
      <c r="AW239" s="12" t="s">
        <v>47</v>
      </c>
      <c r="AX239" s="12" t="s">
        <v>24</v>
      </c>
      <c r="AY239" s="263" t="s">
        <v>261</v>
      </c>
    </row>
    <row r="240" spans="2:65" s="1" customFormat="1" ht="22.8" customHeight="1">
      <c r="B240" s="48"/>
      <c r="C240" s="301" t="s">
        <v>631</v>
      </c>
      <c r="D240" s="301" t="s">
        <v>510</v>
      </c>
      <c r="E240" s="302" t="s">
        <v>1247</v>
      </c>
      <c r="F240" s="303" t="s">
        <v>1248</v>
      </c>
      <c r="G240" s="304" t="s">
        <v>474</v>
      </c>
      <c r="H240" s="305">
        <v>7</v>
      </c>
      <c r="I240" s="306"/>
      <c r="J240" s="305">
        <f>ROUND(I240*H240,2)</f>
        <v>0</v>
      </c>
      <c r="K240" s="303" t="s">
        <v>266</v>
      </c>
      <c r="L240" s="307"/>
      <c r="M240" s="308" t="s">
        <v>40</v>
      </c>
      <c r="N240" s="309" t="s">
        <v>55</v>
      </c>
      <c r="O240" s="49"/>
      <c r="P240" s="236">
        <f>O240*H240</f>
        <v>0</v>
      </c>
      <c r="Q240" s="236">
        <v>0.0145</v>
      </c>
      <c r="R240" s="236">
        <f>Q240*H240</f>
        <v>0.1015</v>
      </c>
      <c r="S240" s="236">
        <v>0</v>
      </c>
      <c r="T240" s="237">
        <f>S240*H240</f>
        <v>0</v>
      </c>
      <c r="AR240" s="25" t="s">
        <v>308</v>
      </c>
      <c r="AT240" s="25" t="s">
        <v>510</v>
      </c>
      <c r="AU240" s="25" t="s">
        <v>92</v>
      </c>
      <c r="AY240" s="25" t="s">
        <v>261</v>
      </c>
      <c r="BE240" s="238">
        <f>IF(N240="základní",J240,0)</f>
        <v>0</v>
      </c>
      <c r="BF240" s="238">
        <f>IF(N240="snížená",J240,0)</f>
        <v>0</v>
      </c>
      <c r="BG240" s="238">
        <f>IF(N240="zákl. přenesená",J240,0)</f>
        <v>0</v>
      </c>
      <c r="BH240" s="238">
        <f>IF(N240="sníž. přenesená",J240,0)</f>
        <v>0</v>
      </c>
      <c r="BI240" s="238">
        <f>IF(N240="nulová",J240,0)</f>
        <v>0</v>
      </c>
      <c r="BJ240" s="25" t="s">
        <v>24</v>
      </c>
      <c r="BK240" s="238">
        <f>ROUND(I240*H240,2)</f>
        <v>0</v>
      </c>
      <c r="BL240" s="25" t="s">
        <v>287</v>
      </c>
      <c r="BM240" s="25" t="s">
        <v>1249</v>
      </c>
    </row>
    <row r="241" spans="2:47" s="1" customFormat="1" ht="13.5">
      <c r="B241" s="48"/>
      <c r="C241" s="76"/>
      <c r="D241" s="239" t="s">
        <v>269</v>
      </c>
      <c r="E241" s="76"/>
      <c r="F241" s="240" t="s">
        <v>1250</v>
      </c>
      <c r="G241" s="76"/>
      <c r="H241" s="76"/>
      <c r="I241" s="198"/>
      <c r="J241" s="76"/>
      <c r="K241" s="76"/>
      <c r="L241" s="74"/>
      <c r="M241" s="241"/>
      <c r="N241" s="49"/>
      <c r="O241" s="49"/>
      <c r="P241" s="49"/>
      <c r="Q241" s="49"/>
      <c r="R241" s="49"/>
      <c r="S241" s="49"/>
      <c r="T241" s="97"/>
      <c r="AT241" s="25" t="s">
        <v>269</v>
      </c>
      <c r="AU241" s="25" t="s">
        <v>92</v>
      </c>
    </row>
    <row r="242" spans="2:51" s="12" customFormat="1" ht="13.5">
      <c r="B242" s="253"/>
      <c r="C242" s="254"/>
      <c r="D242" s="239" t="s">
        <v>278</v>
      </c>
      <c r="E242" s="255" t="s">
        <v>40</v>
      </c>
      <c r="F242" s="256" t="s">
        <v>1251</v>
      </c>
      <c r="G242" s="254"/>
      <c r="H242" s="257">
        <v>7</v>
      </c>
      <c r="I242" s="258"/>
      <c r="J242" s="254"/>
      <c r="K242" s="254"/>
      <c r="L242" s="259"/>
      <c r="M242" s="260"/>
      <c r="N242" s="261"/>
      <c r="O242" s="261"/>
      <c r="P242" s="261"/>
      <c r="Q242" s="261"/>
      <c r="R242" s="261"/>
      <c r="S242" s="261"/>
      <c r="T242" s="262"/>
      <c r="AT242" s="263" t="s">
        <v>278</v>
      </c>
      <c r="AU242" s="263" t="s">
        <v>92</v>
      </c>
      <c r="AV242" s="12" t="s">
        <v>92</v>
      </c>
      <c r="AW242" s="12" t="s">
        <v>47</v>
      </c>
      <c r="AX242" s="12" t="s">
        <v>24</v>
      </c>
      <c r="AY242" s="263" t="s">
        <v>261</v>
      </c>
    </row>
    <row r="243" spans="2:65" s="1" customFormat="1" ht="22.8" customHeight="1">
      <c r="B243" s="48"/>
      <c r="C243" s="228" t="s">
        <v>639</v>
      </c>
      <c r="D243" s="228" t="s">
        <v>262</v>
      </c>
      <c r="E243" s="229" t="s">
        <v>1252</v>
      </c>
      <c r="F243" s="230" t="s">
        <v>1253</v>
      </c>
      <c r="G243" s="231" t="s">
        <v>340</v>
      </c>
      <c r="H243" s="232">
        <v>4.2</v>
      </c>
      <c r="I243" s="233"/>
      <c r="J243" s="232">
        <f>ROUND(I243*H243,2)</f>
        <v>0</v>
      </c>
      <c r="K243" s="230" t="s">
        <v>266</v>
      </c>
      <c r="L243" s="74"/>
      <c r="M243" s="234" t="s">
        <v>40</v>
      </c>
      <c r="N243" s="235" t="s">
        <v>55</v>
      </c>
      <c r="O243" s="49"/>
      <c r="P243" s="236">
        <f>O243*H243</f>
        <v>0</v>
      </c>
      <c r="Q243" s="236">
        <v>0</v>
      </c>
      <c r="R243" s="236">
        <f>Q243*H243</f>
        <v>0</v>
      </c>
      <c r="S243" s="236">
        <v>0</v>
      </c>
      <c r="T243" s="237">
        <f>S243*H243</f>
        <v>0</v>
      </c>
      <c r="AR243" s="25" t="s">
        <v>287</v>
      </c>
      <c r="AT243" s="25" t="s">
        <v>262</v>
      </c>
      <c r="AU243" s="25" t="s">
        <v>92</v>
      </c>
      <c r="AY243" s="25" t="s">
        <v>261</v>
      </c>
      <c r="BE243" s="238">
        <f>IF(N243="základní",J243,0)</f>
        <v>0</v>
      </c>
      <c r="BF243" s="238">
        <f>IF(N243="snížená",J243,0)</f>
        <v>0</v>
      </c>
      <c r="BG243" s="238">
        <f>IF(N243="zákl. přenesená",J243,0)</f>
        <v>0</v>
      </c>
      <c r="BH243" s="238">
        <f>IF(N243="sníž. přenesená",J243,0)</f>
        <v>0</v>
      </c>
      <c r="BI243" s="238">
        <f>IF(N243="nulová",J243,0)</f>
        <v>0</v>
      </c>
      <c r="BJ243" s="25" t="s">
        <v>24</v>
      </c>
      <c r="BK243" s="238">
        <f>ROUND(I243*H243,2)</f>
        <v>0</v>
      </c>
      <c r="BL243" s="25" t="s">
        <v>287</v>
      </c>
      <c r="BM243" s="25" t="s">
        <v>1254</v>
      </c>
    </row>
    <row r="244" spans="2:47" s="1" customFormat="1" ht="13.5">
      <c r="B244" s="48"/>
      <c r="C244" s="76"/>
      <c r="D244" s="239" t="s">
        <v>269</v>
      </c>
      <c r="E244" s="76"/>
      <c r="F244" s="240" t="s">
        <v>1255</v>
      </c>
      <c r="G244" s="76"/>
      <c r="H244" s="76"/>
      <c r="I244" s="198"/>
      <c r="J244" s="76"/>
      <c r="K244" s="76"/>
      <c r="L244" s="74"/>
      <c r="M244" s="241"/>
      <c r="N244" s="49"/>
      <c r="O244" s="49"/>
      <c r="P244" s="49"/>
      <c r="Q244" s="49"/>
      <c r="R244" s="49"/>
      <c r="S244" s="49"/>
      <c r="T244" s="97"/>
      <c r="AT244" s="25" t="s">
        <v>269</v>
      </c>
      <c r="AU244" s="25" t="s">
        <v>92</v>
      </c>
    </row>
    <row r="245" spans="2:47" s="1" customFormat="1" ht="13.5">
      <c r="B245" s="48"/>
      <c r="C245" s="76"/>
      <c r="D245" s="239" t="s">
        <v>343</v>
      </c>
      <c r="E245" s="76"/>
      <c r="F245" s="242" t="s">
        <v>1256</v>
      </c>
      <c r="G245" s="76"/>
      <c r="H245" s="76"/>
      <c r="I245" s="198"/>
      <c r="J245" s="76"/>
      <c r="K245" s="76"/>
      <c r="L245" s="74"/>
      <c r="M245" s="241"/>
      <c r="N245" s="49"/>
      <c r="O245" s="49"/>
      <c r="P245" s="49"/>
      <c r="Q245" s="49"/>
      <c r="R245" s="49"/>
      <c r="S245" s="49"/>
      <c r="T245" s="97"/>
      <c r="AT245" s="25" t="s">
        <v>343</v>
      </c>
      <c r="AU245" s="25" t="s">
        <v>92</v>
      </c>
    </row>
    <row r="246" spans="2:47" s="1" customFormat="1" ht="13.5">
      <c r="B246" s="48"/>
      <c r="C246" s="76"/>
      <c r="D246" s="239" t="s">
        <v>271</v>
      </c>
      <c r="E246" s="76"/>
      <c r="F246" s="242" t="s">
        <v>1257</v>
      </c>
      <c r="G246" s="76"/>
      <c r="H246" s="76"/>
      <c r="I246" s="198"/>
      <c r="J246" s="76"/>
      <c r="K246" s="76"/>
      <c r="L246" s="74"/>
      <c r="M246" s="241"/>
      <c r="N246" s="49"/>
      <c r="O246" s="49"/>
      <c r="P246" s="49"/>
      <c r="Q246" s="49"/>
      <c r="R246" s="49"/>
      <c r="S246" s="49"/>
      <c r="T246" s="97"/>
      <c r="AT246" s="25" t="s">
        <v>271</v>
      </c>
      <c r="AU246" s="25" t="s">
        <v>92</v>
      </c>
    </row>
    <row r="247" spans="2:51" s="12" customFormat="1" ht="13.5">
      <c r="B247" s="253"/>
      <c r="C247" s="254"/>
      <c r="D247" s="239" t="s">
        <v>278</v>
      </c>
      <c r="E247" s="255" t="s">
        <v>40</v>
      </c>
      <c r="F247" s="256" t="s">
        <v>1258</v>
      </c>
      <c r="G247" s="254"/>
      <c r="H247" s="257">
        <v>4.2</v>
      </c>
      <c r="I247" s="258"/>
      <c r="J247" s="254"/>
      <c r="K247" s="254"/>
      <c r="L247" s="259"/>
      <c r="M247" s="260"/>
      <c r="N247" s="261"/>
      <c r="O247" s="261"/>
      <c r="P247" s="261"/>
      <c r="Q247" s="261"/>
      <c r="R247" s="261"/>
      <c r="S247" s="261"/>
      <c r="T247" s="262"/>
      <c r="AT247" s="263" t="s">
        <v>278</v>
      </c>
      <c r="AU247" s="263" t="s">
        <v>92</v>
      </c>
      <c r="AV247" s="12" t="s">
        <v>92</v>
      </c>
      <c r="AW247" s="12" t="s">
        <v>47</v>
      </c>
      <c r="AX247" s="12" t="s">
        <v>24</v>
      </c>
      <c r="AY247" s="263" t="s">
        <v>261</v>
      </c>
    </row>
    <row r="248" spans="2:65" s="1" customFormat="1" ht="14.4" customHeight="1">
      <c r="B248" s="48"/>
      <c r="C248" s="228" t="s">
        <v>645</v>
      </c>
      <c r="D248" s="228" t="s">
        <v>262</v>
      </c>
      <c r="E248" s="229" t="s">
        <v>1259</v>
      </c>
      <c r="F248" s="230" t="s">
        <v>1260</v>
      </c>
      <c r="G248" s="231" t="s">
        <v>857</v>
      </c>
      <c r="H248" s="232">
        <v>2.42</v>
      </c>
      <c r="I248" s="233"/>
      <c r="J248" s="232">
        <f>ROUND(I248*H248,2)</f>
        <v>0</v>
      </c>
      <c r="K248" s="230" t="s">
        <v>266</v>
      </c>
      <c r="L248" s="74"/>
      <c r="M248" s="234" t="s">
        <v>40</v>
      </c>
      <c r="N248" s="235" t="s">
        <v>55</v>
      </c>
      <c r="O248" s="49"/>
      <c r="P248" s="236">
        <f>O248*H248</f>
        <v>0</v>
      </c>
      <c r="Q248" s="236">
        <v>0.0002154684</v>
      </c>
      <c r="R248" s="236">
        <f>Q248*H248</f>
        <v>0.0005214335279999999</v>
      </c>
      <c r="S248" s="236">
        <v>0</v>
      </c>
      <c r="T248" s="237">
        <f>S248*H248</f>
        <v>0</v>
      </c>
      <c r="AR248" s="25" t="s">
        <v>287</v>
      </c>
      <c r="AT248" s="25" t="s">
        <v>262</v>
      </c>
      <c r="AU248" s="25" t="s">
        <v>92</v>
      </c>
      <c r="AY248" s="25" t="s">
        <v>261</v>
      </c>
      <c r="BE248" s="238">
        <f>IF(N248="základní",J248,0)</f>
        <v>0</v>
      </c>
      <c r="BF248" s="238">
        <f>IF(N248="snížená",J248,0)</f>
        <v>0</v>
      </c>
      <c r="BG248" s="238">
        <f>IF(N248="zákl. přenesená",J248,0)</f>
        <v>0</v>
      </c>
      <c r="BH248" s="238">
        <f>IF(N248="sníž. přenesená",J248,0)</f>
        <v>0</v>
      </c>
      <c r="BI248" s="238">
        <f>IF(N248="nulová",J248,0)</f>
        <v>0</v>
      </c>
      <c r="BJ248" s="25" t="s">
        <v>24</v>
      </c>
      <c r="BK248" s="238">
        <f>ROUND(I248*H248,2)</f>
        <v>0</v>
      </c>
      <c r="BL248" s="25" t="s">
        <v>287</v>
      </c>
      <c r="BM248" s="25" t="s">
        <v>1261</v>
      </c>
    </row>
    <row r="249" spans="2:47" s="1" customFormat="1" ht="13.5">
      <c r="B249" s="48"/>
      <c r="C249" s="76"/>
      <c r="D249" s="239" t="s">
        <v>269</v>
      </c>
      <c r="E249" s="76"/>
      <c r="F249" s="240" t="s">
        <v>1262</v>
      </c>
      <c r="G249" s="76"/>
      <c r="H249" s="76"/>
      <c r="I249" s="198"/>
      <c r="J249" s="76"/>
      <c r="K249" s="76"/>
      <c r="L249" s="74"/>
      <c r="M249" s="241"/>
      <c r="N249" s="49"/>
      <c r="O249" s="49"/>
      <c r="P249" s="49"/>
      <c r="Q249" s="49"/>
      <c r="R249" s="49"/>
      <c r="S249" s="49"/>
      <c r="T249" s="97"/>
      <c r="AT249" s="25" t="s">
        <v>269</v>
      </c>
      <c r="AU249" s="25" t="s">
        <v>92</v>
      </c>
    </row>
    <row r="250" spans="2:47" s="1" customFormat="1" ht="13.5">
      <c r="B250" s="48"/>
      <c r="C250" s="76"/>
      <c r="D250" s="239" t="s">
        <v>343</v>
      </c>
      <c r="E250" s="76"/>
      <c r="F250" s="242" t="s">
        <v>1263</v>
      </c>
      <c r="G250" s="76"/>
      <c r="H250" s="76"/>
      <c r="I250" s="198"/>
      <c r="J250" s="76"/>
      <c r="K250" s="76"/>
      <c r="L250" s="74"/>
      <c r="M250" s="241"/>
      <c r="N250" s="49"/>
      <c r="O250" s="49"/>
      <c r="P250" s="49"/>
      <c r="Q250" s="49"/>
      <c r="R250" s="49"/>
      <c r="S250" s="49"/>
      <c r="T250" s="97"/>
      <c r="AT250" s="25" t="s">
        <v>343</v>
      </c>
      <c r="AU250" s="25" t="s">
        <v>92</v>
      </c>
    </row>
    <row r="251" spans="2:51" s="12" customFormat="1" ht="13.5">
      <c r="B251" s="253"/>
      <c r="C251" s="254"/>
      <c r="D251" s="239" t="s">
        <v>278</v>
      </c>
      <c r="E251" s="255" t="s">
        <v>40</v>
      </c>
      <c r="F251" s="256" t="s">
        <v>1264</v>
      </c>
      <c r="G251" s="254"/>
      <c r="H251" s="257">
        <v>2.42</v>
      </c>
      <c r="I251" s="258"/>
      <c r="J251" s="254"/>
      <c r="K251" s="254"/>
      <c r="L251" s="259"/>
      <c r="M251" s="260"/>
      <c r="N251" s="261"/>
      <c r="O251" s="261"/>
      <c r="P251" s="261"/>
      <c r="Q251" s="261"/>
      <c r="R251" s="261"/>
      <c r="S251" s="261"/>
      <c r="T251" s="262"/>
      <c r="AT251" s="263" t="s">
        <v>278</v>
      </c>
      <c r="AU251" s="263" t="s">
        <v>92</v>
      </c>
      <c r="AV251" s="12" t="s">
        <v>92</v>
      </c>
      <c r="AW251" s="12" t="s">
        <v>47</v>
      </c>
      <c r="AX251" s="12" t="s">
        <v>24</v>
      </c>
      <c r="AY251" s="263" t="s">
        <v>261</v>
      </c>
    </row>
    <row r="252" spans="2:65" s="1" customFormat="1" ht="14.4" customHeight="1">
      <c r="B252" s="48"/>
      <c r="C252" s="228" t="s">
        <v>650</v>
      </c>
      <c r="D252" s="228" t="s">
        <v>262</v>
      </c>
      <c r="E252" s="229" t="s">
        <v>1265</v>
      </c>
      <c r="F252" s="230" t="s">
        <v>1266</v>
      </c>
      <c r="G252" s="231" t="s">
        <v>504</v>
      </c>
      <c r="H252" s="232">
        <v>18.9</v>
      </c>
      <c r="I252" s="233"/>
      <c r="J252" s="232">
        <f>ROUND(I252*H252,2)</f>
        <v>0</v>
      </c>
      <c r="K252" s="230" t="s">
        <v>266</v>
      </c>
      <c r="L252" s="74"/>
      <c r="M252" s="234" t="s">
        <v>40</v>
      </c>
      <c r="N252" s="235" t="s">
        <v>55</v>
      </c>
      <c r="O252" s="49"/>
      <c r="P252" s="236">
        <f>O252*H252</f>
        <v>0</v>
      </c>
      <c r="Q252" s="236">
        <v>0.00401814</v>
      </c>
      <c r="R252" s="236">
        <f>Q252*H252</f>
        <v>0.075942846</v>
      </c>
      <c r="S252" s="236">
        <v>0</v>
      </c>
      <c r="T252" s="237">
        <f>S252*H252</f>
        <v>0</v>
      </c>
      <c r="AR252" s="25" t="s">
        <v>287</v>
      </c>
      <c r="AT252" s="25" t="s">
        <v>262</v>
      </c>
      <c r="AU252" s="25" t="s">
        <v>92</v>
      </c>
      <c r="AY252" s="25" t="s">
        <v>261</v>
      </c>
      <c r="BE252" s="238">
        <f>IF(N252="základní",J252,0)</f>
        <v>0</v>
      </c>
      <c r="BF252" s="238">
        <f>IF(N252="snížená",J252,0)</f>
        <v>0</v>
      </c>
      <c r="BG252" s="238">
        <f>IF(N252="zákl. přenesená",J252,0)</f>
        <v>0</v>
      </c>
      <c r="BH252" s="238">
        <f>IF(N252="sníž. přenesená",J252,0)</f>
        <v>0</v>
      </c>
      <c r="BI252" s="238">
        <f>IF(N252="nulová",J252,0)</f>
        <v>0</v>
      </c>
      <c r="BJ252" s="25" t="s">
        <v>24</v>
      </c>
      <c r="BK252" s="238">
        <f>ROUND(I252*H252,2)</f>
        <v>0</v>
      </c>
      <c r="BL252" s="25" t="s">
        <v>287</v>
      </c>
      <c r="BM252" s="25" t="s">
        <v>1267</v>
      </c>
    </row>
    <row r="253" spans="2:47" s="1" customFormat="1" ht="13.5">
      <c r="B253" s="48"/>
      <c r="C253" s="76"/>
      <c r="D253" s="239" t="s">
        <v>269</v>
      </c>
      <c r="E253" s="76"/>
      <c r="F253" s="240" t="s">
        <v>1268</v>
      </c>
      <c r="G253" s="76"/>
      <c r="H253" s="76"/>
      <c r="I253" s="198"/>
      <c r="J253" s="76"/>
      <c r="K253" s="76"/>
      <c r="L253" s="74"/>
      <c r="M253" s="241"/>
      <c r="N253" s="49"/>
      <c r="O253" s="49"/>
      <c r="P253" s="49"/>
      <c r="Q253" s="49"/>
      <c r="R253" s="49"/>
      <c r="S253" s="49"/>
      <c r="T253" s="97"/>
      <c r="AT253" s="25" t="s">
        <v>269</v>
      </c>
      <c r="AU253" s="25" t="s">
        <v>92</v>
      </c>
    </row>
    <row r="254" spans="2:47" s="1" customFormat="1" ht="13.5">
      <c r="B254" s="48"/>
      <c r="C254" s="76"/>
      <c r="D254" s="239" t="s">
        <v>271</v>
      </c>
      <c r="E254" s="76"/>
      <c r="F254" s="242" t="s">
        <v>1269</v>
      </c>
      <c r="G254" s="76"/>
      <c r="H254" s="76"/>
      <c r="I254" s="198"/>
      <c r="J254" s="76"/>
      <c r="K254" s="76"/>
      <c r="L254" s="74"/>
      <c r="M254" s="241"/>
      <c r="N254" s="49"/>
      <c r="O254" s="49"/>
      <c r="P254" s="49"/>
      <c r="Q254" s="49"/>
      <c r="R254" s="49"/>
      <c r="S254" s="49"/>
      <c r="T254" s="97"/>
      <c r="AT254" s="25" t="s">
        <v>271</v>
      </c>
      <c r="AU254" s="25" t="s">
        <v>92</v>
      </c>
    </row>
    <row r="255" spans="2:51" s="12" customFormat="1" ht="13.5">
      <c r="B255" s="253"/>
      <c r="C255" s="254"/>
      <c r="D255" s="239" t="s">
        <v>278</v>
      </c>
      <c r="E255" s="255" t="s">
        <v>40</v>
      </c>
      <c r="F255" s="256" t="s">
        <v>1270</v>
      </c>
      <c r="G255" s="254"/>
      <c r="H255" s="257">
        <v>18.9</v>
      </c>
      <c r="I255" s="258"/>
      <c r="J255" s="254"/>
      <c r="K255" s="254"/>
      <c r="L255" s="259"/>
      <c r="M255" s="260"/>
      <c r="N255" s="261"/>
      <c r="O255" s="261"/>
      <c r="P255" s="261"/>
      <c r="Q255" s="261"/>
      <c r="R255" s="261"/>
      <c r="S255" s="261"/>
      <c r="T255" s="262"/>
      <c r="AT255" s="263" t="s">
        <v>278</v>
      </c>
      <c r="AU255" s="263" t="s">
        <v>92</v>
      </c>
      <c r="AV255" s="12" t="s">
        <v>92</v>
      </c>
      <c r="AW255" s="12" t="s">
        <v>47</v>
      </c>
      <c r="AX255" s="12" t="s">
        <v>24</v>
      </c>
      <c r="AY255" s="263" t="s">
        <v>261</v>
      </c>
    </row>
    <row r="256" spans="2:63" s="10" customFormat="1" ht="29.85" customHeight="1">
      <c r="B256" s="214"/>
      <c r="C256" s="215"/>
      <c r="D256" s="216" t="s">
        <v>83</v>
      </c>
      <c r="E256" s="274" t="s">
        <v>313</v>
      </c>
      <c r="F256" s="274" t="s">
        <v>866</v>
      </c>
      <c r="G256" s="215"/>
      <c r="H256" s="215"/>
      <c r="I256" s="218"/>
      <c r="J256" s="275">
        <f>BK256</f>
        <v>0</v>
      </c>
      <c r="K256" s="215"/>
      <c r="L256" s="220"/>
      <c r="M256" s="221"/>
      <c r="N256" s="222"/>
      <c r="O256" s="222"/>
      <c r="P256" s="223">
        <f>SUM(P257:P268)</f>
        <v>0</v>
      </c>
      <c r="Q256" s="222"/>
      <c r="R256" s="223">
        <f>SUM(R257:R268)</f>
        <v>0.282735902848</v>
      </c>
      <c r="S256" s="222"/>
      <c r="T256" s="224">
        <f>SUM(T257:T268)</f>
        <v>0</v>
      </c>
      <c r="AR256" s="225" t="s">
        <v>24</v>
      </c>
      <c r="AT256" s="226" t="s">
        <v>83</v>
      </c>
      <c r="AU256" s="226" t="s">
        <v>24</v>
      </c>
      <c r="AY256" s="225" t="s">
        <v>261</v>
      </c>
      <c r="BK256" s="227">
        <f>SUM(BK257:BK268)</f>
        <v>0</v>
      </c>
    </row>
    <row r="257" spans="2:65" s="1" customFormat="1" ht="22.8" customHeight="1">
      <c r="B257" s="48"/>
      <c r="C257" s="228" t="s">
        <v>655</v>
      </c>
      <c r="D257" s="228" t="s">
        <v>262</v>
      </c>
      <c r="E257" s="229" t="s">
        <v>1271</v>
      </c>
      <c r="F257" s="230" t="s">
        <v>1272</v>
      </c>
      <c r="G257" s="231" t="s">
        <v>504</v>
      </c>
      <c r="H257" s="232">
        <v>1.92</v>
      </c>
      <c r="I257" s="233"/>
      <c r="J257" s="232">
        <f>ROUND(I257*H257,2)</f>
        <v>0</v>
      </c>
      <c r="K257" s="230" t="s">
        <v>40</v>
      </c>
      <c r="L257" s="74"/>
      <c r="M257" s="234" t="s">
        <v>40</v>
      </c>
      <c r="N257" s="235" t="s">
        <v>55</v>
      </c>
      <c r="O257" s="49"/>
      <c r="P257" s="236">
        <f>O257*H257</f>
        <v>0</v>
      </c>
      <c r="Q257" s="236">
        <v>0.05578</v>
      </c>
      <c r="R257" s="236">
        <f>Q257*H257</f>
        <v>0.1070976</v>
      </c>
      <c r="S257" s="236">
        <v>0</v>
      </c>
      <c r="T257" s="237">
        <f>S257*H257</f>
        <v>0</v>
      </c>
      <c r="AR257" s="25" t="s">
        <v>287</v>
      </c>
      <c r="AT257" s="25" t="s">
        <v>262</v>
      </c>
      <c r="AU257" s="25" t="s">
        <v>92</v>
      </c>
      <c r="AY257" s="25" t="s">
        <v>261</v>
      </c>
      <c r="BE257" s="238">
        <f>IF(N257="základní",J257,0)</f>
        <v>0</v>
      </c>
      <c r="BF257" s="238">
        <f>IF(N257="snížená",J257,0)</f>
        <v>0</v>
      </c>
      <c r="BG257" s="238">
        <f>IF(N257="zákl. přenesená",J257,0)</f>
        <v>0</v>
      </c>
      <c r="BH257" s="238">
        <f>IF(N257="sníž. přenesená",J257,0)</f>
        <v>0</v>
      </c>
      <c r="BI257" s="238">
        <f>IF(N257="nulová",J257,0)</f>
        <v>0</v>
      </c>
      <c r="BJ257" s="25" t="s">
        <v>24</v>
      </c>
      <c r="BK257" s="238">
        <f>ROUND(I257*H257,2)</f>
        <v>0</v>
      </c>
      <c r="BL257" s="25" t="s">
        <v>287</v>
      </c>
      <c r="BM257" s="25" t="s">
        <v>1273</v>
      </c>
    </row>
    <row r="258" spans="2:47" s="1" customFormat="1" ht="13.5">
      <c r="B258" s="48"/>
      <c r="C258" s="76"/>
      <c r="D258" s="239" t="s">
        <v>271</v>
      </c>
      <c r="E258" s="76"/>
      <c r="F258" s="242" t="s">
        <v>1274</v>
      </c>
      <c r="G258" s="76"/>
      <c r="H258" s="76"/>
      <c r="I258" s="198"/>
      <c r="J258" s="76"/>
      <c r="K258" s="76"/>
      <c r="L258" s="74"/>
      <c r="M258" s="241"/>
      <c r="N258" s="49"/>
      <c r="O258" s="49"/>
      <c r="P258" s="49"/>
      <c r="Q258" s="49"/>
      <c r="R258" s="49"/>
      <c r="S258" s="49"/>
      <c r="T258" s="97"/>
      <c r="AT258" s="25" t="s">
        <v>271</v>
      </c>
      <c r="AU258" s="25" t="s">
        <v>92</v>
      </c>
    </row>
    <row r="259" spans="2:51" s="12" customFormat="1" ht="13.5">
      <c r="B259" s="253"/>
      <c r="C259" s="254"/>
      <c r="D259" s="239" t="s">
        <v>278</v>
      </c>
      <c r="E259" s="255" t="s">
        <v>40</v>
      </c>
      <c r="F259" s="256" t="s">
        <v>1275</v>
      </c>
      <c r="G259" s="254"/>
      <c r="H259" s="257">
        <v>1.92</v>
      </c>
      <c r="I259" s="258"/>
      <c r="J259" s="254"/>
      <c r="K259" s="254"/>
      <c r="L259" s="259"/>
      <c r="M259" s="260"/>
      <c r="N259" s="261"/>
      <c r="O259" s="261"/>
      <c r="P259" s="261"/>
      <c r="Q259" s="261"/>
      <c r="R259" s="261"/>
      <c r="S259" s="261"/>
      <c r="T259" s="262"/>
      <c r="AT259" s="263" t="s">
        <v>278</v>
      </c>
      <c r="AU259" s="263" t="s">
        <v>92</v>
      </c>
      <c r="AV259" s="12" t="s">
        <v>92</v>
      </c>
      <c r="AW259" s="12" t="s">
        <v>47</v>
      </c>
      <c r="AX259" s="12" t="s">
        <v>24</v>
      </c>
      <c r="AY259" s="263" t="s">
        <v>261</v>
      </c>
    </row>
    <row r="260" spans="2:65" s="1" customFormat="1" ht="14.4" customHeight="1">
      <c r="B260" s="48"/>
      <c r="C260" s="301" t="s">
        <v>660</v>
      </c>
      <c r="D260" s="301" t="s">
        <v>510</v>
      </c>
      <c r="E260" s="302" t="s">
        <v>1276</v>
      </c>
      <c r="F260" s="303" t="s">
        <v>1277</v>
      </c>
      <c r="G260" s="304" t="s">
        <v>857</v>
      </c>
      <c r="H260" s="305">
        <v>5.8</v>
      </c>
      <c r="I260" s="306"/>
      <c r="J260" s="305">
        <f>ROUND(I260*H260,2)</f>
        <v>0</v>
      </c>
      <c r="K260" s="303" t="s">
        <v>40</v>
      </c>
      <c r="L260" s="307"/>
      <c r="M260" s="308" t="s">
        <v>40</v>
      </c>
      <c r="N260" s="309" t="s">
        <v>55</v>
      </c>
      <c r="O260" s="49"/>
      <c r="P260" s="236">
        <f>O260*H260</f>
        <v>0</v>
      </c>
      <c r="Q260" s="236">
        <v>0.0205</v>
      </c>
      <c r="R260" s="236">
        <f>Q260*H260</f>
        <v>0.1189</v>
      </c>
      <c r="S260" s="236">
        <v>0</v>
      </c>
      <c r="T260" s="237">
        <f>S260*H260</f>
        <v>0</v>
      </c>
      <c r="AR260" s="25" t="s">
        <v>308</v>
      </c>
      <c r="AT260" s="25" t="s">
        <v>510</v>
      </c>
      <c r="AU260" s="25" t="s">
        <v>92</v>
      </c>
      <c r="AY260" s="25" t="s">
        <v>261</v>
      </c>
      <c r="BE260" s="238">
        <f>IF(N260="základní",J260,0)</f>
        <v>0</v>
      </c>
      <c r="BF260" s="238">
        <f>IF(N260="snížená",J260,0)</f>
        <v>0</v>
      </c>
      <c r="BG260" s="238">
        <f>IF(N260="zákl. přenesená",J260,0)</f>
        <v>0</v>
      </c>
      <c r="BH260" s="238">
        <f>IF(N260="sníž. přenesená",J260,0)</f>
        <v>0</v>
      </c>
      <c r="BI260" s="238">
        <f>IF(N260="nulová",J260,0)</f>
        <v>0</v>
      </c>
      <c r="BJ260" s="25" t="s">
        <v>24</v>
      </c>
      <c r="BK260" s="238">
        <f>ROUND(I260*H260,2)</f>
        <v>0</v>
      </c>
      <c r="BL260" s="25" t="s">
        <v>287</v>
      </c>
      <c r="BM260" s="25" t="s">
        <v>1278</v>
      </c>
    </row>
    <row r="261" spans="2:47" s="1" customFormat="1" ht="13.5">
      <c r="B261" s="48"/>
      <c r="C261" s="76"/>
      <c r="D261" s="239" t="s">
        <v>271</v>
      </c>
      <c r="E261" s="76"/>
      <c r="F261" s="242" t="s">
        <v>1279</v>
      </c>
      <c r="G261" s="76"/>
      <c r="H261" s="76"/>
      <c r="I261" s="198"/>
      <c r="J261" s="76"/>
      <c r="K261" s="76"/>
      <c r="L261" s="74"/>
      <c r="M261" s="241"/>
      <c r="N261" s="49"/>
      <c r="O261" s="49"/>
      <c r="P261" s="49"/>
      <c r="Q261" s="49"/>
      <c r="R261" s="49"/>
      <c r="S261" s="49"/>
      <c r="T261" s="97"/>
      <c r="AT261" s="25" t="s">
        <v>271</v>
      </c>
      <c r="AU261" s="25" t="s">
        <v>92</v>
      </c>
    </row>
    <row r="262" spans="2:51" s="12" customFormat="1" ht="13.5">
      <c r="B262" s="253"/>
      <c r="C262" s="254"/>
      <c r="D262" s="239" t="s">
        <v>278</v>
      </c>
      <c r="E262" s="255" t="s">
        <v>40</v>
      </c>
      <c r="F262" s="256" t="s">
        <v>1280</v>
      </c>
      <c r="G262" s="254"/>
      <c r="H262" s="257">
        <v>5.8</v>
      </c>
      <c r="I262" s="258"/>
      <c r="J262" s="254"/>
      <c r="K262" s="254"/>
      <c r="L262" s="259"/>
      <c r="M262" s="260"/>
      <c r="N262" s="261"/>
      <c r="O262" s="261"/>
      <c r="P262" s="261"/>
      <c r="Q262" s="261"/>
      <c r="R262" s="261"/>
      <c r="S262" s="261"/>
      <c r="T262" s="262"/>
      <c r="AT262" s="263" t="s">
        <v>278</v>
      </c>
      <c r="AU262" s="263" t="s">
        <v>92</v>
      </c>
      <c r="AV262" s="12" t="s">
        <v>92</v>
      </c>
      <c r="AW262" s="12" t="s">
        <v>47</v>
      </c>
      <c r="AX262" s="12" t="s">
        <v>24</v>
      </c>
      <c r="AY262" s="263" t="s">
        <v>261</v>
      </c>
    </row>
    <row r="263" spans="2:65" s="1" customFormat="1" ht="14.4" customHeight="1">
      <c r="B263" s="48"/>
      <c r="C263" s="228" t="s">
        <v>666</v>
      </c>
      <c r="D263" s="228" t="s">
        <v>262</v>
      </c>
      <c r="E263" s="229" t="s">
        <v>1281</v>
      </c>
      <c r="F263" s="230" t="s">
        <v>1282</v>
      </c>
      <c r="G263" s="231" t="s">
        <v>504</v>
      </c>
      <c r="H263" s="232">
        <v>1.44</v>
      </c>
      <c r="I263" s="233"/>
      <c r="J263" s="232">
        <f>ROUND(I263*H263,2)</f>
        <v>0</v>
      </c>
      <c r="K263" s="230" t="s">
        <v>266</v>
      </c>
      <c r="L263" s="74"/>
      <c r="M263" s="234" t="s">
        <v>40</v>
      </c>
      <c r="N263" s="235" t="s">
        <v>55</v>
      </c>
      <c r="O263" s="49"/>
      <c r="P263" s="236">
        <f>O263*H263</f>
        <v>0</v>
      </c>
      <c r="Q263" s="236">
        <v>0.0394015992</v>
      </c>
      <c r="R263" s="236">
        <f>Q263*H263</f>
        <v>0.056738302847999994</v>
      </c>
      <c r="S263" s="236">
        <v>0</v>
      </c>
      <c r="T263" s="237">
        <f>S263*H263</f>
        <v>0</v>
      </c>
      <c r="AR263" s="25" t="s">
        <v>287</v>
      </c>
      <c r="AT263" s="25" t="s">
        <v>262</v>
      </c>
      <c r="AU263" s="25" t="s">
        <v>92</v>
      </c>
      <c r="AY263" s="25" t="s">
        <v>261</v>
      </c>
      <c r="BE263" s="238">
        <f>IF(N263="základní",J263,0)</f>
        <v>0</v>
      </c>
      <c r="BF263" s="238">
        <f>IF(N263="snížená",J263,0)</f>
        <v>0</v>
      </c>
      <c r="BG263" s="238">
        <f>IF(N263="zákl. přenesená",J263,0)</f>
        <v>0</v>
      </c>
      <c r="BH263" s="238">
        <f>IF(N263="sníž. přenesená",J263,0)</f>
        <v>0</v>
      </c>
      <c r="BI263" s="238">
        <f>IF(N263="nulová",J263,0)</f>
        <v>0</v>
      </c>
      <c r="BJ263" s="25" t="s">
        <v>24</v>
      </c>
      <c r="BK263" s="238">
        <f>ROUND(I263*H263,2)</f>
        <v>0</v>
      </c>
      <c r="BL263" s="25" t="s">
        <v>287</v>
      </c>
      <c r="BM263" s="25" t="s">
        <v>1283</v>
      </c>
    </row>
    <row r="264" spans="2:47" s="1" customFormat="1" ht="13.5">
      <c r="B264" s="48"/>
      <c r="C264" s="76"/>
      <c r="D264" s="239" t="s">
        <v>269</v>
      </c>
      <c r="E264" s="76"/>
      <c r="F264" s="240" t="s">
        <v>1284</v>
      </c>
      <c r="G264" s="76"/>
      <c r="H264" s="76"/>
      <c r="I264" s="198"/>
      <c r="J264" s="76"/>
      <c r="K264" s="76"/>
      <c r="L264" s="74"/>
      <c r="M264" s="241"/>
      <c r="N264" s="49"/>
      <c r="O264" s="49"/>
      <c r="P264" s="49"/>
      <c r="Q264" s="49"/>
      <c r="R264" s="49"/>
      <c r="S264" s="49"/>
      <c r="T264" s="97"/>
      <c r="AT264" s="25" t="s">
        <v>269</v>
      </c>
      <c r="AU264" s="25" t="s">
        <v>92</v>
      </c>
    </row>
    <row r="265" spans="2:47" s="1" customFormat="1" ht="13.5">
      <c r="B265" s="48"/>
      <c r="C265" s="76"/>
      <c r="D265" s="239" t="s">
        <v>343</v>
      </c>
      <c r="E265" s="76"/>
      <c r="F265" s="242" t="s">
        <v>1285</v>
      </c>
      <c r="G265" s="76"/>
      <c r="H265" s="76"/>
      <c r="I265" s="198"/>
      <c r="J265" s="76"/>
      <c r="K265" s="76"/>
      <c r="L265" s="74"/>
      <c r="M265" s="241"/>
      <c r="N265" s="49"/>
      <c r="O265" s="49"/>
      <c r="P265" s="49"/>
      <c r="Q265" s="49"/>
      <c r="R265" s="49"/>
      <c r="S265" s="49"/>
      <c r="T265" s="97"/>
      <c r="AT265" s="25" t="s">
        <v>343</v>
      </c>
      <c r="AU265" s="25" t="s">
        <v>92</v>
      </c>
    </row>
    <row r="266" spans="2:47" s="1" customFormat="1" ht="13.5">
      <c r="B266" s="48"/>
      <c r="C266" s="76"/>
      <c r="D266" s="239" t="s">
        <v>271</v>
      </c>
      <c r="E266" s="76"/>
      <c r="F266" s="242" t="s">
        <v>1286</v>
      </c>
      <c r="G266" s="76"/>
      <c r="H266" s="76"/>
      <c r="I266" s="198"/>
      <c r="J266" s="76"/>
      <c r="K266" s="76"/>
      <c r="L266" s="74"/>
      <c r="M266" s="241"/>
      <c r="N266" s="49"/>
      <c r="O266" s="49"/>
      <c r="P266" s="49"/>
      <c r="Q266" s="49"/>
      <c r="R266" s="49"/>
      <c r="S266" s="49"/>
      <c r="T266" s="97"/>
      <c r="AT266" s="25" t="s">
        <v>271</v>
      </c>
      <c r="AU266" s="25" t="s">
        <v>92</v>
      </c>
    </row>
    <row r="267" spans="2:51" s="12" customFormat="1" ht="13.5">
      <c r="B267" s="253"/>
      <c r="C267" s="254"/>
      <c r="D267" s="239" t="s">
        <v>278</v>
      </c>
      <c r="E267" s="255" t="s">
        <v>40</v>
      </c>
      <c r="F267" s="256" t="s">
        <v>1287</v>
      </c>
      <c r="G267" s="254"/>
      <c r="H267" s="257">
        <v>1.44</v>
      </c>
      <c r="I267" s="258"/>
      <c r="J267" s="254"/>
      <c r="K267" s="254"/>
      <c r="L267" s="259"/>
      <c r="M267" s="260"/>
      <c r="N267" s="261"/>
      <c r="O267" s="261"/>
      <c r="P267" s="261"/>
      <c r="Q267" s="261"/>
      <c r="R267" s="261"/>
      <c r="S267" s="261"/>
      <c r="T267" s="262"/>
      <c r="AT267" s="263" t="s">
        <v>278</v>
      </c>
      <c r="AU267" s="263" t="s">
        <v>92</v>
      </c>
      <c r="AV267" s="12" t="s">
        <v>92</v>
      </c>
      <c r="AW267" s="12" t="s">
        <v>47</v>
      </c>
      <c r="AX267" s="12" t="s">
        <v>24</v>
      </c>
      <c r="AY267" s="263" t="s">
        <v>261</v>
      </c>
    </row>
    <row r="268" spans="2:65" s="1" customFormat="1" ht="22.8" customHeight="1">
      <c r="B268" s="48"/>
      <c r="C268" s="228" t="s">
        <v>673</v>
      </c>
      <c r="D268" s="228" t="s">
        <v>262</v>
      </c>
      <c r="E268" s="229" t="s">
        <v>1288</v>
      </c>
      <c r="F268" s="230" t="s">
        <v>1289</v>
      </c>
      <c r="G268" s="231" t="s">
        <v>1182</v>
      </c>
      <c r="H268" s="232">
        <v>1</v>
      </c>
      <c r="I268" s="233"/>
      <c r="J268" s="232">
        <f>ROUND(I268*H268,2)</f>
        <v>0</v>
      </c>
      <c r="K268" s="230" t="s">
        <v>40</v>
      </c>
      <c r="L268" s="74"/>
      <c r="M268" s="234" t="s">
        <v>40</v>
      </c>
      <c r="N268" s="235" t="s">
        <v>55</v>
      </c>
      <c r="O268" s="49"/>
      <c r="P268" s="236">
        <f>O268*H268</f>
        <v>0</v>
      </c>
      <c r="Q268" s="236">
        <v>0</v>
      </c>
      <c r="R268" s="236">
        <f>Q268*H268</f>
        <v>0</v>
      </c>
      <c r="S268" s="236">
        <v>0</v>
      </c>
      <c r="T268" s="237">
        <f>S268*H268</f>
        <v>0</v>
      </c>
      <c r="AR268" s="25" t="s">
        <v>287</v>
      </c>
      <c r="AT268" s="25" t="s">
        <v>262</v>
      </c>
      <c r="AU268" s="25" t="s">
        <v>92</v>
      </c>
      <c r="AY268" s="25" t="s">
        <v>261</v>
      </c>
      <c r="BE268" s="238">
        <f>IF(N268="základní",J268,0)</f>
        <v>0</v>
      </c>
      <c r="BF268" s="238">
        <f>IF(N268="snížená",J268,0)</f>
        <v>0</v>
      </c>
      <c r="BG268" s="238">
        <f>IF(N268="zákl. přenesená",J268,0)</f>
        <v>0</v>
      </c>
      <c r="BH268" s="238">
        <f>IF(N268="sníž. přenesená",J268,0)</f>
        <v>0</v>
      </c>
      <c r="BI268" s="238">
        <f>IF(N268="nulová",J268,0)</f>
        <v>0</v>
      </c>
      <c r="BJ268" s="25" t="s">
        <v>24</v>
      </c>
      <c r="BK268" s="238">
        <f>ROUND(I268*H268,2)</f>
        <v>0</v>
      </c>
      <c r="BL268" s="25" t="s">
        <v>287</v>
      </c>
      <c r="BM268" s="25" t="s">
        <v>1290</v>
      </c>
    </row>
    <row r="269" spans="2:63" s="10" customFormat="1" ht="29.85" customHeight="1">
      <c r="B269" s="214"/>
      <c r="C269" s="215"/>
      <c r="D269" s="216" t="s">
        <v>83</v>
      </c>
      <c r="E269" s="274" t="s">
        <v>930</v>
      </c>
      <c r="F269" s="274" t="s">
        <v>931</v>
      </c>
      <c r="G269" s="215"/>
      <c r="H269" s="215"/>
      <c r="I269" s="218"/>
      <c r="J269" s="275">
        <f>BK269</f>
        <v>0</v>
      </c>
      <c r="K269" s="215"/>
      <c r="L269" s="220"/>
      <c r="M269" s="221"/>
      <c r="N269" s="222"/>
      <c r="O269" s="222"/>
      <c r="P269" s="223">
        <f>SUM(P270:P271)</f>
        <v>0</v>
      </c>
      <c r="Q269" s="222"/>
      <c r="R269" s="223">
        <f>SUM(R270:R271)</f>
        <v>0</v>
      </c>
      <c r="S269" s="222"/>
      <c r="T269" s="224">
        <f>SUM(T270:T271)</f>
        <v>0</v>
      </c>
      <c r="AR269" s="225" t="s">
        <v>24</v>
      </c>
      <c r="AT269" s="226" t="s">
        <v>83</v>
      </c>
      <c r="AU269" s="226" t="s">
        <v>24</v>
      </c>
      <c r="AY269" s="225" t="s">
        <v>261</v>
      </c>
      <c r="BK269" s="227">
        <f>SUM(BK270:BK271)</f>
        <v>0</v>
      </c>
    </row>
    <row r="270" spans="2:65" s="1" customFormat="1" ht="14.4" customHeight="1">
      <c r="B270" s="48"/>
      <c r="C270" s="228" t="s">
        <v>680</v>
      </c>
      <c r="D270" s="228" t="s">
        <v>262</v>
      </c>
      <c r="E270" s="229" t="s">
        <v>933</v>
      </c>
      <c r="F270" s="230" t="s">
        <v>934</v>
      </c>
      <c r="G270" s="231" t="s">
        <v>363</v>
      </c>
      <c r="H270" s="232">
        <v>17.28</v>
      </c>
      <c r="I270" s="233"/>
      <c r="J270" s="232">
        <f>ROUND(I270*H270,2)</f>
        <v>0</v>
      </c>
      <c r="K270" s="230" t="s">
        <v>266</v>
      </c>
      <c r="L270" s="74"/>
      <c r="M270" s="234" t="s">
        <v>40</v>
      </c>
      <c r="N270" s="235" t="s">
        <v>55</v>
      </c>
      <c r="O270" s="49"/>
      <c r="P270" s="236">
        <f>O270*H270</f>
        <v>0</v>
      </c>
      <c r="Q270" s="236">
        <v>0</v>
      </c>
      <c r="R270" s="236">
        <f>Q270*H270</f>
        <v>0</v>
      </c>
      <c r="S270" s="236">
        <v>0</v>
      </c>
      <c r="T270" s="237">
        <f>S270*H270</f>
        <v>0</v>
      </c>
      <c r="AR270" s="25" t="s">
        <v>287</v>
      </c>
      <c r="AT270" s="25" t="s">
        <v>262</v>
      </c>
      <c r="AU270" s="25" t="s">
        <v>92</v>
      </c>
      <c r="AY270" s="25" t="s">
        <v>261</v>
      </c>
      <c r="BE270" s="238">
        <f>IF(N270="základní",J270,0)</f>
        <v>0</v>
      </c>
      <c r="BF270" s="238">
        <f>IF(N270="snížená",J270,0)</f>
        <v>0</v>
      </c>
      <c r="BG270" s="238">
        <f>IF(N270="zákl. přenesená",J270,0)</f>
        <v>0</v>
      </c>
      <c r="BH270" s="238">
        <f>IF(N270="sníž. přenesená",J270,0)</f>
        <v>0</v>
      </c>
      <c r="BI270" s="238">
        <f>IF(N270="nulová",J270,0)</f>
        <v>0</v>
      </c>
      <c r="BJ270" s="25" t="s">
        <v>24</v>
      </c>
      <c r="BK270" s="238">
        <f>ROUND(I270*H270,2)</f>
        <v>0</v>
      </c>
      <c r="BL270" s="25" t="s">
        <v>287</v>
      </c>
      <c r="BM270" s="25" t="s">
        <v>1291</v>
      </c>
    </row>
    <row r="271" spans="2:47" s="1" customFormat="1" ht="13.5">
      <c r="B271" s="48"/>
      <c r="C271" s="76"/>
      <c r="D271" s="239" t="s">
        <v>269</v>
      </c>
      <c r="E271" s="76"/>
      <c r="F271" s="240" t="s">
        <v>936</v>
      </c>
      <c r="G271" s="76"/>
      <c r="H271" s="76"/>
      <c r="I271" s="198"/>
      <c r="J271" s="76"/>
      <c r="K271" s="76"/>
      <c r="L271" s="74"/>
      <c r="M271" s="241"/>
      <c r="N271" s="49"/>
      <c r="O271" s="49"/>
      <c r="P271" s="49"/>
      <c r="Q271" s="49"/>
      <c r="R271" s="49"/>
      <c r="S271" s="49"/>
      <c r="T271" s="97"/>
      <c r="AT271" s="25" t="s">
        <v>269</v>
      </c>
      <c r="AU271" s="25" t="s">
        <v>92</v>
      </c>
    </row>
    <row r="272" spans="2:63" s="10" customFormat="1" ht="37.4" customHeight="1">
      <c r="B272" s="214"/>
      <c r="C272" s="215"/>
      <c r="D272" s="216" t="s">
        <v>83</v>
      </c>
      <c r="E272" s="217" t="s">
        <v>937</v>
      </c>
      <c r="F272" s="217" t="s">
        <v>938</v>
      </c>
      <c r="G272" s="215"/>
      <c r="H272" s="215"/>
      <c r="I272" s="218"/>
      <c r="J272" s="219">
        <f>BK272</f>
        <v>0</v>
      </c>
      <c r="K272" s="215"/>
      <c r="L272" s="220"/>
      <c r="M272" s="221"/>
      <c r="N272" s="222"/>
      <c r="O272" s="222"/>
      <c r="P272" s="223">
        <f>P273+P293</f>
        <v>0</v>
      </c>
      <c r="Q272" s="222"/>
      <c r="R272" s="223">
        <f>R273+R293</f>
        <v>0.041775561</v>
      </c>
      <c r="S272" s="222"/>
      <c r="T272" s="224">
        <f>T273+T293</f>
        <v>0</v>
      </c>
      <c r="AR272" s="225" t="s">
        <v>92</v>
      </c>
      <c r="AT272" s="226" t="s">
        <v>83</v>
      </c>
      <c r="AU272" s="226" t="s">
        <v>84</v>
      </c>
      <c r="AY272" s="225" t="s">
        <v>261</v>
      </c>
      <c r="BK272" s="227">
        <f>BK273+BK293</f>
        <v>0</v>
      </c>
    </row>
    <row r="273" spans="2:63" s="10" customFormat="1" ht="19.9" customHeight="1">
      <c r="B273" s="214"/>
      <c r="C273" s="215"/>
      <c r="D273" s="216" t="s">
        <v>83</v>
      </c>
      <c r="E273" s="274" t="s">
        <v>939</v>
      </c>
      <c r="F273" s="274" t="s">
        <v>940</v>
      </c>
      <c r="G273" s="215"/>
      <c r="H273" s="215"/>
      <c r="I273" s="218"/>
      <c r="J273" s="275">
        <f>BK273</f>
        <v>0</v>
      </c>
      <c r="K273" s="215"/>
      <c r="L273" s="220"/>
      <c r="M273" s="221"/>
      <c r="N273" s="222"/>
      <c r="O273" s="222"/>
      <c r="P273" s="223">
        <f>SUM(P274:P292)</f>
        <v>0</v>
      </c>
      <c r="Q273" s="222"/>
      <c r="R273" s="223">
        <f>SUM(R274:R292)</f>
        <v>0.04</v>
      </c>
      <c r="S273" s="222"/>
      <c r="T273" s="224">
        <f>SUM(T274:T292)</f>
        <v>0</v>
      </c>
      <c r="AR273" s="225" t="s">
        <v>92</v>
      </c>
      <c r="AT273" s="226" t="s">
        <v>83</v>
      </c>
      <c r="AU273" s="226" t="s">
        <v>24</v>
      </c>
      <c r="AY273" s="225" t="s">
        <v>261</v>
      </c>
      <c r="BK273" s="227">
        <f>SUM(BK274:BK292)</f>
        <v>0</v>
      </c>
    </row>
    <row r="274" spans="2:65" s="1" customFormat="1" ht="22.8" customHeight="1">
      <c r="B274" s="48"/>
      <c r="C274" s="228" t="s">
        <v>686</v>
      </c>
      <c r="D274" s="228" t="s">
        <v>262</v>
      </c>
      <c r="E274" s="229" t="s">
        <v>942</v>
      </c>
      <c r="F274" s="230" t="s">
        <v>943</v>
      </c>
      <c r="G274" s="231" t="s">
        <v>504</v>
      </c>
      <c r="H274" s="232">
        <v>48.59</v>
      </c>
      <c r="I274" s="233"/>
      <c r="J274" s="232">
        <f>ROUND(I274*H274,2)</f>
        <v>0</v>
      </c>
      <c r="K274" s="230" t="s">
        <v>266</v>
      </c>
      <c r="L274" s="74"/>
      <c r="M274" s="234" t="s">
        <v>40</v>
      </c>
      <c r="N274" s="235" t="s">
        <v>55</v>
      </c>
      <c r="O274" s="49"/>
      <c r="P274" s="236">
        <f>O274*H274</f>
        <v>0</v>
      </c>
      <c r="Q274" s="236">
        <v>0</v>
      </c>
      <c r="R274" s="236">
        <f>Q274*H274</f>
        <v>0</v>
      </c>
      <c r="S274" s="236">
        <v>0</v>
      </c>
      <c r="T274" s="237">
        <f>S274*H274</f>
        <v>0</v>
      </c>
      <c r="AR274" s="25" t="s">
        <v>563</v>
      </c>
      <c r="AT274" s="25" t="s">
        <v>262</v>
      </c>
      <c r="AU274" s="25" t="s">
        <v>92</v>
      </c>
      <c r="AY274" s="25" t="s">
        <v>261</v>
      </c>
      <c r="BE274" s="238">
        <f>IF(N274="základní",J274,0)</f>
        <v>0</v>
      </c>
      <c r="BF274" s="238">
        <f>IF(N274="snížená",J274,0)</f>
        <v>0</v>
      </c>
      <c r="BG274" s="238">
        <f>IF(N274="zákl. přenesená",J274,0)</f>
        <v>0</v>
      </c>
      <c r="BH274" s="238">
        <f>IF(N274="sníž. přenesená",J274,0)</f>
        <v>0</v>
      </c>
      <c r="BI274" s="238">
        <f>IF(N274="nulová",J274,0)</f>
        <v>0</v>
      </c>
      <c r="BJ274" s="25" t="s">
        <v>24</v>
      </c>
      <c r="BK274" s="238">
        <f>ROUND(I274*H274,2)</f>
        <v>0</v>
      </c>
      <c r="BL274" s="25" t="s">
        <v>563</v>
      </c>
      <c r="BM274" s="25" t="s">
        <v>1292</v>
      </c>
    </row>
    <row r="275" spans="2:47" s="1" customFormat="1" ht="13.5">
      <c r="B275" s="48"/>
      <c r="C275" s="76"/>
      <c r="D275" s="239" t="s">
        <v>269</v>
      </c>
      <c r="E275" s="76"/>
      <c r="F275" s="240" t="s">
        <v>945</v>
      </c>
      <c r="G275" s="76"/>
      <c r="H275" s="76"/>
      <c r="I275" s="198"/>
      <c r="J275" s="76"/>
      <c r="K275" s="76"/>
      <c r="L275" s="74"/>
      <c r="M275" s="241"/>
      <c r="N275" s="49"/>
      <c r="O275" s="49"/>
      <c r="P275" s="49"/>
      <c r="Q275" s="49"/>
      <c r="R275" s="49"/>
      <c r="S275" s="49"/>
      <c r="T275" s="97"/>
      <c r="AT275" s="25" t="s">
        <v>269</v>
      </c>
      <c r="AU275" s="25" t="s">
        <v>92</v>
      </c>
    </row>
    <row r="276" spans="2:47" s="1" customFormat="1" ht="13.5">
      <c r="B276" s="48"/>
      <c r="C276" s="76"/>
      <c r="D276" s="239" t="s">
        <v>343</v>
      </c>
      <c r="E276" s="76"/>
      <c r="F276" s="242" t="s">
        <v>946</v>
      </c>
      <c r="G276" s="76"/>
      <c r="H276" s="76"/>
      <c r="I276" s="198"/>
      <c r="J276" s="76"/>
      <c r="K276" s="76"/>
      <c r="L276" s="74"/>
      <c r="M276" s="241"/>
      <c r="N276" s="49"/>
      <c r="O276" s="49"/>
      <c r="P276" s="49"/>
      <c r="Q276" s="49"/>
      <c r="R276" s="49"/>
      <c r="S276" s="49"/>
      <c r="T276" s="97"/>
      <c r="AT276" s="25" t="s">
        <v>343</v>
      </c>
      <c r="AU276" s="25" t="s">
        <v>92</v>
      </c>
    </row>
    <row r="277" spans="2:51" s="12" customFormat="1" ht="13.5">
      <c r="B277" s="253"/>
      <c r="C277" s="254"/>
      <c r="D277" s="239" t="s">
        <v>278</v>
      </c>
      <c r="E277" s="255" t="s">
        <v>40</v>
      </c>
      <c r="F277" s="256" t="s">
        <v>1293</v>
      </c>
      <c r="G277" s="254"/>
      <c r="H277" s="257">
        <v>48.59</v>
      </c>
      <c r="I277" s="258"/>
      <c r="J277" s="254"/>
      <c r="K277" s="254"/>
      <c r="L277" s="259"/>
      <c r="M277" s="260"/>
      <c r="N277" s="261"/>
      <c r="O277" s="261"/>
      <c r="P277" s="261"/>
      <c r="Q277" s="261"/>
      <c r="R277" s="261"/>
      <c r="S277" s="261"/>
      <c r="T277" s="262"/>
      <c r="AT277" s="263" t="s">
        <v>278</v>
      </c>
      <c r="AU277" s="263" t="s">
        <v>92</v>
      </c>
      <c r="AV277" s="12" t="s">
        <v>92</v>
      </c>
      <c r="AW277" s="12" t="s">
        <v>47</v>
      </c>
      <c r="AX277" s="12" t="s">
        <v>24</v>
      </c>
      <c r="AY277" s="263" t="s">
        <v>261</v>
      </c>
    </row>
    <row r="278" spans="2:65" s="1" customFormat="1" ht="14.4" customHeight="1">
      <c r="B278" s="48"/>
      <c r="C278" s="301" t="s">
        <v>692</v>
      </c>
      <c r="D278" s="301" t="s">
        <v>510</v>
      </c>
      <c r="E278" s="302" t="s">
        <v>949</v>
      </c>
      <c r="F278" s="303" t="s">
        <v>950</v>
      </c>
      <c r="G278" s="304" t="s">
        <v>363</v>
      </c>
      <c r="H278" s="305">
        <v>0.02</v>
      </c>
      <c r="I278" s="306"/>
      <c r="J278" s="305">
        <f>ROUND(I278*H278,2)</f>
        <v>0</v>
      </c>
      <c r="K278" s="303" t="s">
        <v>266</v>
      </c>
      <c r="L278" s="307"/>
      <c r="M278" s="308" t="s">
        <v>40</v>
      </c>
      <c r="N278" s="309" t="s">
        <v>55</v>
      </c>
      <c r="O278" s="49"/>
      <c r="P278" s="236">
        <f>O278*H278</f>
        <v>0</v>
      </c>
      <c r="Q278" s="236">
        <v>1</v>
      </c>
      <c r="R278" s="236">
        <f>Q278*H278</f>
        <v>0.02</v>
      </c>
      <c r="S278" s="236">
        <v>0</v>
      </c>
      <c r="T278" s="237">
        <f>S278*H278</f>
        <v>0</v>
      </c>
      <c r="AR278" s="25" t="s">
        <v>650</v>
      </c>
      <c r="AT278" s="25" t="s">
        <v>510</v>
      </c>
      <c r="AU278" s="25" t="s">
        <v>92</v>
      </c>
      <c r="AY278" s="25" t="s">
        <v>261</v>
      </c>
      <c r="BE278" s="238">
        <f>IF(N278="základní",J278,0)</f>
        <v>0</v>
      </c>
      <c r="BF278" s="238">
        <f>IF(N278="snížená",J278,0)</f>
        <v>0</v>
      </c>
      <c r="BG278" s="238">
        <f>IF(N278="zákl. přenesená",J278,0)</f>
        <v>0</v>
      </c>
      <c r="BH278" s="238">
        <f>IF(N278="sníž. přenesená",J278,0)</f>
        <v>0</v>
      </c>
      <c r="BI278" s="238">
        <f>IF(N278="nulová",J278,0)</f>
        <v>0</v>
      </c>
      <c r="BJ278" s="25" t="s">
        <v>24</v>
      </c>
      <c r="BK278" s="238">
        <f>ROUND(I278*H278,2)</f>
        <v>0</v>
      </c>
      <c r="BL278" s="25" t="s">
        <v>563</v>
      </c>
      <c r="BM278" s="25" t="s">
        <v>1294</v>
      </c>
    </row>
    <row r="279" spans="2:47" s="1" customFormat="1" ht="13.5">
      <c r="B279" s="48"/>
      <c r="C279" s="76"/>
      <c r="D279" s="239" t="s">
        <v>269</v>
      </c>
      <c r="E279" s="76"/>
      <c r="F279" s="240" t="s">
        <v>952</v>
      </c>
      <c r="G279" s="76"/>
      <c r="H279" s="76"/>
      <c r="I279" s="198"/>
      <c r="J279" s="76"/>
      <c r="K279" s="76"/>
      <c r="L279" s="74"/>
      <c r="M279" s="241"/>
      <c r="N279" s="49"/>
      <c r="O279" s="49"/>
      <c r="P279" s="49"/>
      <c r="Q279" s="49"/>
      <c r="R279" s="49"/>
      <c r="S279" s="49"/>
      <c r="T279" s="97"/>
      <c r="AT279" s="25" t="s">
        <v>269</v>
      </c>
      <c r="AU279" s="25" t="s">
        <v>92</v>
      </c>
    </row>
    <row r="280" spans="2:47" s="1" customFormat="1" ht="13.5">
      <c r="B280" s="48"/>
      <c r="C280" s="76"/>
      <c r="D280" s="239" t="s">
        <v>271</v>
      </c>
      <c r="E280" s="76"/>
      <c r="F280" s="242" t="s">
        <v>1096</v>
      </c>
      <c r="G280" s="76"/>
      <c r="H280" s="76"/>
      <c r="I280" s="198"/>
      <c r="J280" s="76"/>
      <c r="K280" s="76"/>
      <c r="L280" s="74"/>
      <c r="M280" s="241"/>
      <c r="N280" s="49"/>
      <c r="O280" s="49"/>
      <c r="P280" s="49"/>
      <c r="Q280" s="49"/>
      <c r="R280" s="49"/>
      <c r="S280" s="49"/>
      <c r="T280" s="97"/>
      <c r="AT280" s="25" t="s">
        <v>271</v>
      </c>
      <c r="AU280" s="25" t="s">
        <v>92</v>
      </c>
    </row>
    <row r="281" spans="2:51" s="12" customFormat="1" ht="13.5">
      <c r="B281" s="253"/>
      <c r="C281" s="254"/>
      <c r="D281" s="239" t="s">
        <v>278</v>
      </c>
      <c r="E281" s="254"/>
      <c r="F281" s="256" t="s">
        <v>1295</v>
      </c>
      <c r="G281" s="254"/>
      <c r="H281" s="257">
        <v>0.02</v>
      </c>
      <c r="I281" s="258"/>
      <c r="J281" s="254"/>
      <c r="K281" s="254"/>
      <c r="L281" s="259"/>
      <c r="M281" s="260"/>
      <c r="N281" s="261"/>
      <c r="O281" s="261"/>
      <c r="P281" s="261"/>
      <c r="Q281" s="261"/>
      <c r="R281" s="261"/>
      <c r="S281" s="261"/>
      <c r="T281" s="262"/>
      <c r="AT281" s="263" t="s">
        <v>278</v>
      </c>
      <c r="AU281" s="263" t="s">
        <v>92</v>
      </c>
      <c r="AV281" s="12" t="s">
        <v>92</v>
      </c>
      <c r="AW281" s="12" t="s">
        <v>6</v>
      </c>
      <c r="AX281" s="12" t="s">
        <v>24</v>
      </c>
      <c r="AY281" s="263" t="s">
        <v>261</v>
      </c>
    </row>
    <row r="282" spans="2:65" s="1" customFormat="1" ht="22.8" customHeight="1">
      <c r="B282" s="48"/>
      <c r="C282" s="228" t="s">
        <v>697</v>
      </c>
      <c r="D282" s="228" t="s">
        <v>262</v>
      </c>
      <c r="E282" s="229" t="s">
        <v>956</v>
      </c>
      <c r="F282" s="230" t="s">
        <v>957</v>
      </c>
      <c r="G282" s="231" t="s">
        <v>504</v>
      </c>
      <c r="H282" s="232">
        <v>48.59</v>
      </c>
      <c r="I282" s="233"/>
      <c r="J282" s="232">
        <f>ROUND(I282*H282,2)</f>
        <v>0</v>
      </c>
      <c r="K282" s="230" t="s">
        <v>266</v>
      </c>
      <c r="L282" s="74"/>
      <c r="M282" s="234" t="s">
        <v>40</v>
      </c>
      <c r="N282" s="235" t="s">
        <v>55</v>
      </c>
      <c r="O282" s="49"/>
      <c r="P282" s="236">
        <f>O282*H282</f>
        <v>0</v>
      </c>
      <c r="Q282" s="236">
        <v>0</v>
      </c>
      <c r="R282" s="236">
        <f>Q282*H282</f>
        <v>0</v>
      </c>
      <c r="S282" s="236">
        <v>0</v>
      </c>
      <c r="T282" s="237">
        <f>S282*H282</f>
        <v>0</v>
      </c>
      <c r="AR282" s="25" t="s">
        <v>563</v>
      </c>
      <c r="AT282" s="25" t="s">
        <v>262</v>
      </c>
      <c r="AU282" s="25" t="s">
        <v>92</v>
      </c>
      <c r="AY282" s="25" t="s">
        <v>261</v>
      </c>
      <c r="BE282" s="238">
        <f>IF(N282="základní",J282,0)</f>
        <v>0</v>
      </c>
      <c r="BF282" s="238">
        <f>IF(N282="snížená",J282,0)</f>
        <v>0</v>
      </c>
      <c r="BG282" s="238">
        <f>IF(N282="zákl. přenesená",J282,0)</f>
        <v>0</v>
      </c>
      <c r="BH282" s="238">
        <f>IF(N282="sníž. přenesená",J282,0)</f>
        <v>0</v>
      </c>
      <c r="BI282" s="238">
        <f>IF(N282="nulová",J282,0)</f>
        <v>0</v>
      </c>
      <c r="BJ282" s="25" t="s">
        <v>24</v>
      </c>
      <c r="BK282" s="238">
        <f>ROUND(I282*H282,2)</f>
        <v>0</v>
      </c>
      <c r="BL282" s="25" t="s">
        <v>563</v>
      </c>
      <c r="BM282" s="25" t="s">
        <v>1296</v>
      </c>
    </row>
    <row r="283" spans="2:47" s="1" customFormat="1" ht="13.5">
      <c r="B283" s="48"/>
      <c r="C283" s="76"/>
      <c r="D283" s="239" t="s">
        <v>269</v>
      </c>
      <c r="E283" s="76"/>
      <c r="F283" s="240" t="s">
        <v>959</v>
      </c>
      <c r="G283" s="76"/>
      <c r="H283" s="76"/>
      <c r="I283" s="198"/>
      <c r="J283" s="76"/>
      <c r="K283" s="76"/>
      <c r="L283" s="74"/>
      <c r="M283" s="241"/>
      <c r="N283" s="49"/>
      <c r="O283" s="49"/>
      <c r="P283" s="49"/>
      <c r="Q283" s="49"/>
      <c r="R283" s="49"/>
      <c r="S283" s="49"/>
      <c r="T283" s="97"/>
      <c r="AT283" s="25" t="s">
        <v>269</v>
      </c>
      <c r="AU283" s="25" t="s">
        <v>92</v>
      </c>
    </row>
    <row r="284" spans="2:47" s="1" customFormat="1" ht="13.5">
      <c r="B284" s="48"/>
      <c r="C284" s="76"/>
      <c r="D284" s="239" t="s">
        <v>343</v>
      </c>
      <c r="E284" s="76"/>
      <c r="F284" s="242" t="s">
        <v>946</v>
      </c>
      <c r="G284" s="76"/>
      <c r="H284" s="76"/>
      <c r="I284" s="198"/>
      <c r="J284" s="76"/>
      <c r="K284" s="76"/>
      <c r="L284" s="74"/>
      <c r="M284" s="241"/>
      <c r="N284" s="49"/>
      <c r="O284" s="49"/>
      <c r="P284" s="49"/>
      <c r="Q284" s="49"/>
      <c r="R284" s="49"/>
      <c r="S284" s="49"/>
      <c r="T284" s="97"/>
      <c r="AT284" s="25" t="s">
        <v>343</v>
      </c>
      <c r="AU284" s="25" t="s">
        <v>92</v>
      </c>
    </row>
    <row r="285" spans="2:51" s="12" customFormat="1" ht="13.5">
      <c r="B285" s="253"/>
      <c r="C285" s="254"/>
      <c r="D285" s="239" t="s">
        <v>278</v>
      </c>
      <c r="E285" s="255" t="s">
        <v>40</v>
      </c>
      <c r="F285" s="256" t="s">
        <v>1293</v>
      </c>
      <c r="G285" s="254"/>
      <c r="H285" s="257">
        <v>48.59</v>
      </c>
      <c r="I285" s="258"/>
      <c r="J285" s="254"/>
      <c r="K285" s="254"/>
      <c r="L285" s="259"/>
      <c r="M285" s="260"/>
      <c r="N285" s="261"/>
      <c r="O285" s="261"/>
      <c r="P285" s="261"/>
      <c r="Q285" s="261"/>
      <c r="R285" s="261"/>
      <c r="S285" s="261"/>
      <c r="T285" s="262"/>
      <c r="AT285" s="263" t="s">
        <v>278</v>
      </c>
      <c r="AU285" s="263" t="s">
        <v>92</v>
      </c>
      <c r="AV285" s="12" t="s">
        <v>92</v>
      </c>
      <c r="AW285" s="12" t="s">
        <v>47</v>
      </c>
      <c r="AX285" s="12" t="s">
        <v>24</v>
      </c>
      <c r="AY285" s="263" t="s">
        <v>261</v>
      </c>
    </row>
    <row r="286" spans="2:65" s="1" customFormat="1" ht="14.4" customHeight="1">
      <c r="B286" s="48"/>
      <c r="C286" s="301" t="s">
        <v>705</v>
      </c>
      <c r="D286" s="301" t="s">
        <v>510</v>
      </c>
      <c r="E286" s="302" t="s">
        <v>961</v>
      </c>
      <c r="F286" s="303" t="s">
        <v>962</v>
      </c>
      <c r="G286" s="304" t="s">
        <v>363</v>
      </c>
      <c r="H286" s="305">
        <v>0.02</v>
      </c>
      <c r="I286" s="306"/>
      <c r="J286" s="305">
        <f>ROUND(I286*H286,2)</f>
        <v>0</v>
      </c>
      <c r="K286" s="303" t="s">
        <v>266</v>
      </c>
      <c r="L286" s="307"/>
      <c r="M286" s="308" t="s">
        <v>40</v>
      </c>
      <c r="N286" s="309" t="s">
        <v>55</v>
      </c>
      <c r="O286" s="49"/>
      <c r="P286" s="236">
        <f>O286*H286</f>
        <v>0</v>
      </c>
      <c r="Q286" s="236">
        <v>1</v>
      </c>
      <c r="R286" s="236">
        <f>Q286*H286</f>
        <v>0.02</v>
      </c>
      <c r="S286" s="236">
        <v>0</v>
      </c>
      <c r="T286" s="237">
        <f>S286*H286</f>
        <v>0</v>
      </c>
      <c r="AR286" s="25" t="s">
        <v>650</v>
      </c>
      <c r="AT286" s="25" t="s">
        <v>510</v>
      </c>
      <c r="AU286" s="25" t="s">
        <v>92</v>
      </c>
      <c r="AY286" s="25" t="s">
        <v>261</v>
      </c>
      <c r="BE286" s="238">
        <f>IF(N286="základní",J286,0)</f>
        <v>0</v>
      </c>
      <c r="BF286" s="238">
        <f>IF(N286="snížená",J286,0)</f>
        <v>0</v>
      </c>
      <c r="BG286" s="238">
        <f>IF(N286="zákl. přenesená",J286,0)</f>
        <v>0</v>
      </c>
      <c r="BH286" s="238">
        <f>IF(N286="sníž. přenesená",J286,0)</f>
        <v>0</v>
      </c>
      <c r="BI286" s="238">
        <f>IF(N286="nulová",J286,0)</f>
        <v>0</v>
      </c>
      <c r="BJ286" s="25" t="s">
        <v>24</v>
      </c>
      <c r="BK286" s="238">
        <f>ROUND(I286*H286,2)</f>
        <v>0</v>
      </c>
      <c r="BL286" s="25" t="s">
        <v>563</v>
      </c>
      <c r="BM286" s="25" t="s">
        <v>1297</v>
      </c>
    </row>
    <row r="287" spans="2:47" s="1" customFormat="1" ht="13.5">
      <c r="B287" s="48"/>
      <c r="C287" s="76"/>
      <c r="D287" s="239" t="s">
        <v>269</v>
      </c>
      <c r="E287" s="76"/>
      <c r="F287" s="240" t="s">
        <v>964</v>
      </c>
      <c r="G287" s="76"/>
      <c r="H287" s="76"/>
      <c r="I287" s="198"/>
      <c r="J287" s="76"/>
      <c r="K287" s="76"/>
      <c r="L287" s="74"/>
      <c r="M287" s="241"/>
      <c r="N287" s="49"/>
      <c r="O287" s="49"/>
      <c r="P287" s="49"/>
      <c r="Q287" s="49"/>
      <c r="R287" s="49"/>
      <c r="S287" s="49"/>
      <c r="T287" s="97"/>
      <c r="AT287" s="25" t="s">
        <v>269</v>
      </c>
      <c r="AU287" s="25" t="s">
        <v>92</v>
      </c>
    </row>
    <row r="288" spans="2:47" s="1" customFormat="1" ht="13.5">
      <c r="B288" s="48"/>
      <c r="C288" s="76"/>
      <c r="D288" s="239" t="s">
        <v>271</v>
      </c>
      <c r="E288" s="76"/>
      <c r="F288" s="242" t="s">
        <v>1100</v>
      </c>
      <c r="G288" s="76"/>
      <c r="H288" s="76"/>
      <c r="I288" s="198"/>
      <c r="J288" s="76"/>
      <c r="K288" s="76"/>
      <c r="L288" s="74"/>
      <c r="M288" s="241"/>
      <c r="N288" s="49"/>
      <c r="O288" s="49"/>
      <c r="P288" s="49"/>
      <c r="Q288" s="49"/>
      <c r="R288" s="49"/>
      <c r="S288" s="49"/>
      <c r="T288" s="97"/>
      <c r="AT288" s="25" t="s">
        <v>271</v>
      </c>
      <c r="AU288" s="25" t="s">
        <v>92</v>
      </c>
    </row>
    <row r="289" spans="2:51" s="12" customFormat="1" ht="13.5">
      <c r="B289" s="253"/>
      <c r="C289" s="254"/>
      <c r="D289" s="239" t="s">
        <v>278</v>
      </c>
      <c r="E289" s="254"/>
      <c r="F289" s="256" t="s">
        <v>1298</v>
      </c>
      <c r="G289" s="254"/>
      <c r="H289" s="257">
        <v>0.02</v>
      </c>
      <c r="I289" s="258"/>
      <c r="J289" s="254"/>
      <c r="K289" s="254"/>
      <c r="L289" s="259"/>
      <c r="M289" s="260"/>
      <c r="N289" s="261"/>
      <c r="O289" s="261"/>
      <c r="P289" s="261"/>
      <c r="Q289" s="261"/>
      <c r="R289" s="261"/>
      <c r="S289" s="261"/>
      <c r="T289" s="262"/>
      <c r="AT289" s="263" t="s">
        <v>278</v>
      </c>
      <c r="AU289" s="263" t="s">
        <v>92</v>
      </c>
      <c r="AV289" s="12" t="s">
        <v>92</v>
      </c>
      <c r="AW289" s="12" t="s">
        <v>6</v>
      </c>
      <c r="AX289" s="12" t="s">
        <v>24</v>
      </c>
      <c r="AY289" s="263" t="s">
        <v>261</v>
      </c>
    </row>
    <row r="290" spans="2:65" s="1" customFormat="1" ht="22.8" customHeight="1">
      <c r="B290" s="48"/>
      <c r="C290" s="228" t="s">
        <v>713</v>
      </c>
      <c r="D290" s="228" t="s">
        <v>262</v>
      </c>
      <c r="E290" s="229" t="s">
        <v>968</v>
      </c>
      <c r="F290" s="230" t="s">
        <v>969</v>
      </c>
      <c r="G290" s="231" t="s">
        <v>363</v>
      </c>
      <c r="H290" s="232">
        <v>0.04</v>
      </c>
      <c r="I290" s="233"/>
      <c r="J290" s="232">
        <f>ROUND(I290*H290,2)</f>
        <v>0</v>
      </c>
      <c r="K290" s="230" t="s">
        <v>266</v>
      </c>
      <c r="L290" s="74"/>
      <c r="M290" s="234" t="s">
        <v>40</v>
      </c>
      <c r="N290" s="235" t="s">
        <v>55</v>
      </c>
      <c r="O290" s="49"/>
      <c r="P290" s="236">
        <f>O290*H290</f>
        <v>0</v>
      </c>
      <c r="Q290" s="236">
        <v>0</v>
      </c>
      <c r="R290" s="236">
        <f>Q290*H290</f>
        <v>0</v>
      </c>
      <c r="S290" s="236">
        <v>0</v>
      </c>
      <c r="T290" s="237">
        <f>S290*H290</f>
        <v>0</v>
      </c>
      <c r="AR290" s="25" t="s">
        <v>563</v>
      </c>
      <c r="AT290" s="25" t="s">
        <v>262</v>
      </c>
      <c r="AU290" s="25" t="s">
        <v>92</v>
      </c>
      <c r="AY290" s="25" t="s">
        <v>261</v>
      </c>
      <c r="BE290" s="238">
        <f>IF(N290="základní",J290,0)</f>
        <v>0</v>
      </c>
      <c r="BF290" s="238">
        <f>IF(N290="snížená",J290,0)</f>
        <v>0</v>
      </c>
      <c r="BG290" s="238">
        <f>IF(N290="zákl. přenesená",J290,0)</f>
        <v>0</v>
      </c>
      <c r="BH290" s="238">
        <f>IF(N290="sníž. přenesená",J290,0)</f>
        <v>0</v>
      </c>
      <c r="BI290" s="238">
        <f>IF(N290="nulová",J290,0)</f>
        <v>0</v>
      </c>
      <c r="BJ290" s="25" t="s">
        <v>24</v>
      </c>
      <c r="BK290" s="238">
        <f>ROUND(I290*H290,2)</f>
        <v>0</v>
      </c>
      <c r="BL290" s="25" t="s">
        <v>563</v>
      </c>
      <c r="BM290" s="25" t="s">
        <v>1299</v>
      </c>
    </row>
    <row r="291" spans="2:47" s="1" customFormat="1" ht="13.5">
      <c r="B291" s="48"/>
      <c r="C291" s="76"/>
      <c r="D291" s="239" t="s">
        <v>269</v>
      </c>
      <c r="E291" s="76"/>
      <c r="F291" s="240" t="s">
        <v>971</v>
      </c>
      <c r="G291" s="76"/>
      <c r="H291" s="76"/>
      <c r="I291" s="198"/>
      <c r="J291" s="76"/>
      <c r="K291" s="76"/>
      <c r="L291" s="74"/>
      <c r="M291" s="241"/>
      <c r="N291" s="49"/>
      <c r="O291" s="49"/>
      <c r="P291" s="49"/>
      <c r="Q291" s="49"/>
      <c r="R291" s="49"/>
      <c r="S291" s="49"/>
      <c r="T291" s="97"/>
      <c r="AT291" s="25" t="s">
        <v>269</v>
      </c>
      <c r="AU291" s="25" t="s">
        <v>92</v>
      </c>
    </row>
    <row r="292" spans="2:47" s="1" customFormat="1" ht="13.5">
      <c r="B292" s="48"/>
      <c r="C292" s="76"/>
      <c r="D292" s="239" t="s">
        <v>343</v>
      </c>
      <c r="E292" s="76"/>
      <c r="F292" s="242" t="s">
        <v>972</v>
      </c>
      <c r="G292" s="76"/>
      <c r="H292" s="76"/>
      <c r="I292" s="198"/>
      <c r="J292" s="76"/>
      <c r="K292" s="76"/>
      <c r="L292" s="74"/>
      <c r="M292" s="241"/>
      <c r="N292" s="49"/>
      <c r="O292" s="49"/>
      <c r="P292" s="49"/>
      <c r="Q292" s="49"/>
      <c r="R292" s="49"/>
      <c r="S292" s="49"/>
      <c r="T292" s="97"/>
      <c r="AT292" s="25" t="s">
        <v>343</v>
      </c>
      <c r="AU292" s="25" t="s">
        <v>92</v>
      </c>
    </row>
    <row r="293" spans="2:63" s="10" customFormat="1" ht="29.85" customHeight="1">
      <c r="B293" s="214"/>
      <c r="C293" s="215"/>
      <c r="D293" s="216" t="s">
        <v>83</v>
      </c>
      <c r="E293" s="274" t="s">
        <v>1300</v>
      </c>
      <c r="F293" s="274" t="s">
        <v>1301</v>
      </c>
      <c r="G293" s="215"/>
      <c r="H293" s="215"/>
      <c r="I293" s="218"/>
      <c r="J293" s="275">
        <f>BK293</f>
        <v>0</v>
      </c>
      <c r="K293" s="215"/>
      <c r="L293" s="220"/>
      <c r="M293" s="221"/>
      <c r="N293" s="222"/>
      <c r="O293" s="222"/>
      <c r="P293" s="223">
        <f>SUM(P294:P300)</f>
        <v>0</v>
      </c>
      <c r="Q293" s="222"/>
      <c r="R293" s="223">
        <f>SUM(R294:R300)</f>
        <v>0.001775561</v>
      </c>
      <c r="S293" s="222"/>
      <c r="T293" s="224">
        <f>SUM(T294:T300)</f>
        <v>0</v>
      </c>
      <c r="AR293" s="225" t="s">
        <v>92</v>
      </c>
      <c r="AT293" s="226" t="s">
        <v>83</v>
      </c>
      <c r="AU293" s="226" t="s">
        <v>24</v>
      </c>
      <c r="AY293" s="225" t="s">
        <v>261</v>
      </c>
      <c r="BK293" s="227">
        <f>SUM(BK294:BK300)</f>
        <v>0</v>
      </c>
    </row>
    <row r="294" spans="2:65" s="1" customFormat="1" ht="22.8" customHeight="1">
      <c r="B294" s="48"/>
      <c r="C294" s="228" t="s">
        <v>721</v>
      </c>
      <c r="D294" s="228" t="s">
        <v>262</v>
      </c>
      <c r="E294" s="229" t="s">
        <v>1302</v>
      </c>
      <c r="F294" s="230" t="s">
        <v>1303</v>
      </c>
      <c r="G294" s="231" t="s">
        <v>504</v>
      </c>
      <c r="H294" s="232">
        <v>3.94</v>
      </c>
      <c r="I294" s="233"/>
      <c r="J294" s="232">
        <f>ROUND(I294*H294,2)</f>
        <v>0</v>
      </c>
      <c r="K294" s="230" t="s">
        <v>266</v>
      </c>
      <c r="L294" s="74"/>
      <c r="M294" s="234" t="s">
        <v>40</v>
      </c>
      <c r="N294" s="235" t="s">
        <v>55</v>
      </c>
      <c r="O294" s="49"/>
      <c r="P294" s="236">
        <f>O294*H294</f>
        <v>0</v>
      </c>
      <c r="Q294" s="236">
        <v>0.000216</v>
      </c>
      <c r="R294" s="236">
        <f>Q294*H294</f>
        <v>0.00085104</v>
      </c>
      <c r="S294" s="236">
        <v>0</v>
      </c>
      <c r="T294" s="237">
        <f>S294*H294</f>
        <v>0</v>
      </c>
      <c r="AR294" s="25" t="s">
        <v>563</v>
      </c>
      <c r="AT294" s="25" t="s">
        <v>262</v>
      </c>
      <c r="AU294" s="25" t="s">
        <v>92</v>
      </c>
      <c r="AY294" s="25" t="s">
        <v>261</v>
      </c>
      <c r="BE294" s="238">
        <f>IF(N294="základní",J294,0)</f>
        <v>0</v>
      </c>
      <c r="BF294" s="238">
        <f>IF(N294="snížená",J294,0)</f>
        <v>0</v>
      </c>
      <c r="BG294" s="238">
        <f>IF(N294="zákl. přenesená",J294,0)</f>
        <v>0</v>
      </c>
      <c r="BH294" s="238">
        <f>IF(N294="sníž. přenesená",J294,0)</f>
        <v>0</v>
      </c>
      <c r="BI294" s="238">
        <f>IF(N294="nulová",J294,0)</f>
        <v>0</v>
      </c>
      <c r="BJ294" s="25" t="s">
        <v>24</v>
      </c>
      <c r="BK294" s="238">
        <f>ROUND(I294*H294,2)</f>
        <v>0</v>
      </c>
      <c r="BL294" s="25" t="s">
        <v>563</v>
      </c>
      <c r="BM294" s="25" t="s">
        <v>1304</v>
      </c>
    </row>
    <row r="295" spans="2:47" s="1" customFormat="1" ht="13.5">
      <c r="B295" s="48"/>
      <c r="C295" s="76"/>
      <c r="D295" s="239" t="s">
        <v>269</v>
      </c>
      <c r="E295" s="76"/>
      <c r="F295" s="240" t="s">
        <v>1305</v>
      </c>
      <c r="G295" s="76"/>
      <c r="H295" s="76"/>
      <c r="I295" s="198"/>
      <c r="J295" s="76"/>
      <c r="K295" s="76"/>
      <c r="L295" s="74"/>
      <c r="M295" s="241"/>
      <c r="N295" s="49"/>
      <c r="O295" s="49"/>
      <c r="P295" s="49"/>
      <c r="Q295" s="49"/>
      <c r="R295" s="49"/>
      <c r="S295" s="49"/>
      <c r="T295" s="97"/>
      <c r="AT295" s="25" t="s">
        <v>269</v>
      </c>
      <c r="AU295" s="25" t="s">
        <v>92</v>
      </c>
    </row>
    <row r="296" spans="2:51" s="12" customFormat="1" ht="13.5">
      <c r="B296" s="253"/>
      <c r="C296" s="254"/>
      <c r="D296" s="239" t="s">
        <v>278</v>
      </c>
      <c r="E296" s="255" t="s">
        <v>40</v>
      </c>
      <c r="F296" s="256" t="s">
        <v>1306</v>
      </c>
      <c r="G296" s="254"/>
      <c r="H296" s="257">
        <v>3.94</v>
      </c>
      <c r="I296" s="258"/>
      <c r="J296" s="254"/>
      <c r="K296" s="254"/>
      <c r="L296" s="259"/>
      <c r="M296" s="260"/>
      <c r="N296" s="261"/>
      <c r="O296" s="261"/>
      <c r="P296" s="261"/>
      <c r="Q296" s="261"/>
      <c r="R296" s="261"/>
      <c r="S296" s="261"/>
      <c r="T296" s="262"/>
      <c r="AT296" s="263" t="s">
        <v>278</v>
      </c>
      <c r="AU296" s="263" t="s">
        <v>92</v>
      </c>
      <c r="AV296" s="12" t="s">
        <v>92</v>
      </c>
      <c r="AW296" s="12" t="s">
        <v>47</v>
      </c>
      <c r="AX296" s="12" t="s">
        <v>24</v>
      </c>
      <c r="AY296" s="263" t="s">
        <v>261</v>
      </c>
    </row>
    <row r="297" spans="2:65" s="1" customFormat="1" ht="14.4" customHeight="1">
      <c r="B297" s="48"/>
      <c r="C297" s="228" t="s">
        <v>728</v>
      </c>
      <c r="D297" s="228" t="s">
        <v>262</v>
      </c>
      <c r="E297" s="229" t="s">
        <v>1307</v>
      </c>
      <c r="F297" s="230" t="s">
        <v>1308</v>
      </c>
      <c r="G297" s="231" t="s">
        <v>504</v>
      </c>
      <c r="H297" s="232">
        <v>3.94</v>
      </c>
      <c r="I297" s="233"/>
      <c r="J297" s="232">
        <f>ROUND(I297*H297,2)</f>
        <v>0</v>
      </c>
      <c r="K297" s="230" t="s">
        <v>266</v>
      </c>
      <c r="L297" s="74"/>
      <c r="M297" s="234" t="s">
        <v>40</v>
      </c>
      <c r="N297" s="235" t="s">
        <v>55</v>
      </c>
      <c r="O297" s="49"/>
      <c r="P297" s="236">
        <f>O297*H297</f>
        <v>0</v>
      </c>
      <c r="Q297" s="236">
        <v>0.00012765</v>
      </c>
      <c r="R297" s="236">
        <f>Q297*H297</f>
        <v>0.000502941</v>
      </c>
      <c r="S297" s="236">
        <v>0</v>
      </c>
      <c r="T297" s="237">
        <f>S297*H297</f>
        <v>0</v>
      </c>
      <c r="AR297" s="25" t="s">
        <v>563</v>
      </c>
      <c r="AT297" s="25" t="s">
        <v>262</v>
      </c>
      <c r="AU297" s="25" t="s">
        <v>92</v>
      </c>
      <c r="AY297" s="25" t="s">
        <v>261</v>
      </c>
      <c r="BE297" s="238">
        <f>IF(N297="základní",J297,0)</f>
        <v>0</v>
      </c>
      <c r="BF297" s="238">
        <f>IF(N297="snížená",J297,0)</f>
        <v>0</v>
      </c>
      <c r="BG297" s="238">
        <f>IF(N297="zákl. přenesená",J297,0)</f>
        <v>0</v>
      </c>
      <c r="BH297" s="238">
        <f>IF(N297="sníž. přenesená",J297,0)</f>
        <v>0</v>
      </c>
      <c r="BI297" s="238">
        <f>IF(N297="nulová",J297,0)</f>
        <v>0</v>
      </c>
      <c r="BJ297" s="25" t="s">
        <v>24</v>
      </c>
      <c r="BK297" s="238">
        <f>ROUND(I297*H297,2)</f>
        <v>0</v>
      </c>
      <c r="BL297" s="25" t="s">
        <v>563</v>
      </c>
      <c r="BM297" s="25" t="s">
        <v>1309</v>
      </c>
    </row>
    <row r="298" spans="2:47" s="1" customFormat="1" ht="13.5">
      <c r="B298" s="48"/>
      <c r="C298" s="76"/>
      <c r="D298" s="239" t="s">
        <v>269</v>
      </c>
      <c r="E298" s="76"/>
      <c r="F298" s="240" t="s">
        <v>1310</v>
      </c>
      <c r="G298" s="76"/>
      <c r="H298" s="76"/>
      <c r="I298" s="198"/>
      <c r="J298" s="76"/>
      <c r="K298" s="76"/>
      <c r="L298" s="74"/>
      <c r="M298" s="241"/>
      <c r="N298" s="49"/>
      <c r="O298" s="49"/>
      <c r="P298" s="49"/>
      <c r="Q298" s="49"/>
      <c r="R298" s="49"/>
      <c r="S298" s="49"/>
      <c r="T298" s="97"/>
      <c r="AT298" s="25" t="s">
        <v>269</v>
      </c>
      <c r="AU298" s="25" t="s">
        <v>92</v>
      </c>
    </row>
    <row r="299" spans="2:65" s="1" customFormat="1" ht="14.4" customHeight="1">
      <c r="B299" s="48"/>
      <c r="C299" s="228" t="s">
        <v>734</v>
      </c>
      <c r="D299" s="228" t="s">
        <v>262</v>
      </c>
      <c r="E299" s="229" t="s">
        <v>1311</v>
      </c>
      <c r="F299" s="230" t="s">
        <v>1312</v>
      </c>
      <c r="G299" s="231" t="s">
        <v>504</v>
      </c>
      <c r="H299" s="232">
        <v>3.94</v>
      </c>
      <c r="I299" s="233"/>
      <c r="J299" s="232">
        <f>ROUND(I299*H299,2)</f>
        <v>0</v>
      </c>
      <c r="K299" s="230" t="s">
        <v>266</v>
      </c>
      <c r="L299" s="74"/>
      <c r="M299" s="234" t="s">
        <v>40</v>
      </c>
      <c r="N299" s="235" t="s">
        <v>55</v>
      </c>
      <c r="O299" s="49"/>
      <c r="P299" s="236">
        <f>O299*H299</f>
        <v>0</v>
      </c>
      <c r="Q299" s="236">
        <v>0.000107</v>
      </c>
      <c r="R299" s="236">
        <f>Q299*H299</f>
        <v>0.00042158</v>
      </c>
      <c r="S299" s="236">
        <v>0</v>
      </c>
      <c r="T299" s="237">
        <f>S299*H299</f>
        <v>0</v>
      </c>
      <c r="AR299" s="25" t="s">
        <v>563</v>
      </c>
      <c r="AT299" s="25" t="s">
        <v>262</v>
      </c>
      <c r="AU299" s="25" t="s">
        <v>92</v>
      </c>
      <c r="AY299" s="25" t="s">
        <v>261</v>
      </c>
      <c r="BE299" s="238">
        <f>IF(N299="základní",J299,0)</f>
        <v>0</v>
      </c>
      <c r="BF299" s="238">
        <f>IF(N299="snížená",J299,0)</f>
        <v>0</v>
      </c>
      <c r="BG299" s="238">
        <f>IF(N299="zákl. přenesená",J299,0)</f>
        <v>0</v>
      </c>
      <c r="BH299" s="238">
        <f>IF(N299="sníž. přenesená",J299,0)</f>
        <v>0</v>
      </c>
      <c r="BI299" s="238">
        <f>IF(N299="nulová",J299,0)</f>
        <v>0</v>
      </c>
      <c r="BJ299" s="25" t="s">
        <v>24</v>
      </c>
      <c r="BK299" s="238">
        <f>ROUND(I299*H299,2)</f>
        <v>0</v>
      </c>
      <c r="BL299" s="25" t="s">
        <v>563</v>
      </c>
      <c r="BM299" s="25" t="s">
        <v>1313</v>
      </c>
    </row>
    <row r="300" spans="2:47" s="1" customFormat="1" ht="13.5">
      <c r="B300" s="48"/>
      <c r="C300" s="76"/>
      <c r="D300" s="239" t="s">
        <v>269</v>
      </c>
      <c r="E300" s="76"/>
      <c r="F300" s="240" t="s">
        <v>1314</v>
      </c>
      <c r="G300" s="76"/>
      <c r="H300" s="76"/>
      <c r="I300" s="198"/>
      <c r="J300" s="76"/>
      <c r="K300" s="76"/>
      <c r="L300" s="74"/>
      <c r="M300" s="264"/>
      <c r="N300" s="265"/>
      <c r="O300" s="265"/>
      <c r="P300" s="265"/>
      <c r="Q300" s="265"/>
      <c r="R300" s="265"/>
      <c r="S300" s="265"/>
      <c r="T300" s="266"/>
      <c r="AT300" s="25" t="s">
        <v>269</v>
      </c>
      <c r="AU300" s="25" t="s">
        <v>92</v>
      </c>
    </row>
    <row r="301" spans="2:12" s="1" customFormat="1" ht="6.95" customHeight="1">
      <c r="B301" s="69"/>
      <c r="C301" s="70"/>
      <c r="D301" s="70"/>
      <c r="E301" s="70"/>
      <c r="F301" s="70"/>
      <c r="G301" s="70"/>
      <c r="H301" s="70"/>
      <c r="I301" s="180"/>
      <c r="J301" s="70"/>
      <c r="K301" s="70"/>
      <c r="L301" s="74"/>
    </row>
  </sheetData>
  <sheetProtection password="CC35" sheet="1" objects="1" scenarios="1" formatColumns="0" formatRows="0" autoFilter="0"/>
  <autoFilter ref="C91:K300"/>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5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1"/>
      <c r="C1" s="151"/>
      <c r="D1" s="152" t="s">
        <v>1</v>
      </c>
      <c r="E1" s="151"/>
      <c r="F1" s="153" t="s">
        <v>228</v>
      </c>
      <c r="G1" s="153" t="s">
        <v>229</v>
      </c>
      <c r="H1" s="153"/>
      <c r="I1" s="154"/>
      <c r="J1" s="153" t="s">
        <v>230</v>
      </c>
      <c r="K1" s="152" t="s">
        <v>231</v>
      </c>
      <c r="L1" s="153" t="s">
        <v>232</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127</v>
      </c>
    </row>
    <row r="3" spans="2:46" ht="6.95" customHeight="1">
      <c r="B3" s="26"/>
      <c r="C3" s="27"/>
      <c r="D3" s="27"/>
      <c r="E3" s="27"/>
      <c r="F3" s="27"/>
      <c r="G3" s="27"/>
      <c r="H3" s="27"/>
      <c r="I3" s="155"/>
      <c r="J3" s="27"/>
      <c r="K3" s="28"/>
      <c r="AT3" s="25" t="s">
        <v>92</v>
      </c>
    </row>
    <row r="4" spans="2:46" ht="36.95" customHeight="1">
      <c r="B4" s="29"/>
      <c r="C4" s="30"/>
      <c r="D4" s="31" t="s">
        <v>233</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17</v>
      </c>
      <c r="E6" s="30"/>
      <c r="F6" s="30"/>
      <c r="G6" s="30"/>
      <c r="H6" s="30"/>
      <c r="I6" s="156"/>
      <c r="J6" s="30"/>
      <c r="K6" s="32"/>
    </row>
    <row r="7" spans="2:11" ht="14.4" customHeight="1">
      <c r="B7" s="29"/>
      <c r="C7" s="30"/>
      <c r="D7" s="30"/>
      <c r="E7" s="157" t="str">
        <f>'Rekapitulace stavby'!K6</f>
        <v>Revitalizace PR U sedmi rybníků - DPS</v>
      </c>
      <c r="F7" s="41"/>
      <c r="G7" s="41"/>
      <c r="H7" s="41"/>
      <c r="I7" s="156"/>
      <c r="J7" s="30"/>
      <c r="K7" s="32"/>
    </row>
    <row r="8" spans="2:11" ht="13.5">
      <c r="B8" s="29"/>
      <c r="C8" s="30"/>
      <c r="D8" s="41" t="s">
        <v>234</v>
      </c>
      <c r="E8" s="30"/>
      <c r="F8" s="30"/>
      <c r="G8" s="30"/>
      <c r="H8" s="30"/>
      <c r="I8" s="156"/>
      <c r="J8" s="30"/>
      <c r="K8" s="32"/>
    </row>
    <row r="9" spans="2:11" s="1" customFormat="1" ht="14.4" customHeight="1">
      <c r="B9" s="48"/>
      <c r="C9" s="49"/>
      <c r="D9" s="49"/>
      <c r="E9" s="157" t="s">
        <v>459</v>
      </c>
      <c r="F9" s="49"/>
      <c r="G9" s="49"/>
      <c r="H9" s="49"/>
      <c r="I9" s="158"/>
      <c r="J9" s="49"/>
      <c r="K9" s="53"/>
    </row>
    <row r="10" spans="2:11" s="1" customFormat="1" ht="13.5">
      <c r="B10" s="48"/>
      <c r="C10" s="49"/>
      <c r="D10" s="41" t="s">
        <v>236</v>
      </c>
      <c r="E10" s="49"/>
      <c r="F10" s="49"/>
      <c r="G10" s="49"/>
      <c r="H10" s="49"/>
      <c r="I10" s="158"/>
      <c r="J10" s="49"/>
      <c r="K10" s="53"/>
    </row>
    <row r="11" spans="2:11" s="1" customFormat="1" ht="36.95" customHeight="1">
      <c r="B11" s="48"/>
      <c r="C11" s="49"/>
      <c r="D11" s="49"/>
      <c r="E11" s="159" t="s">
        <v>1315</v>
      </c>
      <c r="F11" s="49"/>
      <c r="G11" s="49"/>
      <c r="H11" s="49"/>
      <c r="I11" s="158"/>
      <c r="J11" s="49"/>
      <c r="K11" s="53"/>
    </row>
    <row r="12" spans="2:11" s="1" customFormat="1" ht="13.5">
      <c r="B12" s="48"/>
      <c r="C12" s="49"/>
      <c r="D12" s="49"/>
      <c r="E12" s="49"/>
      <c r="F12" s="49"/>
      <c r="G12" s="49"/>
      <c r="H12" s="49"/>
      <c r="I12" s="158"/>
      <c r="J12" s="49"/>
      <c r="K12" s="53"/>
    </row>
    <row r="13" spans="2:11" s="1" customFormat="1" ht="14.4" customHeight="1">
      <c r="B13" s="48"/>
      <c r="C13" s="49"/>
      <c r="D13" s="41" t="s">
        <v>20</v>
      </c>
      <c r="E13" s="49"/>
      <c r="F13" s="36" t="s">
        <v>128</v>
      </c>
      <c r="G13" s="49"/>
      <c r="H13" s="49"/>
      <c r="I13" s="160" t="s">
        <v>22</v>
      </c>
      <c r="J13" s="36" t="s">
        <v>461</v>
      </c>
      <c r="K13" s="53"/>
    </row>
    <row r="14" spans="2:11" s="1" customFormat="1" ht="14.4" customHeight="1">
      <c r="B14" s="48"/>
      <c r="C14" s="49"/>
      <c r="D14" s="41" t="s">
        <v>25</v>
      </c>
      <c r="E14" s="49"/>
      <c r="F14" s="36" t="s">
        <v>26</v>
      </c>
      <c r="G14" s="49"/>
      <c r="H14" s="49"/>
      <c r="I14" s="160" t="s">
        <v>27</v>
      </c>
      <c r="J14" s="161" t="str">
        <f>'Rekapitulace stavby'!AN8</f>
        <v>29. 9. 2016</v>
      </c>
      <c r="K14" s="53"/>
    </row>
    <row r="15" spans="2:11" s="1" customFormat="1" ht="10.8" customHeight="1">
      <c r="B15" s="48"/>
      <c r="C15" s="49"/>
      <c r="D15" s="49"/>
      <c r="E15" s="49"/>
      <c r="F15" s="49"/>
      <c r="G15" s="49"/>
      <c r="H15" s="49"/>
      <c r="I15" s="158"/>
      <c r="J15" s="49"/>
      <c r="K15" s="53"/>
    </row>
    <row r="16" spans="2:11" s="1" customFormat="1" ht="14.4" customHeight="1">
      <c r="B16" s="48"/>
      <c r="C16" s="49"/>
      <c r="D16" s="41" t="s">
        <v>35</v>
      </c>
      <c r="E16" s="49"/>
      <c r="F16" s="49"/>
      <c r="G16" s="49"/>
      <c r="H16" s="49"/>
      <c r="I16" s="160" t="s">
        <v>36</v>
      </c>
      <c r="J16" s="36" t="s">
        <v>37</v>
      </c>
      <c r="K16" s="53"/>
    </row>
    <row r="17" spans="2:11" s="1" customFormat="1" ht="18" customHeight="1">
      <c r="B17" s="48"/>
      <c r="C17" s="49"/>
      <c r="D17" s="49"/>
      <c r="E17" s="36" t="s">
        <v>38</v>
      </c>
      <c r="F17" s="49"/>
      <c r="G17" s="49"/>
      <c r="H17" s="49"/>
      <c r="I17" s="160" t="s">
        <v>39</v>
      </c>
      <c r="J17" s="36" t="s">
        <v>40</v>
      </c>
      <c r="K17" s="53"/>
    </row>
    <row r="18" spans="2:11" s="1" customFormat="1" ht="6.95" customHeight="1">
      <c r="B18" s="48"/>
      <c r="C18" s="49"/>
      <c r="D18" s="49"/>
      <c r="E18" s="49"/>
      <c r="F18" s="49"/>
      <c r="G18" s="49"/>
      <c r="H18" s="49"/>
      <c r="I18" s="158"/>
      <c r="J18" s="49"/>
      <c r="K18" s="53"/>
    </row>
    <row r="19" spans="2:11" s="1" customFormat="1" ht="14.4" customHeight="1">
      <c r="B19" s="48"/>
      <c r="C19" s="49"/>
      <c r="D19" s="41" t="s">
        <v>41</v>
      </c>
      <c r="E19" s="49"/>
      <c r="F19" s="49"/>
      <c r="G19" s="49"/>
      <c r="H19" s="49"/>
      <c r="I19" s="160" t="s">
        <v>36</v>
      </c>
      <c r="J19" s="36" t="str">
        <f>IF('Rekapitulace stavby'!AN13="Vyplň údaj","",IF('Rekapitulace stavby'!AN13="","",'Rekapitulace stavby'!AN13))</f>
        <v/>
      </c>
      <c r="K19" s="53"/>
    </row>
    <row r="20" spans="2:11" s="1" customFormat="1" ht="18" customHeight="1">
      <c r="B20" s="48"/>
      <c r="C20" s="49"/>
      <c r="D20" s="49"/>
      <c r="E20" s="36" t="str">
        <f>IF('Rekapitulace stavby'!E14="Vyplň údaj","",IF('Rekapitulace stavby'!E14="","",'Rekapitulace stavby'!E14))</f>
        <v/>
      </c>
      <c r="F20" s="49"/>
      <c r="G20" s="49"/>
      <c r="H20" s="49"/>
      <c r="I20" s="160" t="s">
        <v>39</v>
      </c>
      <c r="J20" s="36" t="str">
        <f>IF('Rekapitulace stavby'!AN14="Vyplň údaj","",IF('Rekapitulace stavby'!AN14="","",'Rekapitulace stavby'!AN14))</f>
        <v/>
      </c>
      <c r="K20" s="53"/>
    </row>
    <row r="21" spans="2:11" s="1" customFormat="1" ht="6.95" customHeight="1">
      <c r="B21" s="48"/>
      <c r="C21" s="49"/>
      <c r="D21" s="49"/>
      <c r="E21" s="49"/>
      <c r="F21" s="49"/>
      <c r="G21" s="49"/>
      <c r="H21" s="49"/>
      <c r="I21" s="158"/>
      <c r="J21" s="49"/>
      <c r="K21" s="53"/>
    </row>
    <row r="22" spans="2:11" s="1" customFormat="1" ht="14.4" customHeight="1">
      <c r="B22" s="48"/>
      <c r="C22" s="49"/>
      <c r="D22" s="41" t="s">
        <v>43</v>
      </c>
      <c r="E22" s="49"/>
      <c r="F22" s="49"/>
      <c r="G22" s="49"/>
      <c r="H22" s="49"/>
      <c r="I22" s="160" t="s">
        <v>36</v>
      </c>
      <c r="J22" s="36" t="s">
        <v>44</v>
      </c>
      <c r="K22" s="53"/>
    </row>
    <row r="23" spans="2:11" s="1" customFormat="1" ht="18" customHeight="1">
      <c r="B23" s="48"/>
      <c r="C23" s="49"/>
      <c r="D23" s="49"/>
      <c r="E23" s="36" t="s">
        <v>45</v>
      </c>
      <c r="F23" s="49"/>
      <c r="G23" s="49"/>
      <c r="H23" s="49"/>
      <c r="I23" s="160" t="s">
        <v>39</v>
      </c>
      <c r="J23" s="36" t="s">
        <v>46</v>
      </c>
      <c r="K23" s="53"/>
    </row>
    <row r="24" spans="2:11" s="1" customFormat="1" ht="6.95" customHeight="1">
      <c r="B24" s="48"/>
      <c r="C24" s="49"/>
      <c r="D24" s="49"/>
      <c r="E24" s="49"/>
      <c r="F24" s="49"/>
      <c r="G24" s="49"/>
      <c r="H24" s="49"/>
      <c r="I24" s="158"/>
      <c r="J24" s="49"/>
      <c r="K24" s="53"/>
    </row>
    <row r="25" spans="2:11" s="1" customFormat="1" ht="14.4" customHeight="1">
      <c r="B25" s="48"/>
      <c r="C25" s="49"/>
      <c r="D25" s="41" t="s">
        <v>48</v>
      </c>
      <c r="E25" s="49"/>
      <c r="F25" s="49"/>
      <c r="G25" s="49"/>
      <c r="H25" s="49"/>
      <c r="I25" s="158"/>
      <c r="J25" s="49"/>
      <c r="K25" s="53"/>
    </row>
    <row r="26" spans="2:11" s="7" customFormat="1" ht="25.2" customHeight="1">
      <c r="B26" s="162"/>
      <c r="C26" s="163"/>
      <c r="D26" s="163"/>
      <c r="E26" s="46" t="s">
        <v>1316</v>
      </c>
      <c r="F26" s="46"/>
      <c r="G26" s="46"/>
      <c r="H26" s="46"/>
      <c r="I26" s="164"/>
      <c r="J26" s="163"/>
      <c r="K26" s="165"/>
    </row>
    <row r="27" spans="2:11" s="1" customFormat="1" ht="6.95" customHeight="1">
      <c r="B27" s="48"/>
      <c r="C27" s="49"/>
      <c r="D27" s="49"/>
      <c r="E27" s="49"/>
      <c r="F27" s="49"/>
      <c r="G27" s="49"/>
      <c r="H27" s="49"/>
      <c r="I27" s="158"/>
      <c r="J27" s="49"/>
      <c r="K27" s="53"/>
    </row>
    <row r="28" spans="2:11" s="1" customFormat="1" ht="6.95" customHeight="1">
      <c r="B28" s="48"/>
      <c r="C28" s="49"/>
      <c r="D28" s="108"/>
      <c r="E28" s="108"/>
      <c r="F28" s="108"/>
      <c r="G28" s="108"/>
      <c r="H28" s="108"/>
      <c r="I28" s="166"/>
      <c r="J28" s="108"/>
      <c r="K28" s="167"/>
    </row>
    <row r="29" spans="2:11" s="1" customFormat="1" ht="25.4" customHeight="1">
      <c r="B29" s="48"/>
      <c r="C29" s="49"/>
      <c r="D29" s="168" t="s">
        <v>50</v>
      </c>
      <c r="E29" s="49"/>
      <c r="F29" s="49"/>
      <c r="G29" s="49"/>
      <c r="H29" s="49"/>
      <c r="I29" s="158"/>
      <c r="J29" s="169">
        <f>ROUND(J85,2)</f>
        <v>0</v>
      </c>
      <c r="K29" s="53"/>
    </row>
    <row r="30" spans="2:11" s="1" customFormat="1" ht="6.95" customHeight="1">
      <c r="B30" s="48"/>
      <c r="C30" s="49"/>
      <c r="D30" s="108"/>
      <c r="E30" s="108"/>
      <c r="F30" s="108"/>
      <c r="G30" s="108"/>
      <c r="H30" s="108"/>
      <c r="I30" s="166"/>
      <c r="J30" s="108"/>
      <c r="K30" s="167"/>
    </row>
    <row r="31" spans="2:11" s="1" customFormat="1" ht="14.4" customHeight="1">
      <c r="B31" s="48"/>
      <c r="C31" s="49"/>
      <c r="D31" s="49"/>
      <c r="E31" s="49"/>
      <c r="F31" s="54" t="s">
        <v>52</v>
      </c>
      <c r="G31" s="49"/>
      <c r="H31" s="49"/>
      <c r="I31" s="170" t="s">
        <v>51</v>
      </c>
      <c r="J31" s="54" t="s">
        <v>53</v>
      </c>
      <c r="K31" s="53"/>
    </row>
    <row r="32" spans="2:11" s="1" customFormat="1" ht="14.4" customHeight="1">
      <c r="B32" s="48"/>
      <c r="C32" s="49"/>
      <c r="D32" s="57" t="s">
        <v>54</v>
      </c>
      <c r="E32" s="57" t="s">
        <v>55</v>
      </c>
      <c r="F32" s="171">
        <f>ROUND(SUM(BE85:BE123),2)</f>
        <v>0</v>
      </c>
      <c r="G32" s="49"/>
      <c r="H32" s="49"/>
      <c r="I32" s="172">
        <v>0.21</v>
      </c>
      <c r="J32" s="171">
        <f>ROUND(ROUND((SUM(BE85:BE123)),2)*I32,2)</f>
        <v>0</v>
      </c>
      <c r="K32" s="53"/>
    </row>
    <row r="33" spans="2:11" s="1" customFormat="1" ht="14.4" customHeight="1">
      <c r="B33" s="48"/>
      <c r="C33" s="49"/>
      <c r="D33" s="49"/>
      <c r="E33" s="57" t="s">
        <v>56</v>
      </c>
      <c r="F33" s="171">
        <f>ROUND(SUM(BF85:BF123),2)</f>
        <v>0</v>
      </c>
      <c r="G33" s="49"/>
      <c r="H33" s="49"/>
      <c r="I33" s="172">
        <v>0.15</v>
      </c>
      <c r="J33" s="171">
        <f>ROUND(ROUND((SUM(BF85:BF123)),2)*I33,2)</f>
        <v>0</v>
      </c>
      <c r="K33" s="53"/>
    </row>
    <row r="34" spans="2:11" s="1" customFormat="1" ht="14.4" customHeight="1" hidden="1">
      <c r="B34" s="48"/>
      <c r="C34" s="49"/>
      <c r="D34" s="49"/>
      <c r="E34" s="57" t="s">
        <v>57</v>
      </c>
      <c r="F34" s="171">
        <f>ROUND(SUM(BG85:BG123),2)</f>
        <v>0</v>
      </c>
      <c r="G34" s="49"/>
      <c r="H34" s="49"/>
      <c r="I34" s="172">
        <v>0.21</v>
      </c>
      <c r="J34" s="171">
        <v>0</v>
      </c>
      <c r="K34" s="53"/>
    </row>
    <row r="35" spans="2:11" s="1" customFormat="1" ht="14.4" customHeight="1" hidden="1">
      <c r="B35" s="48"/>
      <c r="C35" s="49"/>
      <c r="D35" s="49"/>
      <c r="E35" s="57" t="s">
        <v>58</v>
      </c>
      <c r="F35" s="171">
        <f>ROUND(SUM(BH85:BH123),2)</f>
        <v>0</v>
      </c>
      <c r="G35" s="49"/>
      <c r="H35" s="49"/>
      <c r="I35" s="172">
        <v>0.15</v>
      </c>
      <c r="J35" s="171">
        <v>0</v>
      </c>
      <c r="K35" s="53"/>
    </row>
    <row r="36" spans="2:11" s="1" customFormat="1" ht="14.4" customHeight="1" hidden="1">
      <c r="B36" s="48"/>
      <c r="C36" s="49"/>
      <c r="D36" s="49"/>
      <c r="E36" s="57" t="s">
        <v>59</v>
      </c>
      <c r="F36" s="171">
        <f>ROUND(SUM(BI85:BI123),2)</f>
        <v>0</v>
      </c>
      <c r="G36" s="49"/>
      <c r="H36" s="49"/>
      <c r="I36" s="172">
        <v>0</v>
      </c>
      <c r="J36" s="171">
        <v>0</v>
      </c>
      <c r="K36" s="53"/>
    </row>
    <row r="37" spans="2:11" s="1" customFormat="1" ht="6.95" customHeight="1">
      <c r="B37" s="48"/>
      <c r="C37" s="49"/>
      <c r="D37" s="49"/>
      <c r="E37" s="49"/>
      <c r="F37" s="49"/>
      <c r="G37" s="49"/>
      <c r="H37" s="49"/>
      <c r="I37" s="158"/>
      <c r="J37" s="49"/>
      <c r="K37" s="53"/>
    </row>
    <row r="38" spans="2:11" s="1" customFormat="1" ht="25.4" customHeight="1">
      <c r="B38" s="48"/>
      <c r="C38" s="173"/>
      <c r="D38" s="174" t="s">
        <v>60</v>
      </c>
      <c r="E38" s="100"/>
      <c r="F38" s="100"/>
      <c r="G38" s="175" t="s">
        <v>61</v>
      </c>
      <c r="H38" s="176" t="s">
        <v>62</v>
      </c>
      <c r="I38" s="177"/>
      <c r="J38" s="178">
        <f>SUM(J29:J36)</f>
        <v>0</v>
      </c>
      <c r="K38" s="179"/>
    </row>
    <row r="39" spans="2:11" s="1" customFormat="1" ht="14.4" customHeight="1">
      <c r="B39" s="69"/>
      <c r="C39" s="70"/>
      <c r="D39" s="70"/>
      <c r="E39" s="70"/>
      <c r="F39" s="70"/>
      <c r="G39" s="70"/>
      <c r="H39" s="70"/>
      <c r="I39" s="180"/>
      <c r="J39" s="70"/>
      <c r="K39" s="71"/>
    </row>
    <row r="43" spans="2:11" s="1" customFormat="1" ht="6.95" customHeight="1">
      <c r="B43" s="181"/>
      <c r="C43" s="182"/>
      <c r="D43" s="182"/>
      <c r="E43" s="182"/>
      <c r="F43" s="182"/>
      <c r="G43" s="182"/>
      <c r="H43" s="182"/>
      <c r="I43" s="183"/>
      <c r="J43" s="182"/>
      <c r="K43" s="184"/>
    </row>
    <row r="44" spans="2:11" s="1" customFormat="1" ht="36.95" customHeight="1">
      <c r="B44" s="48"/>
      <c r="C44" s="31" t="s">
        <v>238</v>
      </c>
      <c r="D44" s="49"/>
      <c r="E44" s="49"/>
      <c r="F44" s="49"/>
      <c r="G44" s="49"/>
      <c r="H44" s="49"/>
      <c r="I44" s="158"/>
      <c r="J44" s="49"/>
      <c r="K44" s="53"/>
    </row>
    <row r="45" spans="2:11" s="1" customFormat="1" ht="6.95" customHeight="1">
      <c r="B45" s="48"/>
      <c r="C45" s="49"/>
      <c r="D45" s="49"/>
      <c r="E45" s="49"/>
      <c r="F45" s="49"/>
      <c r="G45" s="49"/>
      <c r="H45" s="49"/>
      <c r="I45" s="158"/>
      <c r="J45" s="49"/>
      <c r="K45" s="53"/>
    </row>
    <row r="46" spans="2:11" s="1" customFormat="1" ht="14.4" customHeight="1">
      <c r="B46" s="48"/>
      <c r="C46" s="41" t="s">
        <v>17</v>
      </c>
      <c r="D46" s="49"/>
      <c r="E46" s="49"/>
      <c r="F46" s="49"/>
      <c r="G46" s="49"/>
      <c r="H46" s="49"/>
      <c r="I46" s="158"/>
      <c r="J46" s="49"/>
      <c r="K46" s="53"/>
    </row>
    <row r="47" spans="2:11" s="1" customFormat="1" ht="14.4" customHeight="1">
      <c r="B47" s="48"/>
      <c r="C47" s="49"/>
      <c r="D47" s="49"/>
      <c r="E47" s="157" t="str">
        <f>E7</f>
        <v>Revitalizace PR U sedmi rybníků - DPS</v>
      </c>
      <c r="F47" s="41"/>
      <c r="G47" s="41"/>
      <c r="H47" s="41"/>
      <c r="I47" s="158"/>
      <c r="J47" s="49"/>
      <c r="K47" s="53"/>
    </row>
    <row r="48" spans="2:11" ht="13.5">
      <c r="B48" s="29"/>
      <c r="C48" s="41" t="s">
        <v>234</v>
      </c>
      <c r="D48" s="30"/>
      <c r="E48" s="30"/>
      <c r="F48" s="30"/>
      <c r="G48" s="30"/>
      <c r="H48" s="30"/>
      <c r="I48" s="156"/>
      <c r="J48" s="30"/>
      <c r="K48" s="32"/>
    </row>
    <row r="49" spans="2:11" s="1" customFormat="1" ht="14.4" customHeight="1">
      <c r="B49" s="48"/>
      <c r="C49" s="49"/>
      <c r="D49" s="49"/>
      <c r="E49" s="157" t="s">
        <v>459</v>
      </c>
      <c r="F49" s="49"/>
      <c r="G49" s="49"/>
      <c r="H49" s="49"/>
      <c r="I49" s="158"/>
      <c r="J49" s="49"/>
      <c r="K49" s="53"/>
    </row>
    <row r="50" spans="2:11" s="1" customFormat="1" ht="14.4" customHeight="1">
      <c r="B50" s="48"/>
      <c r="C50" s="41" t="s">
        <v>236</v>
      </c>
      <c r="D50" s="49"/>
      <c r="E50" s="49"/>
      <c r="F50" s="49"/>
      <c r="G50" s="49"/>
      <c r="H50" s="49"/>
      <c r="I50" s="158"/>
      <c r="J50" s="49"/>
      <c r="K50" s="53"/>
    </row>
    <row r="51" spans="2:11" s="1" customFormat="1" ht="16.2" customHeight="1">
      <c r="B51" s="48"/>
      <c r="C51" s="49"/>
      <c r="D51" s="49"/>
      <c r="E51" s="159" t="str">
        <f>E11</f>
        <v>SO 01-4 - Úpravy v zátopě VV</v>
      </c>
      <c r="F51" s="49"/>
      <c r="G51" s="49"/>
      <c r="H51" s="49"/>
      <c r="I51" s="158"/>
      <c r="J51" s="49"/>
      <c r="K51" s="53"/>
    </row>
    <row r="52" spans="2:11" s="1" customFormat="1" ht="6.95" customHeight="1">
      <c r="B52" s="48"/>
      <c r="C52" s="49"/>
      <c r="D52" s="49"/>
      <c r="E52" s="49"/>
      <c r="F52" s="49"/>
      <c r="G52" s="49"/>
      <c r="H52" s="49"/>
      <c r="I52" s="158"/>
      <c r="J52" s="49"/>
      <c r="K52" s="53"/>
    </row>
    <row r="53" spans="2:11" s="1" customFormat="1" ht="18" customHeight="1">
      <c r="B53" s="48"/>
      <c r="C53" s="41" t="s">
        <v>25</v>
      </c>
      <c r="D53" s="49"/>
      <c r="E53" s="49"/>
      <c r="F53" s="36" t="str">
        <f>F14</f>
        <v>Vojtanov</v>
      </c>
      <c r="G53" s="49"/>
      <c r="H53" s="49"/>
      <c r="I53" s="160" t="s">
        <v>27</v>
      </c>
      <c r="J53" s="161" t="str">
        <f>IF(J14="","",J14)</f>
        <v>29. 9. 2016</v>
      </c>
      <c r="K53" s="53"/>
    </row>
    <row r="54" spans="2:11" s="1" customFormat="1" ht="6.95" customHeight="1">
      <c r="B54" s="48"/>
      <c r="C54" s="49"/>
      <c r="D54" s="49"/>
      <c r="E54" s="49"/>
      <c r="F54" s="49"/>
      <c r="G54" s="49"/>
      <c r="H54" s="49"/>
      <c r="I54" s="158"/>
      <c r="J54" s="49"/>
      <c r="K54" s="53"/>
    </row>
    <row r="55" spans="2:11" s="1" customFormat="1" ht="13.5">
      <c r="B55" s="48"/>
      <c r="C55" s="41" t="s">
        <v>35</v>
      </c>
      <c r="D55" s="49"/>
      <c r="E55" s="49"/>
      <c r="F55" s="36" t="str">
        <f>E17</f>
        <v>AOPK ČR</v>
      </c>
      <c r="G55" s="49"/>
      <c r="H55" s="49"/>
      <c r="I55" s="160" t="s">
        <v>43</v>
      </c>
      <c r="J55" s="46" t="str">
        <f>E23</f>
        <v>VRV, a.s.</v>
      </c>
      <c r="K55" s="53"/>
    </row>
    <row r="56" spans="2:11" s="1" customFormat="1" ht="14.4" customHeight="1">
      <c r="B56" s="48"/>
      <c r="C56" s="41" t="s">
        <v>41</v>
      </c>
      <c r="D56" s="49"/>
      <c r="E56" s="49"/>
      <c r="F56" s="36" t="str">
        <f>IF(E20="","",E20)</f>
        <v/>
      </c>
      <c r="G56" s="49"/>
      <c r="H56" s="49"/>
      <c r="I56" s="158"/>
      <c r="J56" s="185"/>
      <c r="K56" s="53"/>
    </row>
    <row r="57" spans="2:11" s="1" customFormat="1" ht="10.3" customHeight="1">
      <c r="B57" s="48"/>
      <c r="C57" s="49"/>
      <c r="D57" s="49"/>
      <c r="E57" s="49"/>
      <c r="F57" s="49"/>
      <c r="G57" s="49"/>
      <c r="H57" s="49"/>
      <c r="I57" s="158"/>
      <c r="J57" s="49"/>
      <c r="K57" s="53"/>
    </row>
    <row r="58" spans="2:11" s="1" customFormat="1" ht="29.25" customHeight="1">
      <c r="B58" s="48"/>
      <c r="C58" s="186" t="s">
        <v>239</v>
      </c>
      <c r="D58" s="173"/>
      <c r="E58" s="173"/>
      <c r="F58" s="173"/>
      <c r="G58" s="173"/>
      <c r="H58" s="173"/>
      <c r="I58" s="187"/>
      <c r="J58" s="188" t="s">
        <v>240</v>
      </c>
      <c r="K58" s="189"/>
    </row>
    <row r="59" spans="2:11" s="1" customFormat="1" ht="10.3" customHeight="1">
      <c r="B59" s="48"/>
      <c r="C59" s="49"/>
      <c r="D59" s="49"/>
      <c r="E59" s="49"/>
      <c r="F59" s="49"/>
      <c r="G59" s="49"/>
      <c r="H59" s="49"/>
      <c r="I59" s="158"/>
      <c r="J59" s="49"/>
      <c r="K59" s="53"/>
    </row>
    <row r="60" spans="2:47" s="1" customFormat="1" ht="29.25" customHeight="1">
      <c r="B60" s="48"/>
      <c r="C60" s="190" t="s">
        <v>241</v>
      </c>
      <c r="D60" s="49"/>
      <c r="E60" s="49"/>
      <c r="F60" s="49"/>
      <c r="G60" s="49"/>
      <c r="H60" s="49"/>
      <c r="I60" s="158"/>
      <c r="J60" s="169">
        <f>J85</f>
        <v>0</v>
      </c>
      <c r="K60" s="53"/>
      <c r="AU60" s="25" t="s">
        <v>242</v>
      </c>
    </row>
    <row r="61" spans="2:11" s="8" customFormat="1" ht="24.95" customHeight="1">
      <c r="B61" s="191"/>
      <c r="C61" s="192"/>
      <c r="D61" s="193" t="s">
        <v>333</v>
      </c>
      <c r="E61" s="194"/>
      <c r="F61" s="194"/>
      <c r="G61" s="194"/>
      <c r="H61" s="194"/>
      <c r="I61" s="195"/>
      <c r="J61" s="196">
        <f>J86</f>
        <v>0</v>
      </c>
      <c r="K61" s="197"/>
    </row>
    <row r="62" spans="2:11" s="13" customFormat="1" ht="19.9" customHeight="1">
      <c r="B62" s="267"/>
      <c r="C62" s="268"/>
      <c r="D62" s="269" t="s">
        <v>334</v>
      </c>
      <c r="E62" s="270"/>
      <c r="F62" s="270"/>
      <c r="G62" s="270"/>
      <c r="H62" s="270"/>
      <c r="I62" s="271"/>
      <c r="J62" s="272">
        <f>J87</f>
        <v>0</v>
      </c>
      <c r="K62" s="273"/>
    </row>
    <row r="63" spans="2:11" s="13" customFormat="1" ht="19.9" customHeight="1">
      <c r="B63" s="267"/>
      <c r="C63" s="268"/>
      <c r="D63" s="269" t="s">
        <v>469</v>
      </c>
      <c r="E63" s="270"/>
      <c r="F63" s="270"/>
      <c r="G63" s="270"/>
      <c r="H63" s="270"/>
      <c r="I63" s="271"/>
      <c r="J63" s="272">
        <f>J120</f>
        <v>0</v>
      </c>
      <c r="K63" s="273"/>
    </row>
    <row r="64" spans="2:11" s="1" customFormat="1" ht="21.8" customHeight="1">
      <c r="B64" s="48"/>
      <c r="C64" s="49"/>
      <c r="D64" s="49"/>
      <c r="E64" s="49"/>
      <c r="F64" s="49"/>
      <c r="G64" s="49"/>
      <c r="H64" s="49"/>
      <c r="I64" s="158"/>
      <c r="J64" s="49"/>
      <c r="K64" s="53"/>
    </row>
    <row r="65" spans="2:11" s="1" customFormat="1" ht="6.95" customHeight="1">
      <c r="B65" s="69"/>
      <c r="C65" s="70"/>
      <c r="D65" s="70"/>
      <c r="E65" s="70"/>
      <c r="F65" s="70"/>
      <c r="G65" s="70"/>
      <c r="H65" s="70"/>
      <c r="I65" s="180"/>
      <c r="J65" s="70"/>
      <c r="K65" s="71"/>
    </row>
    <row r="69" spans="2:12" s="1" customFormat="1" ht="6.95" customHeight="1">
      <c r="B69" s="72"/>
      <c r="C69" s="73"/>
      <c r="D69" s="73"/>
      <c r="E69" s="73"/>
      <c r="F69" s="73"/>
      <c r="G69" s="73"/>
      <c r="H69" s="73"/>
      <c r="I69" s="183"/>
      <c r="J69" s="73"/>
      <c r="K69" s="73"/>
      <c r="L69" s="74"/>
    </row>
    <row r="70" spans="2:12" s="1" customFormat="1" ht="36.95" customHeight="1">
      <c r="B70" s="48"/>
      <c r="C70" s="75" t="s">
        <v>244</v>
      </c>
      <c r="D70" s="76"/>
      <c r="E70" s="76"/>
      <c r="F70" s="76"/>
      <c r="G70" s="76"/>
      <c r="H70" s="76"/>
      <c r="I70" s="198"/>
      <c r="J70" s="76"/>
      <c r="K70" s="76"/>
      <c r="L70" s="74"/>
    </row>
    <row r="71" spans="2:12" s="1" customFormat="1" ht="6.95" customHeight="1">
      <c r="B71" s="48"/>
      <c r="C71" s="76"/>
      <c r="D71" s="76"/>
      <c r="E71" s="76"/>
      <c r="F71" s="76"/>
      <c r="G71" s="76"/>
      <c r="H71" s="76"/>
      <c r="I71" s="198"/>
      <c r="J71" s="76"/>
      <c r="K71" s="76"/>
      <c r="L71" s="74"/>
    </row>
    <row r="72" spans="2:12" s="1" customFormat="1" ht="14.4" customHeight="1">
      <c r="B72" s="48"/>
      <c r="C72" s="78" t="s">
        <v>17</v>
      </c>
      <c r="D72" s="76"/>
      <c r="E72" s="76"/>
      <c r="F72" s="76"/>
      <c r="G72" s="76"/>
      <c r="H72" s="76"/>
      <c r="I72" s="198"/>
      <c r="J72" s="76"/>
      <c r="K72" s="76"/>
      <c r="L72" s="74"/>
    </row>
    <row r="73" spans="2:12" s="1" customFormat="1" ht="14.4" customHeight="1">
      <c r="B73" s="48"/>
      <c r="C73" s="76"/>
      <c r="D73" s="76"/>
      <c r="E73" s="199" t="str">
        <f>E7</f>
        <v>Revitalizace PR U sedmi rybníků - DPS</v>
      </c>
      <c r="F73" s="78"/>
      <c r="G73" s="78"/>
      <c r="H73" s="78"/>
      <c r="I73" s="198"/>
      <c r="J73" s="76"/>
      <c r="K73" s="76"/>
      <c r="L73" s="74"/>
    </row>
    <row r="74" spans="2:12" ht="13.5">
      <c r="B74" s="29"/>
      <c r="C74" s="78" t="s">
        <v>234</v>
      </c>
      <c r="D74" s="200"/>
      <c r="E74" s="200"/>
      <c r="F74" s="200"/>
      <c r="G74" s="200"/>
      <c r="H74" s="200"/>
      <c r="I74" s="150"/>
      <c r="J74" s="200"/>
      <c r="K74" s="200"/>
      <c r="L74" s="201"/>
    </row>
    <row r="75" spans="2:12" s="1" customFormat="1" ht="14.4" customHeight="1">
      <c r="B75" s="48"/>
      <c r="C75" s="76"/>
      <c r="D75" s="76"/>
      <c r="E75" s="199" t="s">
        <v>459</v>
      </c>
      <c r="F75" s="76"/>
      <c r="G75" s="76"/>
      <c r="H75" s="76"/>
      <c r="I75" s="198"/>
      <c r="J75" s="76"/>
      <c r="K75" s="76"/>
      <c r="L75" s="74"/>
    </row>
    <row r="76" spans="2:12" s="1" customFormat="1" ht="14.4" customHeight="1">
      <c r="B76" s="48"/>
      <c r="C76" s="78" t="s">
        <v>236</v>
      </c>
      <c r="D76" s="76"/>
      <c r="E76" s="76"/>
      <c r="F76" s="76"/>
      <c r="G76" s="76"/>
      <c r="H76" s="76"/>
      <c r="I76" s="198"/>
      <c r="J76" s="76"/>
      <c r="K76" s="76"/>
      <c r="L76" s="74"/>
    </row>
    <row r="77" spans="2:12" s="1" customFormat="1" ht="16.2" customHeight="1">
      <c r="B77" s="48"/>
      <c r="C77" s="76"/>
      <c r="D77" s="76"/>
      <c r="E77" s="84" t="str">
        <f>E11</f>
        <v>SO 01-4 - Úpravy v zátopě VV</v>
      </c>
      <c r="F77" s="76"/>
      <c r="G77" s="76"/>
      <c r="H77" s="76"/>
      <c r="I77" s="198"/>
      <c r="J77" s="76"/>
      <c r="K77" s="76"/>
      <c r="L77" s="74"/>
    </row>
    <row r="78" spans="2:12" s="1" customFormat="1" ht="6.95" customHeight="1">
      <c r="B78" s="48"/>
      <c r="C78" s="76"/>
      <c r="D78" s="76"/>
      <c r="E78" s="76"/>
      <c r="F78" s="76"/>
      <c r="G78" s="76"/>
      <c r="H78" s="76"/>
      <c r="I78" s="198"/>
      <c r="J78" s="76"/>
      <c r="K78" s="76"/>
      <c r="L78" s="74"/>
    </row>
    <row r="79" spans="2:12" s="1" customFormat="1" ht="18" customHeight="1">
      <c r="B79" s="48"/>
      <c r="C79" s="78" t="s">
        <v>25</v>
      </c>
      <c r="D79" s="76"/>
      <c r="E79" s="76"/>
      <c r="F79" s="202" t="str">
        <f>F14</f>
        <v>Vojtanov</v>
      </c>
      <c r="G79" s="76"/>
      <c r="H79" s="76"/>
      <c r="I79" s="203" t="s">
        <v>27</v>
      </c>
      <c r="J79" s="87" t="str">
        <f>IF(J14="","",J14)</f>
        <v>29. 9. 2016</v>
      </c>
      <c r="K79" s="76"/>
      <c r="L79" s="74"/>
    </row>
    <row r="80" spans="2:12" s="1" customFormat="1" ht="6.95" customHeight="1">
      <c r="B80" s="48"/>
      <c r="C80" s="76"/>
      <c r="D80" s="76"/>
      <c r="E80" s="76"/>
      <c r="F80" s="76"/>
      <c r="G80" s="76"/>
      <c r="H80" s="76"/>
      <c r="I80" s="198"/>
      <c r="J80" s="76"/>
      <c r="K80" s="76"/>
      <c r="L80" s="74"/>
    </row>
    <row r="81" spans="2:12" s="1" customFormat="1" ht="13.5">
      <c r="B81" s="48"/>
      <c r="C81" s="78" t="s">
        <v>35</v>
      </c>
      <c r="D81" s="76"/>
      <c r="E81" s="76"/>
      <c r="F81" s="202" t="str">
        <f>E17</f>
        <v>AOPK ČR</v>
      </c>
      <c r="G81" s="76"/>
      <c r="H81" s="76"/>
      <c r="I81" s="203" t="s">
        <v>43</v>
      </c>
      <c r="J81" s="202" t="str">
        <f>E23</f>
        <v>VRV, a.s.</v>
      </c>
      <c r="K81" s="76"/>
      <c r="L81" s="74"/>
    </row>
    <row r="82" spans="2:12" s="1" customFormat="1" ht="14.4" customHeight="1">
      <c r="B82" s="48"/>
      <c r="C82" s="78" t="s">
        <v>41</v>
      </c>
      <c r="D82" s="76"/>
      <c r="E82" s="76"/>
      <c r="F82" s="202" t="str">
        <f>IF(E20="","",E20)</f>
        <v/>
      </c>
      <c r="G82" s="76"/>
      <c r="H82" s="76"/>
      <c r="I82" s="198"/>
      <c r="J82" s="76"/>
      <c r="K82" s="76"/>
      <c r="L82" s="74"/>
    </row>
    <row r="83" spans="2:12" s="1" customFormat="1" ht="10.3" customHeight="1">
      <c r="B83" s="48"/>
      <c r="C83" s="76"/>
      <c r="D83" s="76"/>
      <c r="E83" s="76"/>
      <c r="F83" s="76"/>
      <c r="G83" s="76"/>
      <c r="H83" s="76"/>
      <c r="I83" s="198"/>
      <c r="J83" s="76"/>
      <c r="K83" s="76"/>
      <c r="L83" s="74"/>
    </row>
    <row r="84" spans="2:20" s="9" customFormat="1" ht="29.25" customHeight="1">
      <c r="B84" s="204"/>
      <c r="C84" s="205" t="s">
        <v>245</v>
      </c>
      <c r="D84" s="206" t="s">
        <v>69</v>
      </c>
      <c r="E84" s="206" t="s">
        <v>65</v>
      </c>
      <c r="F84" s="206" t="s">
        <v>246</v>
      </c>
      <c r="G84" s="206" t="s">
        <v>247</v>
      </c>
      <c r="H84" s="206" t="s">
        <v>248</v>
      </c>
      <c r="I84" s="207" t="s">
        <v>249</v>
      </c>
      <c r="J84" s="206" t="s">
        <v>240</v>
      </c>
      <c r="K84" s="208" t="s">
        <v>250</v>
      </c>
      <c r="L84" s="209"/>
      <c r="M84" s="104" t="s">
        <v>251</v>
      </c>
      <c r="N84" s="105" t="s">
        <v>54</v>
      </c>
      <c r="O84" s="105" t="s">
        <v>252</v>
      </c>
      <c r="P84" s="105" t="s">
        <v>253</v>
      </c>
      <c r="Q84" s="105" t="s">
        <v>254</v>
      </c>
      <c r="R84" s="105" t="s">
        <v>255</v>
      </c>
      <c r="S84" s="105" t="s">
        <v>256</v>
      </c>
      <c r="T84" s="106" t="s">
        <v>257</v>
      </c>
    </row>
    <row r="85" spans="2:63" s="1" customFormat="1" ht="29.25" customHeight="1">
      <c r="B85" s="48"/>
      <c r="C85" s="110" t="s">
        <v>241</v>
      </c>
      <c r="D85" s="76"/>
      <c r="E85" s="76"/>
      <c r="F85" s="76"/>
      <c r="G85" s="76"/>
      <c r="H85" s="76"/>
      <c r="I85" s="198"/>
      <c r="J85" s="210">
        <f>BK85</f>
        <v>0</v>
      </c>
      <c r="K85" s="76"/>
      <c r="L85" s="74"/>
      <c r="M85" s="107"/>
      <c r="N85" s="108"/>
      <c r="O85" s="108"/>
      <c r="P85" s="211">
        <f>P86</f>
        <v>0</v>
      </c>
      <c r="Q85" s="108"/>
      <c r="R85" s="211">
        <f>R86</f>
        <v>0.18659000000000003</v>
      </c>
      <c r="S85" s="108"/>
      <c r="T85" s="212">
        <f>T86</f>
        <v>0</v>
      </c>
      <c r="AT85" s="25" t="s">
        <v>83</v>
      </c>
      <c r="AU85" s="25" t="s">
        <v>242</v>
      </c>
      <c r="BK85" s="213">
        <f>BK86</f>
        <v>0</v>
      </c>
    </row>
    <row r="86" spans="2:63" s="10" customFormat="1" ht="37.4" customHeight="1">
      <c r="B86" s="214"/>
      <c r="C86" s="215"/>
      <c r="D86" s="216" t="s">
        <v>83</v>
      </c>
      <c r="E86" s="217" t="s">
        <v>335</v>
      </c>
      <c r="F86" s="217" t="s">
        <v>336</v>
      </c>
      <c r="G86" s="215"/>
      <c r="H86" s="215"/>
      <c r="I86" s="218"/>
      <c r="J86" s="219">
        <f>BK86</f>
        <v>0</v>
      </c>
      <c r="K86" s="215"/>
      <c r="L86" s="220"/>
      <c r="M86" s="221"/>
      <c r="N86" s="222"/>
      <c r="O86" s="222"/>
      <c r="P86" s="223">
        <f>P87+P120</f>
        <v>0</v>
      </c>
      <c r="Q86" s="222"/>
      <c r="R86" s="223">
        <f>R87+R120</f>
        <v>0.18659000000000003</v>
      </c>
      <c r="S86" s="222"/>
      <c r="T86" s="224">
        <f>T87+T120</f>
        <v>0</v>
      </c>
      <c r="AR86" s="225" t="s">
        <v>24</v>
      </c>
      <c r="AT86" s="226" t="s">
        <v>83</v>
      </c>
      <c r="AU86" s="226" t="s">
        <v>84</v>
      </c>
      <c r="AY86" s="225" t="s">
        <v>261</v>
      </c>
      <c r="BK86" s="227">
        <f>BK87+BK120</f>
        <v>0</v>
      </c>
    </row>
    <row r="87" spans="2:63" s="10" customFormat="1" ht="19.9" customHeight="1">
      <c r="B87" s="214"/>
      <c r="C87" s="215"/>
      <c r="D87" s="216" t="s">
        <v>83</v>
      </c>
      <c r="E87" s="274" t="s">
        <v>24</v>
      </c>
      <c r="F87" s="274" t="s">
        <v>337</v>
      </c>
      <c r="G87" s="215"/>
      <c r="H87" s="215"/>
      <c r="I87" s="218"/>
      <c r="J87" s="275">
        <f>BK87</f>
        <v>0</v>
      </c>
      <c r="K87" s="215"/>
      <c r="L87" s="220"/>
      <c r="M87" s="221"/>
      <c r="N87" s="222"/>
      <c r="O87" s="222"/>
      <c r="P87" s="223">
        <f>SUM(P88:P119)</f>
        <v>0</v>
      </c>
      <c r="Q87" s="222"/>
      <c r="R87" s="223">
        <f>SUM(R88:R119)</f>
        <v>0.18659000000000003</v>
      </c>
      <c r="S87" s="222"/>
      <c r="T87" s="224">
        <f>SUM(T88:T119)</f>
        <v>0</v>
      </c>
      <c r="AR87" s="225" t="s">
        <v>24</v>
      </c>
      <c r="AT87" s="226" t="s">
        <v>83</v>
      </c>
      <c r="AU87" s="226" t="s">
        <v>24</v>
      </c>
      <c r="AY87" s="225" t="s">
        <v>261</v>
      </c>
      <c r="BK87" s="227">
        <f>SUM(BK88:BK119)</f>
        <v>0</v>
      </c>
    </row>
    <row r="88" spans="2:65" s="1" customFormat="1" ht="14.4" customHeight="1">
      <c r="B88" s="48"/>
      <c r="C88" s="228" t="s">
        <v>24</v>
      </c>
      <c r="D88" s="228" t="s">
        <v>262</v>
      </c>
      <c r="E88" s="229" t="s">
        <v>1317</v>
      </c>
      <c r="F88" s="230" t="s">
        <v>1318</v>
      </c>
      <c r="G88" s="231" t="s">
        <v>1319</v>
      </c>
      <c r="H88" s="232">
        <v>0.84</v>
      </c>
      <c r="I88" s="233"/>
      <c r="J88" s="232">
        <f>ROUND(I88*H88,2)</f>
        <v>0</v>
      </c>
      <c r="K88" s="230" t="s">
        <v>266</v>
      </c>
      <c r="L88" s="74"/>
      <c r="M88" s="234" t="s">
        <v>40</v>
      </c>
      <c r="N88" s="235" t="s">
        <v>55</v>
      </c>
      <c r="O88" s="49"/>
      <c r="P88" s="236">
        <f>O88*H88</f>
        <v>0</v>
      </c>
      <c r="Q88" s="236">
        <v>0</v>
      </c>
      <c r="R88" s="236">
        <f>Q88*H88</f>
        <v>0</v>
      </c>
      <c r="S88" s="236">
        <v>0</v>
      </c>
      <c r="T88" s="237">
        <f>S88*H88</f>
        <v>0</v>
      </c>
      <c r="AR88" s="25" t="s">
        <v>287</v>
      </c>
      <c r="AT88" s="25" t="s">
        <v>262</v>
      </c>
      <c r="AU88" s="25" t="s">
        <v>92</v>
      </c>
      <c r="AY88" s="25" t="s">
        <v>261</v>
      </c>
      <c r="BE88" s="238">
        <f>IF(N88="základní",J88,0)</f>
        <v>0</v>
      </c>
      <c r="BF88" s="238">
        <f>IF(N88="snížená",J88,0)</f>
        <v>0</v>
      </c>
      <c r="BG88" s="238">
        <f>IF(N88="zákl. přenesená",J88,0)</f>
        <v>0</v>
      </c>
      <c r="BH88" s="238">
        <f>IF(N88="sníž. přenesená",J88,0)</f>
        <v>0</v>
      </c>
      <c r="BI88" s="238">
        <f>IF(N88="nulová",J88,0)</f>
        <v>0</v>
      </c>
      <c r="BJ88" s="25" t="s">
        <v>24</v>
      </c>
      <c r="BK88" s="238">
        <f>ROUND(I88*H88,2)</f>
        <v>0</v>
      </c>
      <c r="BL88" s="25" t="s">
        <v>287</v>
      </c>
      <c r="BM88" s="25" t="s">
        <v>1320</v>
      </c>
    </row>
    <row r="89" spans="2:47" s="1" customFormat="1" ht="13.5">
      <c r="B89" s="48"/>
      <c r="C89" s="76"/>
      <c r="D89" s="239" t="s">
        <v>269</v>
      </c>
      <c r="E89" s="76"/>
      <c r="F89" s="240" t="s">
        <v>1321</v>
      </c>
      <c r="G89" s="76"/>
      <c r="H89" s="76"/>
      <c r="I89" s="198"/>
      <c r="J89" s="76"/>
      <c r="K89" s="76"/>
      <c r="L89" s="74"/>
      <c r="M89" s="241"/>
      <c r="N89" s="49"/>
      <c r="O89" s="49"/>
      <c r="P89" s="49"/>
      <c r="Q89" s="49"/>
      <c r="R89" s="49"/>
      <c r="S89" s="49"/>
      <c r="T89" s="97"/>
      <c r="AT89" s="25" t="s">
        <v>269</v>
      </c>
      <c r="AU89" s="25" t="s">
        <v>92</v>
      </c>
    </row>
    <row r="90" spans="2:47" s="1" customFormat="1" ht="13.5">
      <c r="B90" s="48"/>
      <c r="C90" s="76"/>
      <c r="D90" s="239" t="s">
        <v>343</v>
      </c>
      <c r="E90" s="76"/>
      <c r="F90" s="242" t="s">
        <v>1322</v>
      </c>
      <c r="G90" s="76"/>
      <c r="H90" s="76"/>
      <c r="I90" s="198"/>
      <c r="J90" s="76"/>
      <c r="K90" s="76"/>
      <c r="L90" s="74"/>
      <c r="M90" s="241"/>
      <c r="N90" s="49"/>
      <c r="O90" s="49"/>
      <c r="P90" s="49"/>
      <c r="Q90" s="49"/>
      <c r="R90" s="49"/>
      <c r="S90" s="49"/>
      <c r="T90" s="97"/>
      <c r="AT90" s="25" t="s">
        <v>343</v>
      </c>
      <c r="AU90" s="25" t="s">
        <v>92</v>
      </c>
    </row>
    <row r="91" spans="2:51" s="12" customFormat="1" ht="13.5">
      <c r="B91" s="253"/>
      <c r="C91" s="254"/>
      <c r="D91" s="239" t="s">
        <v>278</v>
      </c>
      <c r="E91" s="255" t="s">
        <v>40</v>
      </c>
      <c r="F91" s="256" t="s">
        <v>1323</v>
      </c>
      <c r="G91" s="254"/>
      <c r="H91" s="257">
        <v>0.84</v>
      </c>
      <c r="I91" s="258"/>
      <c r="J91" s="254"/>
      <c r="K91" s="254"/>
      <c r="L91" s="259"/>
      <c r="M91" s="260"/>
      <c r="N91" s="261"/>
      <c r="O91" s="261"/>
      <c r="P91" s="261"/>
      <c r="Q91" s="261"/>
      <c r="R91" s="261"/>
      <c r="S91" s="261"/>
      <c r="T91" s="262"/>
      <c r="AT91" s="263" t="s">
        <v>278</v>
      </c>
      <c r="AU91" s="263" t="s">
        <v>92</v>
      </c>
      <c r="AV91" s="12" t="s">
        <v>92</v>
      </c>
      <c r="AW91" s="12" t="s">
        <v>47</v>
      </c>
      <c r="AX91" s="12" t="s">
        <v>24</v>
      </c>
      <c r="AY91" s="263" t="s">
        <v>261</v>
      </c>
    </row>
    <row r="92" spans="2:65" s="1" customFormat="1" ht="14.4" customHeight="1">
      <c r="B92" s="48"/>
      <c r="C92" s="228" t="s">
        <v>92</v>
      </c>
      <c r="D92" s="228" t="s">
        <v>262</v>
      </c>
      <c r="E92" s="229" t="s">
        <v>1324</v>
      </c>
      <c r="F92" s="230" t="s">
        <v>1325</v>
      </c>
      <c r="G92" s="231" t="s">
        <v>1319</v>
      </c>
      <c r="H92" s="232">
        <v>0.08</v>
      </c>
      <c r="I92" s="233"/>
      <c r="J92" s="232">
        <f>ROUND(I92*H92,2)</f>
        <v>0</v>
      </c>
      <c r="K92" s="230" t="s">
        <v>266</v>
      </c>
      <c r="L92" s="74"/>
      <c r="M92" s="234" t="s">
        <v>40</v>
      </c>
      <c r="N92" s="235" t="s">
        <v>55</v>
      </c>
      <c r="O92" s="49"/>
      <c r="P92" s="236">
        <f>O92*H92</f>
        <v>0</v>
      </c>
      <c r="Q92" s="236">
        <v>0.247</v>
      </c>
      <c r="R92" s="236">
        <f>Q92*H92</f>
        <v>0.01976</v>
      </c>
      <c r="S92" s="236">
        <v>0</v>
      </c>
      <c r="T92" s="237">
        <f>S92*H92</f>
        <v>0</v>
      </c>
      <c r="AR92" s="25" t="s">
        <v>287</v>
      </c>
      <c r="AT92" s="25" t="s">
        <v>262</v>
      </c>
      <c r="AU92" s="25" t="s">
        <v>92</v>
      </c>
      <c r="AY92" s="25" t="s">
        <v>261</v>
      </c>
      <c r="BE92" s="238">
        <f>IF(N92="základní",J92,0)</f>
        <v>0</v>
      </c>
      <c r="BF92" s="238">
        <f>IF(N92="snížená",J92,0)</f>
        <v>0</v>
      </c>
      <c r="BG92" s="238">
        <f>IF(N92="zákl. přenesená",J92,0)</f>
        <v>0</v>
      </c>
      <c r="BH92" s="238">
        <f>IF(N92="sníž. přenesená",J92,0)</f>
        <v>0</v>
      </c>
      <c r="BI92" s="238">
        <f>IF(N92="nulová",J92,0)</f>
        <v>0</v>
      </c>
      <c r="BJ92" s="25" t="s">
        <v>24</v>
      </c>
      <c r="BK92" s="238">
        <f>ROUND(I92*H92,2)</f>
        <v>0</v>
      </c>
      <c r="BL92" s="25" t="s">
        <v>287</v>
      </c>
      <c r="BM92" s="25" t="s">
        <v>1326</v>
      </c>
    </row>
    <row r="93" spans="2:47" s="1" customFormat="1" ht="13.5">
      <c r="B93" s="48"/>
      <c r="C93" s="76"/>
      <c r="D93" s="239" t="s">
        <v>269</v>
      </c>
      <c r="E93" s="76"/>
      <c r="F93" s="240" t="s">
        <v>1327</v>
      </c>
      <c r="G93" s="76"/>
      <c r="H93" s="76"/>
      <c r="I93" s="198"/>
      <c r="J93" s="76"/>
      <c r="K93" s="76"/>
      <c r="L93" s="74"/>
      <c r="M93" s="241"/>
      <c r="N93" s="49"/>
      <c r="O93" s="49"/>
      <c r="P93" s="49"/>
      <c r="Q93" s="49"/>
      <c r="R93" s="49"/>
      <c r="S93" s="49"/>
      <c r="T93" s="97"/>
      <c r="AT93" s="25" t="s">
        <v>269</v>
      </c>
      <c r="AU93" s="25" t="s">
        <v>92</v>
      </c>
    </row>
    <row r="94" spans="2:47" s="1" customFormat="1" ht="13.5">
      <c r="B94" s="48"/>
      <c r="C94" s="76"/>
      <c r="D94" s="239" t="s">
        <v>343</v>
      </c>
      <c r="E94" s="76"/>
      <c r="F94" s="242" t="s">
        <v>1328</v>
      </c>
      <c r="G94" s="76"/>
      <c r="H94" s="76"/>
      <c r="I94" s="198"/>
      <c r="J94" s="76"/>
      <c r="K94" s="76"/>
      <c r="L94" s="74"/>
      <c r="M94" s="241"/>
      <c r="N94" s="49"/>
      <c r="O94" s="49"/>
      <c r="P94" s="49"/>
      <c r="Q94" s="49"/>
      <c r="R94" s="49"/>
      <c r="S94" s="49"/>
      <c r="T94" s="97"/>
      <c r="AT94" s="25" t="s">
        <v>343</v>
      </c>
      <c r="AU94" s="25" t="s">
        <v>92</v>
      </c>
    </row>
    <row r="95" spans="2:51" s="12" customFormat="1" ht="13.5">
      <c r="B95" s="253"/>
      <c r="C95" s="254"/>
      <c r="D95" s="239" t="s">
        <v>278</v>
      </c>
      <c r="E95" s="255" t="s">
        <v>40</v>
      </c>
      <c r="F95" s="256" t="s">
        <v>1329</v>
      </c>
      <c r="G95" s="254"/>
      <c r="H95" s="257">
        <v>0.08</v>
      </c>
      <c r="I95" s="258"/>
      <c r="J95" s="254"/>
      <c r="K95" s="254"/>
      <c r="L95" s="259"/>
      <c r="M95" s="260"/>
      <c r="N95" s="261"/>
      <c r="O95" s="261"/>
      <c r="P95" s="261"/>
      <c r="Q95" s="261"/>
      <c r="R95" s="261"/>
      <c r="S95" s="261"/>
      <c r="T95" s="262"/>
      <c r="AT95" s="263" t="s">
        <v>278</v>
      </c>
      <c r="AU95" s="263" t="s">
        <v>92</v>
      </c>
      <c r="AV95" s="12" t="s">
        <v>92</v>
      </c>
      <c r="AW95" s="12" t="s">
        <v>47</v>
      </c>
      <c r="AX95" s="12" t="s">
        <v>24</v>
      </c>
      <c r="AY95" s="263" t="s">
        <v>261</v>
      </c>
    </row>
    <row r="96" spans="2:65" s="1" customFormat="1" ht="22.8" customHeight="1">
      <c r="B96" s="48"/>
      <c r="C96" s="228" t="s">
        <v>282</v>
      </c>
      <c r="D96" s="228" t="s">
        <v>262</v>
      </c>
      <c r="E96" s="229" t="s">
        <v>1330</v>
      </c>
      <c r="F96" s="230" t="s">
        <v>1331</v>
      </c>
      <c r="G96" s="231" t="s">
        <v>504</v>
      </c>
      <c r="H96" s="232">
        <v>420</v>
      </c>
      <c r="I96" s="233"/>
      <c r="J96" s="232">
        <f>ROUND(I96*H96,2)</f>
        <v>0</v>
      </c>
      <c r="K96" s="230" t="s">
        <v>266</v>
      </c>
      <c r="L96" s="74"/>
      <c r="M96" s="234" t="s">
        <v>40</v>
      </c>
      <c r="N96" s="235" t="s">
        <v>55</v>
      </c>
      <c r="O96" s="49"/>
      <c r="P96" s="236">
        <f>O96*H96</f>
        <v>0</v>
      </c>
      <c r="Q96" s="236">
        <v>0</v>
      </c>
      <c r="R96" s="236">
        <f>Q96*H96</f>
        <v>0</v>
      </c>
      <c r="S96" s="236">
        <v>0</v>
      </c>
      <c r="T96" s="237">
        <f>S96*H96</f>
        <v>0</v>
      </c>
      <c r="AR96" s="25" t="s">
        <v>287</v>
      </c>
      <c r="AT96" s="25" t="s">
        <v>262</v>
      </c>
      <c r="AU96" s="25" t="s">
        <v>92</v>
      </c>
      <c r="AY96" s="25" t="s">
        <v>261</v>
      </c>
      <c r="BE96" s="238">
        <f>IF(N96="základní",J96,0)</f>
        <v>0</v>
      </c>
      <c r="BF96" s="238">
        <f>IF(N96="snížená",J96,0)</f>
        <v>0</v>
      </c>
      <c r="BG96" s="238">
        <f>IF(N96="zákl. přenesená",J96,0)</f>
        <v>0</v>
      </c>
      <c r="BH96" s="238">
        <f>IF(N96="sníž. přenesená",J96,0)</f>
        <v>0</v>
      </c>
      <c r="BI96" s="238">
        <f>IF(N96="nulová",J96,0)</f>
        <v>0</v>
      </c>
      <c r="BJ96" s="25" t="s">
        <v>24</v>
      </c>
      <c r="BK96" s="238">
        <f>ROUND(I96*H96,2)</f>
        <v>0</v>
      </c>
      <c r="BL96" s="25" t="s">
        <v>287</v>
      </c>
      <c r="BM96" s="25" t="s">
        <v>1332</v>
      </c>
    </row>
    <row r="97" spans="2:47" s="1" customFormat="1" ht="13.5">
      <c r="B97" s="48"/>
      <c r="C97" s="76"/>
      <c r="D97" s="239" t="s">
        <v>269</v>
      </c>
      <c r="E97" s="76"/>
      <c r="F97" s="240" t="s">
        <v>1333</v>
      </c>
      <c r="G97" s="76"/>
      <c r="H97" s="76"/>
      <c r="I97" s="198"/>
      <c r="J97" s="76"/>
      <c r="K97" s="76"/>
      <c r="L97" s="74"/>
      <c r="M97" s="241"/>
      <c r="N97" s="49"/>
      <c r="O97" s="49"/>
      <c r="P97" s="49"/>
      <c r="Q97" s="49"/>
      <c r="R97" s="49"/>
      <c r="S97" s="49"/>
      <c r="T97" s="97"/>
      <c r="AT97" s="25" t="s">
        <v>269</v>
      </c>
      <c r="AU97" s="25" t="s">
        <v>92</v>
      </c>
    </row>
    <row r="98" spans="2:47" s="1" customFormat="1" ht="13.5">
      <c r="B98" s="48"/>
      <c r="C98" s="76"/>
      <c r="D98" s="239" t="s">
        <v>343</v>
      </c>
      <c r="E98" s="76"/>
      <c r="F98" s="242" t="s">
        <v>1334</v>
      </c>
      <c r="G98" s="76"/>
      <c r="H98" s="76"/>
      <c r="I98" s="198"/>
      <c r="J98" s="76"/>
      <c r="K98" s="76"/>
      <c r="L98" s="74"/>
      <c r="M98" s="241"/>
      <c r="N98" s="49"/>
      <c r="O98" s="49"/>
      <c r="P98" s="49"/>
      <c r="Q98" s="49"/>
      <c r="R98" s="49"/>
      <c r="S98" s="49"/>
      <c r="T98" s="97"/>
      <c r="AT98" s="25" t="s">
        <v>343</v>
      </c>
      <c r="AU98" s="25" t="s">
        <v>92</v>
      </c>
    </row>
    <row r="99" spans="2:51" s="12" customFormat="1" ht="13.5">
      <c r="B99" s="253"/>
      <c r="C99" s="254"/>
      <c r="D99" s="239" t="s">
        <v>278</v>
      </c>
      <c r="E99" s="255" t="s">
        <v>40</v>
      </c>
      <c r="F99" s="256" t="s">
        <v>1335</v>
      </c>
      <c r="G99" s="254"/>
      <c r="H99" s="257">
        <v>420</v>
      </c>
      <c r="I99" s="258"/>
      <c r="J99" s="254"/>
      <c r="K99" s="254"/>
      <c r="L99" s="259"/>
      <c r="M99" s="260"/>
      <c r="N99" s="261"/>
      <c r="O99" s="261"/>
      <c r="P99" s="261"/>
      <c r="Q99" s="261"/>
      <c r="R99" s="261"/>
      <c r="S99" s="261"/>
      <c r="T99" s="262"/>
      <c r="AT99" s="263" t="s">
        <v>278</v>
      </c>
      <c r="AU99" s="263" t="s">
        <v>92</v>
      </c>
      <c r="AV99" s="12" t="s">
        <v>92</v>
      </c>
      <c r="AW99" s="12" t="s">
        <v>47</v>
      </c>
      <c r="AX99" s="12" t="s">
        <v>24</v>
      </c>
      <c r="AY99" s="263" t="s">
        <v>261</v>
      </c>
    </row>
    <row r="100" spans="2:65" s="1" customFormat="1" ht="22.8" customHeight="1">
      <c r="B100" s="48"/>
      <c r="C100" s="228" t="s">
        <v>287</v>
      </c>
      <c r="D100" s="228" t="s">
        <v>262</v>
      </c>
      <c r="E100" s="229" t="s">
        <v>1336</v>
      </c>
      <c r="F100" s="230" t="s">
        <v>1337</v>
      </c>
      <c r="G100" s="231" t="s">
        <v>504</v>
      </c>
      <c r="H100" s="232">
        <v>924</v>
      </c>
      <c r="I100" s="233"/>
      <c r="J100" s="232">
        <f>ROUND(I100*H100,2)</f>
        <v>0</v>
      </c>
      <c r="K100" s="230" t="s">
        <v>40</v>
      </c>
      <c r="L100" s="74"/>
      <c r="M100" s="234" t="s">
        <v>40</v>
      </c>
      <c r="N100" s="235" t="s">
        <v>55</v>
      </c>
      <c r="O100" s="49"/>
      <c r="P100" s="236">
        <f>O100*H100</f>
        <v>0</v>
      </c>
      <c r="Q100" s="236">
        <v>0.00018</v>
      </c>
      <c r="R100" s="236">
        <f>Q100*H100</f>
        <v>0.16632000000000002</v>
      </c>
      <c r="S100" s="236">
        <v>0</v>
      </c>
      <c r="T100" s="237">
        <f>S100*H100</f>
        <v>0</v>
      </c>
      <c r="AR100" s="25" t="s">
        <v>287</v>
      </c>
      <c r="AT100" s="25" t="s">
        <v>262</v>
      </c>
      <c r="AU100" s="25" t="s">
        <v>92</v>
      </c>
      <c r="AY100" s="25" t="s">
        <v>261</v>
      </c>
      <c r="BE100" s="238">
        <f>IF(N100="základní",J100,0)</f>
        <v>0</v>
      </c>
      <c r="BF100" s="238">
        <f>IF(N100="snížená",J100,0)</f>
        <v>0</v>
      </c>
      <c r="BG100" s="238">
        <f>IF(N100="zákl. přenesená",J100,0)</f>
        <v>0</v>
      </c>
      <c r="BH100" s="238">
        <f>IF(N100="sníž. přenesená",J100,0)</f>
        <v>0</v>
      </c>
      <c r="BI100" s="238">
        <f>IF(N100="nulová",J100,0)</f>
        <v>0</v>
      </c>
      <c r="BJ100" s="25" t="s">
        <v>24</v>
      </c>
      <c r="BK100" s="238">
        <f>ROUND(I100*H100,2)</f>
        <v>0</v>
      </c>
      <c r="BL100" s="25" t="s">
        <v>287</v>
      </c>
      <c r="BM100" s="25" t="s">
        <v>1338</v>
      </c>
    </row>
    <row r="101" spans="2:47" s="1" customFormat="1" ht="13.5">
      <c r="B101" s="48"/>
      <c r="C101" s="76"/>
      <c r="D101" s="239" t="s">
        <v>271</v>
      </c>
      <c r="E101" s="76"/>
      <c r="F101" s="242" t="s">
        <v>1339</v>
      </c>
      <c r="G101" s="76"/>
      <c r="H101" s="76"/>
      <c r="I101" s="198"/>
      <c r="J101" s="76"/>
      <c r="K101" s="76"/>
      <c r="L101" s="74"/>
      <c r="M101" s="241"/>
      <c r="N101" s="49"/>
      <c r="O101" s="49"/>
      <c r="P101" s="49"/>
      <c r="Q101" s="49"/>
      <c r="R101" s="49"/>
      <c r="S101" s="49"/>
      <c r="T101" s="97"/>
      <c r="AT101" s="25" t="s">
        <v>271</v>
      </c>
      <c r="AU101" s="25" t="s">
        <v>92</v>
      </c>
    </row>
    <row r="102" spans="2:51" s="12" customFormat="1" ht="13.5">
      <c r="B102" s="253"/>
      <c r="C102" s="254"/>
      <c r="D102" s="239" t="s">
        <v>278</v>
      </c>
      <c r="E102" s="255" t="s">
        <v>40</v>
      </c>
      <c r="F102" s="256" t="s">
        <v>1340</v>
      </c>
      <c r="G102" s="254"/>
      <c r="H102" s="257">
        <v>924</v>
      </c>
      <c r="I102" s="258"/>
      <c r="J102" s="254"/>
      <c r="K102" s="254"/>
      <c r="L102" s="259"/>
      <c r="M102" s="260"/>
      <c r="N102" s="261"/>
      <c r="O102" s="261"/>
      <c r="P102" s="261"/>
      <c r="Q102" s="261"/>
      <c r="R102" s="261"/>
      <c r="S102" s="261"/>
      <c r="T102" s="262"/>
      <c r="AT102" s="263" t="s">
        <v>278</v>
      </c>
      <c r="AU102" s="263" t="s">
        <v>92</v>
      </c>
      <c r="AV102" s="12" t="s">
        <v>92</v>
      </c>
      <c r="AW102" s="12" t="s">
        <v>47</v>
      </c>
      <c r="AX102" s="12" t="s">
        <v>24</v>
      </c>
      <c r="AY102" s="263" t="s">
        <v>261</v>
      </c>
    </row>
    <row r="103" spans="2:65" s="1" customFormat="1" ht="22.8" customHeight="1">
      <c r="B103" s="48"/>
      <c r="C103" s="228" t="s">
        <v>260</v>
      </c>
      <c r="D103" s="228" t="s">
        <v>262</v>
      </c>
      <c r="E103" s="229" t="s">
        <v>1341</v>
      </c>
      <c r="F103" s="230" t="s">
        <v>1342</v>
      </c>
      <c r="G103" s="231" t="s">
        <v>474</v>
      </c>
      <c r="H103" s="232">
        <v>3</v>
      </c>
      <c r="I103" s="233"/>
      <c r="J103" s="232">
        <f>ROUND(I103*H103,2)</f>
        <v>0</v>
      </c>
      <c r="K103" s="230" t="s">
        <v>40</v>
      </c>
      <c r="L103" s="74"/>
      <c r="M103" s="234" t="s">
        <v>40</v>
      </c>
      <c r="N103" s="235" t="s">
        <v>55</v>
      </c>
      <c r="O103" s="49"/>
      <c r="P103" s="236">
        <f>O103*H103</f>
        <v>0</v>
      </c>
      <c r="Q103" s="236">
        <v>0.00017</v>
      </c>
      <c r="R103" s="236">
        <f>Q103*H103</f>
        <v>0.00051</v>
      </c>
      <c r="S103" s="236">
        <v>0</v>
      </c>
      <c r="T103" s="237">
        <f>S103*H103</f>
        <v>0</v>
      </c>
      <c r="AR103" s="25" t="s">
        <v>287</v>
      </c>
      <c r="AT103" s="25" t="s">
        <v>262</v>
      </c>
      <c r="AU103" s="25" t="s">
        <v>92</v>
      </c>
      <c r="AY103" s="25" t="s">
        <v>261</v>
      </c>
      <c r="BE103" s="238">
        <f>IF(N103="základní",J103,0)</f>
        <v>0</v>
      </c>
      <c r="BF103" s="238">
        <f>IF(N103="snížená",J103,0)</f>
        <v>0</v>
      </c>
      <c r="BG103" s="238">
        <f>IF(N103="zákl. přenesená",J103,0)</f>
        <v>0</v>
      </c>
      <c r="BH103" s="238">
        <f>IF(N103="sníž. přenesená",J103,0)</f>
        <v>0</v>
      </c>
      <c r="BI103" s="238">
        <f>IF(N103="nulová",J103,0)</f>
        <v>0</v>
      </c>
      <c r="BJ103" s="25" t="s">
        <v>24</v>
      </c>
      <c r="BK103" s="238">
        <f>ROUND(I103*H103,2)</f>
        <v>0</v>
      </c>
      <c r="BL103" s="25" t="s">
        <v>287</v>
      </c>
      <c r="BM103" s="25" t="s">
        <v>1343</v>
      </c>
    </row>
    <row r="104" spans="2:47" s="1" customFormat="1" ht="13.5">
      <c r="B104" s="48"/>
      <c r="C104" s="76"/>
      <c r="D104" s="239" t="s">
        <v>271</v>
      </c>
      <c r="E104" s="76"/>
      <c r="F104" s="242" t="s">
        <v>1344</v>
      </c>
      <c r="G104" s="76"/>
      <c r="H104" s="76"/>
      <c r="I104" s="198"/>
      <c r="J104" s="76"/>
      <c r="K104" s="76"/>
      <c r="L104" s="74"/>
      <c r="M104" s="241"/>
      <c r="N104" s="49"/>
      <c r="O104" s="49"/>
      <c r="P104" s="49"/>
      <c r="Q104" s="49"/>
      <c r="R104" s="49"/>
      <c r="S104" s="49"/>
      <c r="T104" s="97"/>
      <c r="AT104" s="25" t="s">
        <v>271</v>
      </c>
      <c r="AU104" s="25" t="s">
        <v>92</v>
      </c>
    </row>
    <row r="105" spans="2:51" s="12" customFormat="1" ht="13.5">
      <c r="B105" s="253"/>
      <c r="C105" s="254"/>
      <c r="D105" s="239" t="s">
        <v>278</v>
      </c>
      <c r="E105" s="255" t="s">
        <v>40</v>
      </c>
      <c r="F105" s="256" t="s">
        <v>1345</v>
      </c>
      <c r="G105" s="254"/>
      <c r="H105" s="257">
        <v>3</v>
      </c>
      <c r="I105" s="258"/>
      <c r="J105" s="254"/>
      <c r="K105" s="254"/>
      <c r="L105" s="259"/>
      <c r="M105" s="260"/>
      <c r="N105" s="261"/>
      <c r="O105" s="261"/>
      <c r="P105" s="261"/>
      <c r="Q105" s="261"/>
      <c r="R105" s="261"/>
      <c r="S105" s="261"/>
      <c r="T105" s="262"/>
      <c r="AT105" s="263" t="s">
        <v>278</v>
      </c>
      <c r="AU105" s="263" t="s">
        <v>92</v>
      </c>
      <c r="AV105" s="12" t="s">
        <v>92</v>
      </c>
      <c r="AW105" s="12" t="s">
        <v>47</v>
      </c>
      <c r="AX105" s="12" t="s">
        <v>24</v>
      </c>
      <c r="AY105" s="263" t="s">
        <v>261</v>
      </c>
    </row>
    <row r="106" spans="2:65" s="1" customFormat="1" ht="22.8" customHeight="1">
      <c r="B106" s="48"/>
      <c r="C106" s="228" t="s">
        <v>297</v>
      </c>
      <c r="D106" s="228" t="s">
        <v>262</v>
      </c>
      <c r="E106" s="229" t="s">
        <v>532</v>
      </c>
      <c r="F106" s="230" t="s">
        <v>533</v>
      </c>
      <c r="G106" s="231" t="s">
        <v>340</v>
      </c>
      <c r="H106" s="232">
        <v>75</v>
      </c>
      <c r="I106" s="233"/>
      <c r="J106" s="232">
        <f>ROUND(I106*H106,2)</f>
        <v>0</v>
      </c>
      <c r="K106" s="230" t="s">
        <v>266</v>
      </c>
      <c r="L106" s="74"/>
      <c r="M106" s="234" t="s">
        <v>40</v>
      </c>
      <c r="N106" s="235" t="s">
        <v>55</v>
      </c>
      <c r="O106" s="49"/>
      <c r="P106" s="236">
        <f>O106*H106</f>
        <v>0</v>
      </c>
      <c r="Q106" s="236">
        <v>0</v>
      </c>
      <c r="R106" s="236">
        <f>Q106*H106</f>
        <v>0</v>
      </c>
      <c r="S106" s="236">
        <v>0</v>
      </c>
      <c r="T106" s="237">
        <f>S106*H106</f>
        <v>0</v>
      </c>
      <c r="AR106" s="25" t="s">
        <v>287</v>
      </c>
      <c r="AT106" s="25" t="s">
        <v>262</v>
      </c>
      <c r="AU106" s="25" t="s">
        <v>92</v>
      </c>
      <c r="AY106" s="25" t="s">
        <v>261</v>
      </c>
      <c r="BE106" s="238">
        <f>IF(N106="základní",J106,0)</f>
        <v>0</v>
      </c>
      <c r="BF106" s="238">
        <f>IF(N106="snížená",J106,0)</f>
        <v>0</v>
      </c>
      <c r="BG106" s="238">
        <f>IF(N106="zákl. přenesená",J106,0)</f>
        <v>0</v>
      </c>
      <c r="BH106" s="238">
        <f>IF(N106="sníž. přenesená",J106,0)</f>
        <v>0</v>
      </c>
      <c r="BI106" s="238">
        <f>IF(N106="nulová",J106,0)</f>
        <v>0</v>
      </c>
      <c r="BJ106" s="25" t="s">
        <v>24</v>
      </c>
      <c r="BK106" s="238">
        <f>ROUND(I106*H106,2)</f>
        <v>0</v>
      </c>
      <c r="BL106" s="25" t="s">
        <v>287</v>
      </c>
      <c r="BM106" s="25" t="s">
        <v>1346</v>
      </c>
    </row>
    <row r="107" spans="2:47" s="1" customFormat="1" ht="13.5">
      <c r="B107" s="48"/>
      <c r="C107" s="76"/>
      <c r="D107" s="239" t="s">
        <v>269</v>
      </c>
      <c r="E107" s="76"/>
      <c r="F107" s="240" t="s">
        <v>535</v>
      </c>
      <c r="G107" s="76"/>
      <c r="H107" s="76"/>
      <c r="I107" s="198"/>
      <c r="J107" s="76"/>
      <c r="K107" s="76"/>
      <c r="L107" s="74"/>
      <c r="M107" s="241"/>
      <c r="N107" s="49"/>
      <c r="O107" s="49"/>
      <c r="P107" s="49"/>
      <c r="Q107" s="49"/>
      <c r="R107" s="49"/>
      <c r="S107" s="49"/>
      <c r="T107" s="97"/>
      <c r="AT107" s="25" t="s">
        <v>269</v>
      </c>
      <c r="AU107" s="25" t="s">
        <v>92</v>
      </c>
    </row>
    <row r="108" spans="2:47" s="1" customFormat="1" ht="13.5">
      <c r="B108" s="48"/>
      <c r="C108" s="76"/>
      <c r="D108" s="239" t="s">
        <v>343</v>
      </c>
      <c r="E108" s="76"/>
      <c r="F108" s="242" t="s">
        <v>536</v>
      </c>
      <c r="G108" s="76"/>
      <c r="H108" s="76"/>
      <c r="I108" s="198"/>
      <c r="J108" s="76"/>
      <c r="K108" s="76"/>
      <c r="L108" s="74"/>
      <c r="M108" s="241"/>
      <c r="N108" s="49"/>
      <c r="O108" s="49"/>
      <c r="P108" s="49"/>
      <c r="Q108" s="49"/>
      <c r="R108" s="49"/>
      <c r="S108" s="49"/>
      <c r="T108" s="97"/>
      <c r="AT108" s="25" t="s">
        <v>343</v>
      </c>
      <c r="AU108" s="25" t="s">
        <v>92</v>
      </c>
    </row>
    <row r="109" spans="2:51" s="12" customFormat="1" ht="13.5">
      <c r="B109" s="253"/>
      <c r="C109" s="254"/>
      <c r="D109" s="239" t="s">
        <v>278</v>
      </c>
      <c r="E109" s="255" t="s">
        <v>40</v>
      </c>
      <c r="F109" s="256" t="s">
        <v>1347</v>
      </c>
      <c r="G109" s="254"/>
      <c r="H109" s="257">
        <v>75</v>
      </c>
      <c r="I109" s="258"/>
      <c r="J109" s="254"/>
      <c r="K109" s="254"/>
      <c r="L109" s="259"/>
      <c r="M109" s="260"/>
      <c r="N109" s="261"/>
      <c r="O109" s="261"/>
      <c r="P109" s="261"/>
      <c r="Q109" s="261"/>
      <c r="R109" s="261"/>
      <c r="S109" s="261"/>
      <c r="T109" s="262"/>
      <c r="AT109" s="263" t="s">
        <v>278</v>
      </c>
      <c r="AU109" s="263" t="s">
        <v>92</v>
      </c>
      <c r="AV109" s="12" t="s">
        <v>92</v>
      </c>
      <c r="AW109" s="12" t="s">
        <v>47</v>
      </c>
      <c r="AX109" s="12" t="s">
        <v>24</v>
      </c>
      <c r="AY109" s="263" t="s">
        <v>261</v>
      </c>
    </row>
    <row r="110" spans="2:65" s="1" customFormat="1" ht="22.8" customHeight="1">
      <c r="B110" s="48"/>
      <c r="C110" s="228" t="s">
        <v>303</v>
      </c>
      <c r="D110" s="228" t="s">
        <v>262</v>
      </c>
      <c r="E110" s="229" t="s">
        <v>608</v>
      </c>
      <c r="F110" s="230" t="s">
        <v>609</v>
      </c>
      <c r="G110" s="231" t="s">
        <v>340</v>
      </c>
      <c r="H110" s="232">
        <v>268.1</v>
      </c>
      <c r="I110" s="233"/>
      <c r="J110" s="232">
        <f>ROUND(I110*H110,2)</f>
        <v>0</v>
      </c>
      <c r="K110" s="230" t="s">
        <v>266</v>
      </c>
      <c r="L110" s="74"/>
      <c r="M110" s="234" t="s">
        <v>40</v>
      </c>
      <c r="N110" s="235" t="s">
        <v>55</v>
      </c>
      <c r="O110" s="49"/>
      <c r="P110" s="236">
        <f>O110*H110</f>
        <v>0</v>
      </c>
      <c r="Q110" s="236">
        <v>0</v>
      </c>
      <c r="R110" s="236">
        <f>Q110*H110</f>
        <v>0</v>
      </c>
      <c r="S110" s="236">
        <v>0</v>
      </c>
      <c r="T110" s="237">
        <f>S110*H110</f>
        <v>0</v>
      </c>
      <c r="AR110" s="25" t="s">
        <v>287</v>
      </c>
      <c r="AT110" s="25" t="s">
        <v>262</v>
      </c>
      <c r="AU110" s="25" t="s">
        <v>92</v>
      </c>
      <c r="AY110" s="25" t="s">
        <v>261</v>
      </c>
      <c r="BE110" s="238">
        <f>IF(N110="základní",J110,0)</f>
        <v>0</v>
      </c>
      <c r="BF110" s="238">
        <f>IF(N110="snížená",J110,0)</f>
        <v>0</v>
      </c>
      <c r="BG110" s="238">
        <f>IF(N110="zákl. přenesená",J110,0)</f>
        <v>0</v>
      </c>
      <c r="BH110" s="238">
        <f>IF(N110="sníž. přenesená",J110,0)</f>
        <v>0</v>
      </c>
      <c r="BI110" s="238">
        <f>IF(N110="nulová",J110,0)</f>
        <v>0</v>
      </c>
      <c r="BJ110" s="25" t="s">
        <v>24</v>
      </c>
      <c r="BK110" s="238">
        <f>ROUND(I110*H110,2)</f>
        <v>0</v>
      </c>
      <c r="BL110" s="25" t="s">
        <v>287</v>
      </c>
      <c r="BM110" s="25" t="s">
        <v>1348</v>
      </c>
    </row>
    <row r="111" spans="2:47" s="1" customFormat="1" ht="13.5">
      <c r="B111" s="48"/>
      <c r="C111" s="76"/>
      <c r="D111" s="239" t="s">
        <v>269</v>
      </c>
      <c r="E111" s="76"/>
      <c r="F111" s="240" t="s">
        <v>611</v>
      </c>
      <c r="G111" s="76"/>
      <c r="H111" s="76"/>
      <c r="I111" s="198"/>
      <c r="J111" s="76"/>
      <c r="K111" s="76"/>
      <c r="L111" s="74"/>
      <c r="M111" s="241"/>
      <c r="N111" s="49"/>
      <c r="O111" s="49"/>
      <c r="P111" s="49"/>
      <c r="Q111" s="49"/>
      <c r="R111" s="49"/>
      <c r="S111" s="49"/>
      <c r="T111" s="97"/>
      <c r="AT111" s="25" t="s">
        <v>269</v>
      </c>
      <c r="AU111" s="25" t="s">
        <v>92</v>
      </c>
    </row>
    <row r="112" spans="2:47" s="1" customFormat="1" ht="13.5">
      <c r="B112" s="48"/>
      <c r="C112" s="76"/>
      <c r="D112" s="239" t="s">
        <v>343</v>
      </c>
      <c r="E112" s="76"/>
      <c r="F112" s="310" t="s">
        <v>612</v>
      </c>
      <c r="G112" s="76"/>
      <c r="H112" s="76"/>
      <c r="I112" s="198"/>
      <c r="J112" s="76"/>
      <c r="K112" s="76"/>
      <c r="L112" s="74"/>
      <c r="M112" s="241"/>
      <c r="N112" s="49"/>
      <c r="O112" s="49"/>
      <c r="P112" s="49"/>
      <c r="Q112" s="49"/>
      <c r="R112" s="49"/>
      <c r="S112" s="49"/>
      <c r="T112" s="97"/>
      <c r="AT112" s="25" t="s">
        <v>343</v>
      </c>
      <c r="AU112" s="25" t="s">
        <v>92</v>
      </c>
    </row>
    <row r="113" spans="2:51" s="12" customFormat="1" ht="13.5">
      <c r="B113" s="253"/>
      <c r="C113" s="254"/>
      <c r="D113" s="239" t="s">
        <v>278</v>
      </c>
      <c r="E113" s="255" t="s">
        <v>40</v>
      </c>
      <c r="F113" s="256" t="s">
        <v>1349</v>
      </c>
      <c r="G113" s="254"/>
      <c r="H113" s="257">
        <v>75</v>
      </c>
      <c r="I113" s="258"/>
      <c r="J113" s="254"/>
      <c r="K113" s="254"/>
      <c r="L113" s="259"/>
      <c r="M113" s="260"/>
      <c r="N113" s="261"/>
      <c r="O113" s="261"/>
      <c r="P113" s="261"/>
      <c r="Q113" s="261"/>
      <c r="R113" s="261"/>
      <c r="S113" s="261"/>
      <c r="T113" s="262"/>
      <c r="AT113" s="263" t="s">
        <v>278</v>
      </c>
      <c r="AU113" s="263" t="s">
        <v>92</v>
      </c>
      <c r="AV113" s="12" t="s">
        <v>92</v>
      </c>
      <c r="AW113" s="12" t="s">
        <v>47</v>
      </c>
      <c r="AX113" s="12" t="s">
        <v>84</v>
      </c>
      <c r="AY113" s="263" t="s">
        <v>261</v>
      </c>
    </row>
    <row r="114" spans="2:51" s="12" customFormat="1" ht="13.5">
      <c r="B114" s="253"/>
      <c r="C114" s="254"/>
      <c r="D114" s="239" t="s">
        <v>278</v>
      </c>
      <c r="E114" s="255" t="s">
        <v>40</v>
      </c>
      <c r="F114" s="256" t="s">
        <v>1350</v>
      </c>
      <c r="G114" s="254"/>
      <c r="H114" s="257">
        <v>193.1</v>
      </c>
      <c r="I114" s="258"/>
      <c r="J114" s="254"/>
      <c r="K114" s="254"/>
      <c r="L114" s="259"/>
      <c r="M114" s="260"/>
      <c r="N114" s="261"/>
      <c r="O114" s="261"/>
      <c r="P114" s="261"/>
      <c r="Q114" s="261"/>
      <c r="R114" s="261"/>
      <c r="S114" s="261"/>
      <c r="T114" s="262"/>
      <c r="AT114" s="263" t="s">
        <v>278</v>
      </c>
      <c r="AU114" s="263" t="s">
        <v>92</v>
      </c>
      <c r="AV114" s="12" t="s">
        <v>92</v>
      </c>
      <c r="AW114" s="12" t="s">
        <v>47</v>
      </c>
      <c r="AX114" s="12" t="s">
        <v>84</v>
      </c>
      <c r="AY114" s="263" t="s">
        <v>261</v>
      </c>
    </row>
    <row r="115" spans="2:51" s="15" customFormat="1" ht="13.5">
      <c r="B115" s="290"/>
      <c r="C115" s="291"/>
      <c r="D115" s="239" t="s">
        <v>278</v>
      </c>
      <c r="E115" s="292" t="s">
        <v>40</v>
      </c>
      <c r="F115" s="293" t="s">
        <v>380</v>
      </c>
      <c r="G115" s="291"/>
      <c r="H115" s="294">
        <v>268.1</v>
      </c>
      <c r="I115" s="295"/>
      <c r="J115" s="291"/>
      <c r="K115" s="291"/>
      <c r="L115" s="296"/>
      <c r="M115" s="297"/>
      <c r="N115" s="298"/>
      <c r="O115" s="298"/>
      <c r="P115" s="298"/>
      <c r="Q115" s="298"/>
      <c r="R115" s="298"/>
      <c r="S115" s="298"/>
      <c r="T115" s="299"/>
      <c r="AT115" s="300" t="s">
        <v>278</v>
      </c>
      <c r="AU115" s="300" t="s">
        <v>92</v>
      </c>
      <c r="AV115" s="15" t="s">
        <v>287</v>
      </c>
      <c r="AW115" s="15" t="s">
        <v>47</v>
      </c>
      <c r="AX115" s="15" t="s">
        <v>24</v>
      </c>
      <c r="AY115" s="300" t="s">
        <v>261</v>
      </c>
    </row>
    <row r="116" spans="2:65" s="1" customFormat="1" ht="22.8" customHeight="1">
      <c r="B116" s="48"/>
      <c r="C116" s="228" t="s">
        <v>308</v>
      </c>
      <c r="D116" s="228" t="s">
        <v>262</v>
      </c>
      <c r="E116" s="229" t="s">
        <v>640</v>
      </c>
      <c r="F116" s="230" t="s">
        <v>641</v>
      </c>
      <c r="G116" s="231" t="s">
        <v>340</v>
      </c>
      <c r="H116" s="232">
        <v>75</v>
      </c>
      <c r="I116" s="233"/>
      <c r="J116" s="232">
        <f>ROUND(I116*H116,2)</f>
        <v>0</v>
      </c>
      <c r="K116" s="230" t="s">
        <v>266</v>
      </c>
      <c r="L116" s="74"/>
      <c r="M116" s="234" t="s">
        <v>40</v>
      </c>
      <c r="N116" s="235" t="s">
        <v>55</v>
      </c>
      <c r="O116" s="49"/>
      <c r="P116" s="236">
        <f>O116*H116</f>
        <v>0</v>
      </c>
      <c r="Q116" s="236">
        <v>0</v>
      </c>
      <c r="R116" s="236">
        <f>Q116*H116</f>
        <v>0</v>
      </c>
      <c r="S116" s="236">
        <v>0</v>
      </c>
      <c r="T116" s="237">
        <f>S116*H116</f>
        <v>0</v>
      </c>
      <c r="AR116" s="25" t="s">
        <v>287</v>
      </c>
      <c r="AT116" s="25" t="s">
        <v>262</v>
      </c>
      <c r="AU116" s="25" t="s">
        <v>92</v>
      </c>
      <c r="AY116" s="25" t="s">
        <v>261</v>
      </c>
      <c r="BE116" s="238">
        <f>IF(N116="základní",J116,0)</f>
        <v>0</v>
      </c>
      <c r="BF116" s="238">
        <f>IF(N116="snížená",J116,0)</f>
        <v>0</v>
      </c>
      <c r="BG116" s="238">
        <f>IF(N116="zákl. přenesená",J116,0)</f>
        <v>0</v>
      </c>
      <c r="BH116" s="238">
        <f>IF(N116="sníž. přenesená",J116,0)</f>
        <v>0</v>
      </c>
      <c r="BI116" s="238">
        <f>IF(N116="nulová",J116,0)</f>
        <v>0</v>
      </c>
      <c r="BJ116" s="25" t="s">
        <v>24</v>
      </c>
      <c r="BK116" s="238">
        <f>ROUND(I116*H116,2)</f>
        <v>0</v>
      </c>
      <c r="BL116" s="25" t="s">
        <v>287</v>
      </c>
      <c r="BM116" s="25" t="s">
        <v>1351</v>
      </c>
    </row>
    <row r="117" spans="2:47" s="1" customFormat="1" ht="13.5">
      <c r="B117" s="48"/>
      <c r="C117" s="76"/>
      <c r="D117" s="239" t="s">
        <v>269</v>
      </c>
      <c r="E117" s="76"/>
      <c r="F117" s="240" t="s">
        <v>643</v>
      </c>
      <c r="G117" s="76"/>
      <c r="H117" s="76"/>
      <c r="I117" s="198"/>
      <c r="J117" s="76"/>
      <c r="K117" s="76"/>
      <c r="L117" s="74"/>
      <c r="M117" s="241"/>
      <c r="N117" s="49"/>
      <c r="O117" s="49"/>
      <c r="P117" s="49"/>
      <c r="Q117" s="49"/>
      <c r="R117" s="49"/>
      <c r="S117" s="49"/>
      <c r="T117" s="97"/>
      <c r="AT117" s="25" t="s">
        <v>269</v>
      </c>
      <c r="AU117" s="25" t="s">
        <v>92</v>
      </c>
    </row>
    <row r="118" spans="2:47" s="1" customFormat="1" ht="13.5">
      <c r="B118" s="48"/>
      <c r="C118" s="76"/>
      <c r="D118" s="239" t="s">
        <v>343</v>
      </c>
      <c r="E118" s="76"/>
      <c r="F118" s="310" t="s">
        <v>636</v>
      </c>
      <c r="G118" s="76"/>
      <c r="H118" s="76"/>
      <c r="I118" s="198"/>
      <c r="J118" s="76"/>
      <c r="K118" s="76"/>
      <c r="L118" s="74"/>
      <c r="M118" s="241"/>
      <c r="N118" s="49"/>
      <c r="O118" s="49"/>
      <c r="P118" s="49"/>
      <c r="Q118" s="49"/>
      <c r="R118" s="49"/>
      <c r="S118" s="49"/>
      <c r="T118" s="97"/>
      <c r="AT118" s="25" t="s">
        <v>343</v>
      </c>
      <c r="AU118" s="25" t="s">
        <v>92</v>
      </c>
    </row>
    <row r="119" spans="2:51" s="12" customFormat="1" ht="13.5">
      <c r="B119" s="253"/>
      <c r="C119" s="254"/>
      <c r="D119" s="239" t="s">
        <v>278</v>
      </c>
      <c r="E119" s="255" t="s">
        <v>40</v>
      </c>
      <c r="F119" s="256" t="s">
        <v>932</v>
      </c>
      <c r="G119" s="254"/>
      <c r="H119" s="257">
        <v>75</v>
      </c>
      <c r="I119" s="258"/>
      <c r="J119" s="254"/>
      <c r="K119" s="254"/>
      <c r="L119" s="259"/>
      <c r="M119" s="260"/>
      <c r="N119" s="261"/>
      <c r="O119" s="261"/>
      <c r="P119" s="261"/>
      <c r="Q119" s="261"/>
      <c r="R119" s="261"/>
      <c r="S119" s="261"/>
      <c r="T119" s="262"/>
      <c r="AT119" s="263" t="s">
        <v>278</v>
      </c>
      <c r="AU119" s="263" t="s">
        <v>92</v>
      </c>
      <c r="AV119" s="12" t="s">
        <v>92</v>
      </c>
      <c r="AW119" s="12" t="s">
        <v>47</v>
      </c>
      <c r="AX119" s="12" t="s">
        <v>24</v>
      </c>
      <c r="AY119" s="263" t="s">
        <v>261</v>
      </c>
    </row>
    <row r="120" spans="2:63" s="10" customFormat="1" ht="29.85" customHeight="1">
      <c r="B120" s="214"/>
      <c r="C120" s="215"/>
      <c r="D120" s="216" t="s">
        <v>83</v>
      </c>
      <c r="E120" s="274" t="s">
        <v>930</v>
      </c>
      <c r="F120" s="274" t="s">
        <v>931</v>
      </c>
      <c r="G120" s="215"/>
      <c r="H120" s="215"/>
      <c r="I120" s="218"/>
      <c r="J120" s="275">
        <f>BK120</f>
        <v>0</v>
      </c>
      <c r="K120" s="215"/>
      <c r="L120" s="220"/>
      <c r="M120" s="221"/>
      <c r="N120" s="222"/>
      <c r="O120" s="222"/>
      <c r="P120" s="223">
        <f>SUM(P121:P123)</f>
        <v>0</v>
      </c>
      <c r="Q120" s="222"/>
      <c r="R120" s="223">
        <f>SUM(R121:R123)</f>
        <v>0</v>
      </c>
      <c r="S120" s="222"/>
      <c r="T120" s="224">
        <f>SUM(T121:T123)</f>
        <v>0</v>
      </c>
      <c r="AR120" s="225" t="s">
        <v>24</v>
      </c>
      <c r="AT120" s="226" t="s">
        <v>83</v>
      </c>
      <c r="AU120" s="226" t="s">
        <v>24</v>
      </c>
      <c r="AY120" s="225" t="s">
        <v>261</v>
      </c>
      <c r="BK120" s="227">
        <f>SUM(BK121:BK123)</f>
        <v>0</v>
      </c>
    </row>
    <row r="121" spans="2:65" s="1" customFormat="1" ht="14.4" customHeight="1">
      <c r="B121" s="48"/>
      <c r="C121" s="228" t="s">
        <v>313</v>
      </c>
      <c r="D121" s="228" t="s">
        <v>262</v>
      </c>
      <c r="E121" s="229" t="s">
        <v>1352</v>
      </c>
      <c r="F121" s="230" t="s">
        <v>1353</v>
      </c>
      <c r="G121" s="231" t="s">
        <v>363</v>
      </c>
      <c r="H121" s="232">
        <v>0.19</v>
      </c>
      <c r="I121" s="233"/>
      <c r="J121" s="232">
        <f>ROUND(I121*H121,2)</f>
        <v>0</v>
      </c>
      <c r="K121" s="230" t="s">
        <v>266</v>
      </c>
      <c r="L121" s="74"/>
      <c r="M121" s="234" t="s">
        <v>40</v>
      </c>
      <c r="N121" s="235" t="s">
        <v>55</v>
      </c>
      <c r="O121" s="49"/>
      <c r="P121" s="236">
        <f>O121*H121</f>
        <v>0</v>
      </c>
      <c r="Q121" s="236">
        <v>0</v>
      </c>
      <c r="R121" s="236">
        <f>Q121*H121</f>
        <v>0</v>
      </c>
      <c r="S121" s="236">
        <v>0</v>
      </c>
      <c r="T121" s="237">
        <f>S121*H121</f>
        <v>0</v>
      </c>
      <c r="AR121" s="25" t="s">
        <v>287</v>
      </c>
      <c r="AT121" s="25" t="s">
        <v>262</v>
      </c>
      <c r="AU121" s="25" t="s">
        <v>92</v>
      </c>
      <c r="AY121" s="25" t="s">
        <v>261</v>
      </c>
      <c r="BE121" s="238">
        <f>IF(N121="základní",J121,0)</f>
        <v>0</v>
      </c>
      <c r="BF121" s="238">
        <f>IF(N121="snížená",J121,0)</f>
        <v>0</v>
      </c>
      <c r="BG121" s="238">
        <f>IF(N121="zákl. přenesená",J121,0)</f>
        <v>0</v>
      </c>
      <c r="BH121" s="238">
        <f>IF(N121="sníž. přenesená",J121,0)</f>
        <v>0</v>
      </c>
      <c r="BI121" s="238">
        <f>IF(N121="nulová",J121,0)</f>
        <v>0</v>
      </c>
      <c r="BJ121" s="25" t="s">
        <v>24</v>
      </c>
      <c r="BK121" s="238">
        <f>ROUND(I121*H121,2)</f>
        <v>0</v>
      </c>
      <c r="BL121" s="25" t="s">
        <v>287</v>
      </c>
      <c r="BM121" s="25" t="s">
        <v>1354</v>
      </c>
    </row>
    <row r="122" spans="2:47" s="1" customFormat="1" ht="13.5">
      <c r="B122" s="48"/>
      <c r="C122" s="76"/>
      <c r="D122" s="239" t="s">
        <v>269</v>
      </c>
      <c r="E122" s="76"/>
      <c r="F122" s="240" t="s">
        <v>1355</v>
      </c>
      <c r="G122" s="76"/>
      <c r="H122" s="76"/>
      <c r="I122" s="198"/>
      <c r="J122" s="76"/>
      <c r="K122" s="76"/>
      <c r="L122" s="74"/>
      <c r="M122" s="241"/>
      <c r="N122" s="49"/>
      <c r="O122" s="49"/>
      <c r="P122" s="49"/>
      <c r="Q122" s="49"/>
      <c r="R122" s="49"/>
      <c r="S122" s="49"/>
      <c r="T122" s="97"/>
      <c r="AT122" s="25" t="s">
        <v>269</v>
      </c>
      <c r="AU122" s="25" t="s">
        <v>92</v>
      </c>
    </row>
    <row r="123" spans="2:47" s="1" customFormat="1" ht="13.5">
      <c r="B123" s="48"/>
      <c r="C123" s="76"/>
      <c r="D123" s="239" t="s">
        <v>343</v>
      </c>
      <c r="E123" s="76"/>
      <c r="F123" s="242" t="s">
        <v>1356</v>
      </c>
      <c r="G123" s="76"/>
      <c r="H123" s="76"/>
      <c r="I123" s="198"/>
      <c r="J123" s="76"/>
      <c r="K123" s="76"/>
      <c r="L123" s="74"/>
      <c r="M123" s="264"/>
      <c r="N123" s="265"/>
      <c r="O123" s="265"/>
      <c r="P123" s="265"/>
      <c r="Q123" s="265"/>
      <c r="R123" s="265"/>
      <c r="S123" s="265"/>
      <c r="T123" s="266"/>
      <c r="AT123" s="25" t="s">
        <v>343</v>
      </c>
      <c r="AU123" s="25" t="s">
        <v>92</v>
      </c>
    </row>
    <row r="124" spans="2:12" s="1" customFormat="1" ht="6.95" customHeight="1">
      <c r="B124" s="69"/>
      <c r="C124" s="70"/>
      <c r="D124" s="70"/>
      <c r="E124" s="70"/>
      <c r="F124" s="70"/>
      <c r="G124" s="70"/>
      <c r="H124" s="70"/>
      <c r="I124" s="180"/>
      <c r="J124" s="70"/>
      <c r="K124" s="70"/>
      <c r="L124" s="74"/>
    </row>
  </sheetData>
  <sheetProtection password="CC35" sheet="1" objects="1" scenarios="1" formatColumns="0" formatRows="0" autoFilter="0"/>
  <autoFilter ref="C84:K123"/>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uzivatel-HP\Holecek</dc:creator>
  <cp:keywords/>
  <dc:description/>
  <cp:lastModifiedBy>uzivatel-HP\Holecek</cp:lastModifiedBy>
  <dcterms:created xsi:type="dcterms:W3CDTF">2018-05-14T13:00:55Z</dcterms:created>
  <dcterms:modified xsi:type="dcterms:W3CDTF">2018-05-14T13:01:51Z</dcterms:modified>
  <cp:category/>
  <cp:version/>
  <cp:contentType/>
  <cp:contentStatus/>
</cp:coreProperties>
</file>